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24226"/>
  <mc:AlternateContent xmlns:mc="http://schemas.openxmlformats.org/markup-compatibility/2006">
    <mc:Choice Requires="x15">
      <x15ac:absPath xmlns:x15ac="http://schemas.microsoft.com/office/spreadsheetml/2010/11/ac" url="M:\AP\DAIRY\DAIRY DATA REPOSITORY\Conversion factors\"/>
    </mc:Choice>
  </mc:AlternateContent>
  <xr:revisionPtr revIDLastSave="0" documentId="13_ncr:1_{556777B2-A3B0-428E-ABC9-69EFD374E700}" xr6:coauthVersionLast="47" xr6:coauthVersionMax="47" xr10:uidLastSave="{00000000-0000-0000-0000-000000000000}"/>
  <bookViews>
    <workbookView xWindow="28680" yWindow="-120" windowWidth="19440" windowHeight="11640" xr2:uid="{00000000-000D-0000-FFFF-FFFF00000000}"/>
  </bookViews>
  <sheets>
    <sheet name="Contents" sheetId="3" r:id="rId1"/>
    <sheet name="Supply and allocation" sheetId="6" r:id="rId2"/>
    <sheet name="Stocks, animal use, removals" sheetId="5" r:id="rId3"/>
    <sheet name="Imports" sheetId="1" r:id="rId4"/>
    <sheet name="Exports" sheetId="2" r:id="rId5"/>
    <sheet name="Key to sources &amp; abbreviations" sheetId="4" r:id="rId6"/>
  </sheets>
  <definedNames>
    <definedName name="_xlnm.Print_Titles" localSheetId="4">Exports!$1:$2</definedName>
    <definedName name="_xlnm.Print_Titles" localSheetId="3">Imports!$2:$2</definedName>
    <definedName name="_xlnm.Print_Titles" localSheetId="1">'Supply and allocation'!$1:$3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72" i="6" l="1"/>
  <c r="E72" i="6"/>
  <c r="F92" i="6" l="1"/>
  <c r="F90" i="6"/>
  <c r="F89" i="6"/>
  <c r="F81" i="6"/>
  <c r="F80" i="6"/>
  <c r="F77" i="6"/>
  <c r="E71" i="6"/>
  <c r="F71" i="6" s="1"/>
  <c r="F64" i="6"/>
  <c r="F67" i="6" s="1"/>
  <c r="E64" i="6"/>
  <c r="E67" i="6" s="1"/>
  <c r="F33" i="6"/>
  <c r="F32" i="6"/>
  <c r="F31" i="6"/>
  <c r="F29" i="6"/>
  <c r="F28" i="6"/>
  <c r="F27" i="6"/>
  <c r="F26" i="6"/>
  <c r="F23" i="6"/>
  <c r="F22" i="6"/>
  <c r="F21" i="6"/>
  <c r="F20" i="6"/>
  <c r="F19" i="6"/>
  <c r="F16" i="6"/>
  <c r="B25" i="5" l="1"/>
  <c r="C19" i="5"/>
  <c r="C18" i="5"/>
  <c r="C12" i="5"/>
  <c r="C9" i="5"/>
</calcChain>
</file>

<file path=xl/sharedStrings.xml><?xml version="1.0" encoding="utf-8"?>
<sst xmlns="http://schemas.openxmlformats.org/spreadsheetml/2006/main" count="2331" uniqueCount="1077">
  <si>
    <t>MILK AND CREAM, NOT CONCENTRATED, NOT SWEETENED, FAT CONTENT NOT EXCEEDING 1% BY WEIGHT</t>
  </si>
  <si>
    <t>liter</t>
  </si>
  <si>
    <t>MILK AND CREAM, NOT CONCENTRATED, NOT SWEETENED, FAT CONTENT EXCEEDING 1% BUT NOT OVER 6%, WITHIN QUOTA</t>
  </si>
  <si>
    <t>MILK AND CREAM, NOT CONCENTRATED, NOT SWEETENED, FAT CONTENT EXCEEDING 1% BUT NOT OVER 6%, ABOVE QUOTA</t>
  </si>
  <si>
    <t>MILK AND CREAM, NOT CONCENTRATED, NOT SWEETENED, FAT CONTENT EXCEEDING 6% BUT NOT OVER 45%, DESCRIBED IN ADDITIONAL US NOTE 5 TO THIS CHAPTER</t>
  </si>
  <si>
    <t>MILK AND CREAM, NOT CONCENTRATED, NOT SWEETENED, FAT CONTENT EXCEEDING 6% BUT NOT OVER 45%, NESOI</t>
  </si>
  <si>
    <t>MILK AND CREAM, NOT CONCENTRATED, NOT SWEETENED, FAT CONTENT O/45%, SUBJECT TO ADD. US NOTE 6 TO CH. 4</t>
  </si>
  <si>
    <t>kg</t>
  </si>
  <si>
    <t>MILK AND CREAM, NOT CONCENTRATED, NOT SWEETENED, FAT CONTENT EXCEEDING 45%, NESOI</t>
  </si>
  <si>
    <t>MILK AND CREAM, NOT CONCENTRATED, NOT SWEETENED, FAT CONTENT EXCEEDING 6% BUT NOT OVER 10%, DESCRIBED IN ADDITIONAL US NOTE 5 TO THIS CHAPTER</t>
  </si>
  <si>
    <t>MILK AND CREAM, NOT CONCENTRATED, NOT SWEETENED, FAT CONTENT EXCEEDING 6% BUT NOT OVER 10%, NESOI</t>
  </si>
  <si>
    <t>MILK AND CREAM, NOT CONCENTRATED, NOT SWEETENED, FAT CONTENT EXCEEDING 10% BUT NOT OVER 45%, DESCRIBED IN ADDITIONAL US NOTE 5 TO THIS CHAPTER</t>
  </si>
  <si>
    <t>MILK AND CREAM, NOT CONCENTRATED, NOT SWEETENED, FAT CONTENT EXCEEDING 10% BUT NOT OVER 45%, NESOI</t>
  </si>
  <si>
    <t>MILK AND CREAM, NOT CONCENTRATED, NOT SWEETENED, FAT CONTENT EXCEEDING 45%, DESCRIBED IN ADDITIONAL U S NOTE 6 TO THIS CHAPTER</t>
  </si>
  <si>
    <t>MILK AND CREAM IN POWDER GRANULES/OTHER SOLID FORMS FAT CONTENT BY WEIGHT NOT EXCEEDING 1.5% WHETHER/NOT SWEETENED, DESCRIBED IN ADDITIONAL U S NOTE 7</t>
  </si>
  <si>
    <t>MILK AND CREAM IN POWDER, GRANULES OR OTHER SOLID FORMS, FAT CONTENT, BY WEIGHT, NOT EXCEEDING 1.5%, WHETHER OR NOT SWEETENED, NESOI</t>
  </si>
  <si>
    <t>MILK AND CREAM, CONCENTRATED, NOT SWEETENED, IN POWDER, GRANULES OR OTHER SOLID FORMS, FAT CONTENT NOT EXCEEDING 3% DESCRIBED IN ADDITIONAL U S NOTE 7</t>
  </si>
  <si>
    <t>MILK AND CREAM, CONCENTRATED, NOT SWEETENED, IN POWDER, GRANULES OR OTHER SOLID FORMS, FAT CONTENT NOT EXCEEDING 3%, NESOI</t>
  </si>
  <si>
    <t>MILK AND CREAM, CONCENTRATED, NOT SWEETENED, IN POWDER/GRANULES/OTHER SOLID FORM, FAT CONTENT OVER 3% BUT NOT OVER 35% DESCRIBED IN ADDITION US NOTE 8</t>
  </si>
  <si>
    <t>MILK AND CREAM, CONCENTRATED, NOT SWEETENED, IN POWDER, GRANULES OR OTHER SOLID FORMS, FAT CONTENT OVER 3% BUT NOT OVER 35%, NESOI</t>
  </si>
  <si>
    <t>MILK AND CREAM, CONCENTRATED, NOT SWEETENED, IN POWDER/GRANULES/OTHER SOLIDS, FAT CONTENT OVER 35%, DESCRIBED IN ADDITIONAL U S NOTE 9 TO THIS CHAPTER</t>
  </si>
  <si>
    <t>MILK AND CREAM, CONCENTRATED, NOT SWEETENED, IN POWDER, GRANULES OR OTHER SOLIDS, FAT CONTENT OVER 35%, NESOI</t>
  </si>
  <si>
    <t>MILK AND CREAM, CONCENTRATED, SWEETENED, IN POWDER/GRANULES/OTHER SOLID FORMS, FAT CONTENT OVER 1.5%, DESCRIBED IN ADDITIONAL U S NOTE 10 TO THIS CHAP</t>
  </si>
  <si>
    <t>MILK AND CREAM, CONCENTRATED, SWEETENED, IN POWDER/GRANULES/OTHER SOLID FORMS, FAT CONTENT OVER 1.5%, NESOI</t>
  </si>
  <si>
    <t>MILK AND CREAM, CONCENTRATED, NOT SWEETENED, NESOI, IN AIRTIGHT CONTAINERS, DESCRIBED IN ADDITIONAL U S NOTE 11 TO THIS CHAPTER; PROVISIONAL</t>
  </si>
  <si>
    <t>MILK AND CREAM, CONCENTRATED, NOT SWEETENED, NESOI, OTHER THAN IN AIRTIGHT CONTAINERS, DESCRIBED IN ADDITIONAL U S NOTE 11 TO THIS CHAPTER;PROVISIONAL</t>
  </si>
  <si>
    <t>MILK AND CREAM, CONCENTRATED, NOT SWEETENED, NESOI, IN AIRTIGHT CONTAINERS, NESOI</t>
  </si>
  <si>
    <t>MILK AND CREAM, CONCENTRATED, NOT SWEETENED, NESOI, OTHER THAN IN AIRTIGHT CONTAINERS, NESOI</t>
  </si>
  <si>
    <t>MILK, CONDENSED, SWEETENED, IN AIRTIGHT CONTAINERS, DESCRIBED IN ADDITIONAL U S NOTE 11 TO THIS CHAPTER AND ENTERED PURSUANT TO ITS PROVISIONS</t>
  </si>
  <si>
    <t>MILK, CONDENSED, SWEETENED, OTHER THAN IN AIRTIGHT CONTAINERS, DESCRIBED IN ADDITIONAL U S NOTE 11 TO THIS CHAPTER &amp; ENTERED PURSUANT TO ITS PROVISION</t>
  </si>
  <si>
    <t>MILK, CONDENSED, SWEETENED, NESOI, IN AIRTIGHT CONTAINERS</t>
  </si>
  <si>
    <t>MILK, CONDENSED, SWEETENED, NESOI, OTHER THAN IN A AIRTIGHT CONTAINERS</t>
  </si>
  <si>
    <t>MILK AND CREAM, CONCENTRATED, SWEETENED, NESOI, DESCRIBED IN ADDITIONAL U S NOTE 10 TO THIS CHAPTER AND ENTERED PURSUANT TO ITS PROVISIONS</t>
  </si>
  <si>
    <t>MILK AND CREAM, CONCENTRATED, SWEETENED, NESOI</t>
  </si>
  <si>
    <t>YOGURT, IN DRY FORM, WHETHER OR NOT SWEETENED, FLAVORED OR CONTAINING ADD FRUIT OR COCOA, DESCRIBED IN ADDITIONAL US NOTE 10 TO THIS CHAPTER</t>
  </si>
  <si>
    <t>YOGURT, IN DRY FORM, WHETHER OR NOT SWEETENED, FLAVORED OR CONTAINING ADD FRUIT OR COCOA, NESOI</t>
  </si>
  <si>
    <t>YOGURT, NESOI, WHETHER OR NOT SWEETENED, FLAVORED OR CONTAINING ADD FRUIT OR COCOA, NESOI</t>
  </si>
  <si>
    <t>SOUR CREAM, FLUID, CONTAINING NOT OVER 45% BUTTERFAT, DESCRIBED IN ADDITIONAL U S NOTE 5 TO THIS CHAPTER &amp; ENTERED PURSUANT TO ITS PROVISIONS</t>
  </si>
  <si>
    <t>SOUR CREAM, FLUID, CONTAINING NOT OVER 45% BUTTERFAT, NESOI</t>
  </si>
  <si>
    <t>BUTTERMILK, FLUID</t>
  </si>
  <si>
    <t>SOUR CREAM, DRIED, CONTAINING NOT OVER 6% BUTTERFAT, SEE ADDITIONAL U S NOTE 12 TO THIS CHAPTER; PROVISIONAL; IMPORT LICENSE IS REQUIRED</t>
  </si>
  <si>
    <t>SOUR CREAM, DRIED, CONTAINING NOT OVER 6% BUTTERFAT, SEE ADDITIONAL U S NOTE 12 TO THIS CHAPTER &amp; ENTERED PURSUANT TO ITS PROVISIONS, NESOI</t>
  </si>
  <si>
    <t>SOUR CREAM, DRIED, CONTAINING NOT OVER 6% BUTTERFAT, NESOI</t>
  </si>
  <si>
    <t>SOUR CREAM, DRIED, CONTAINING OVER 6% BUT NOT OVER 35% BUTTERFAT, SEE ADDITIONAL NOTE 8 TO THIS CHAPTER &amp; ENTERED PURSUANT TO ITS PROVISIONS</t>
  </si>
  <si>
    <t>SOUR CREAM, DRIED, O/6% BUT N/O 35% BY WT. BUTTERFAT, NOT SUBJECT TO GEN NTE 15 OR ADD. US NOTE 8 TO CH. 4</t>
  </si>
  <si>
    <t>SOUR CREAM, DRIED, CONTAINING OVER 35% BUT NOT OVER 45% BUTTERFAT, SEE ADDITIONAL U S NOTE 9 TO THIS CHAPTER &amp; ENTERED PURSUANT TO ITS PROVISIONS</t>
  </si>
  <si>
    <t>SOUR CREAM, DRIED, CONTAINING OVER 35% BUT NOT OVER 45% BUTTERFAT, NESOI</t>
  </si>
  <si>
    <t>SOUR CREAM CONTAINING OVER 45% BUTTERFAT, DESCRIBED IN ADDITIONAL U.S. NOTE 6 TO THIS CHAPTER AND ENTERED PURSUANT TO ITS PROVISIONS</t>
  </si>
  <si>
    <t>SOUR CREAM CONTAINING OVER 45% BUTTERFAT, NESOI</t>
  </si>
  <si>
    <t>FERMENTED MILK OTHER THAN DRIED FERMENTED MILK OR OTHER THAN DRIED MILK WITH ADDED LACTIC FERMENTS</t>
  </si>
  <si>
    <t>CURDLED MILK/CREAM/KEPHIR/OTHER FERMENTD OR ACIDIFIED MILK/CREAM W/NT CONCENTRTD/SWEETND/FLAVORD/ADDED FRUIT,NESOI,ADDITIONAL U S NOTE 10; PROVISIONAL</t>
  </si>
  <si>
    <t>CURDLED MILK &amp; CREAM, KEPHIR &amp; OTHER FERMENTED OR ACIDIFIED MILK &amp; CREAM, W/N CONCENTRATED, SWEETENED, FLAVORED OR ADDED FRUIT OR COCOA, NESOI</t>
  </si>
  <si>
    <t>WHEY PROTEIN CONCENTRATES, MODIFIED WHEY, WHETHER OR NOT CONTAINING ADDED SUGAR OR OTHER SWEETENING MATTER</t>
  </si>
  <si>
    <t>MODIFIED WHEY, WHETHER OR NOT CONCENTRATED OR CONTAINING ADDED SUGAR OR OTHER SWEETENING MATTER, NESOI, SEE ADDITIONAL NOTE 10; PROVISIONAL</t>
  </si>
  <si>
    <t>MODIFIED WHEY, WHETHER OR NOT CONCENTRATED OR CONTAINING ADDED SUGAR OR OTHER SWEETENING MATTER, NESOI</t>
  </si>
  <si>
    <t>WHEY, WHETHER OR NOT CONCENTRATED OR SWEETENED, FLUID</t>
  </si>
  <si>
    <t>WHEY, WHETHER OR NOT CONCENTRATED OR SWEETENED, DRIED, SEE ADDITIONAL U.S. NOTE 12 TO THIS CHAPTER; PROVISIONAL; IMPORT LICENSE IS REQUIRED</t>
  </si>
  <si>
    <t>WHEY, WHETHER OR NOT CONCENTRATED OR SWEETENED, DRIED, DESCRIBED IN ADDITIONAL U.S. NOTE 12 TO THIS CHAPTER &amp; ENTERED PURSUANT TO ITS PROVISIONS,NESOI</t>
  </si>
  <si>
    <t>WHEY, WHETHER OR NOT CONCENTRATED OR SWEETENED, DRIED, NESOI</t>
  </si>
  <si>
    <t>MILK PROTEIN CONCENTRATES, WHETHER OR NOT SWEETENED, NESOI</t>
  </si>
  <si>
    <t>DAIRY PRODUCTS DESCRIBED IN ADDITIONAL U.S. NOTE 1 TO CHAPTER 4, SEE ADDITIONAL U.S. NOTE 10 TO THISCHAPTER &amp; ENTERED PURSUANT TO ITS PROVISIONS</t>
  </si>
  <si>
    <t>DAIRY PRODUCTS DESCRIBED IN ADDITIONAL U.S. NOTE 1 TO CHAPTER 4, NESOI</t>
  </si>
  <si>
    <t>PRODUCTS CONSISTING OF NATURAL MILK CONSTITUENTS, WHETHER OR NOT SWEETENED, NESOI</t>
  </si>
  <si>
    <t>BUTTER, DESCRIBED IN ADDITIONAL U.S. NOTE 6 TO THIS CHAPTER AND ENTERED PURSUANT TO ITS PROVISIONS</t>
  </si>
  <si>
    <t>BUTTER, NESOI</t>
  </si>
  <si>
    <t>BUTTER SUBSTITUTES: WHETHER IN LIQUID OR SOLID STATE: CONTAINING OVER 45% BY WEIGHT OF BUTTERFAT, SEE ADDITIONAL U.S. NOTE 14 &amp; PROVISIONAL</t>
  </si>
  <si>
    <t>BUTTER SUBSTITUTES: WHETHER IN LIQUID OR SOLID STATE: CONTAINING OVER 45 PERCENT BY WEIGHT OF BUTTERFAT: NESOI</t>
  </si>
  <si>
    <t>BUTTER SUBSTITUTES: WHEATHER IN LIQUID OR SOLID STATE: NESOI</t>
  </si>
  <si>
    <t>DAIRY PRODUCTS DESCRIBED IN ADDITIONAL U.S. NOTE 10 TO THIS CHAPTER AND ENTERED PURSUANT TO ITS PROVISIONS</t>
  </si>
  <si>
    <t>DAIRY PRODUCTS, NESOI</t>
  </si>
  <si>
    <t>DAIRY SPREADS: NESOI</t>
  </si>
  <si>
    <t>ANHYDROUS MILK FAT, DESCRIBED IN ADDITIONAL U.S. NOTE 14 TO THIS CHAPTER AND ENTERED PURSUANT TO ITS PROVISIONS</t>
  </si>
  <si>
    <t>FATS AND OILS DERIVED FROM MILK, DESCRIBED IN ADDITIONAL U.S. NOTE 14 TO THIS CHAPTER AND ENTERED PURSUANT TO ITS PROVISIONS, NESOI</t>
  </si>
  <si>
    <t>ANHYDROUS MILK FAT, NESOI</t>
  </si>
  <si>
    <t>FATS AND OILS DERIVED FROM MILK, NESOI</t>
  </si>
  <si>
    <t>CHONGOS, UNRIPENED OR UNCURED, INCLUDING WHEY CHEESE AND CURD, SEE ADDITIONAL U.S. NOTE 16 TO THIS CHAPTER &amp; ENTERED PURSUANT TO ITS PROVISIONS</t>
  </si>
  <si>
    <t>CHONGOS, UNRIPENED OR UNCURED, INCLUDING WHEY CHEESE AND CURD, NESOI</t>
  </si>
  <si>
    <t>BLUE-MOLD CHEESE, AND CHEESE &amp; SUBSTITUTES FOR CHEESE CONTAINING, OR PROCESSED FROM, BLUE-MOLD CHEESE, SEE ADDITIONAL U S NOTE 17(CHAP 4); PROVISIONAL</t>
  </si>
  <si>
    <t>BLUE-MOLD CHEESE, AND CHEESE &amp; SUBSTITUTES FOR CHEESE CONTAINING, OR PROCESSED FROM, BLUE-MOLD CHEESE, NESOI</t>
  </si>
  <si>
    <t>CHEDDAR CHEESE, AND CHEESE &amp; SUBSTITUTES FOR CHEESE CONTAINING, OR PROCESSED FROM, CHEDDAR CHEESE, SEE ADDITIONAL U.S. NOTE 18 (CHAP. 4); PROVISIONAL</t>
  </si>
  <si>
    <t>CHEDDAR CHEESE, AND CHEESE &amp; SUBSTITUTES FOR CHEESE CONTAINING, OR PROCESSED FROM, CHEDDAR CHEESE, NESOI</t>
  </si>
  <si>
    <t>AMERICAN-TYPE CHEESE, INCL COLBY/WASHED CURD/GRANULAR CHEESE, AND CHEESE CONTAIN OR PROCESSED FROM AMERICAN-TYPE CHEESE,ADDTL U.S. NOTE 19;PROVISIONAL</t>
  </si>
  <si>
    <t>AMERICAN-TYPE CHEESE, INCL COLBY/WASHED CURD/GRANULAR CHEESE, AND CHEESE &amp; SUBSTITUTES FOR CHEESE CONTAINING, OR PROCESSING FROM SUCH CHEESE, NESOI</t>
  </si>
  <si>
    <t>EDAM AND GOUDA CHEESES, AND CHEESE &amp; SUBSTITUTES FOR CHEESE CONTAINING, OR PROCESSED FROM, EDAM AND GOUDA CHEESE, SEE ADDTL U.S. NOTE 20; PROVISIONAL</t>
  </si>
  <si>
    <t>EDAM AND GOUDA CHEESES, AND CHEESE &amp; SUBSTITUTES FOR CHEESE CONTAINING, OR PROCESSED FROM, EDAM AND GOUDA CHEESE, NESOI</t>
  </si>
  <si>
    <t>ITALIAN-TYPE CHEESES, MADE FROM COW'S MILK, AND CHEESE &amp; SUBSTITUTES FOR CHEESE CONTAINING, OR PROCESSED FROM SUCH CHEESE, ADDTL U S NOTE 21;PROVISION</t>
  </si>
  <si>
    <t>ITALIAN-TYPE CHEESES, MADE FROM COW'S MILK, AND CHEESE &amp; SUBSTITUTES FOR CHEESE CONTAINING, OR PROCESSED FROM, SUCH ITALIAN-TYPE CHEESES, NESOI</t>
  </si>
  <si>
    <t>SWISS/EMMENTALER CHEESES OTHER THAN EYE FORMATION , GRUYERE-PROCESS CHEESE AND CHEESE CONTAIN OR PROCESSED FROM SUCH CHEESE,ADDTL U S NTE 22;PROVISION</t>
  </si>
  <si>
    <t>SWISS/EMMENTALER CHEESE OTHER THAN EYE FORMATION,GRUYERE-PROCESS CHEESE AND CHEESE &amp; SUBSTITUTE F/CHEESE CONTANNG,OR PROCESSED FROM,SUCH CHEESE, NESOI</t>
  </si>
  <si>
    <t>CHEESE, AND SUBSTITUTES FOR CHEESE, CONTAINING 0.5 % OR LESS BY WEIGHT OF BUTTERFAT, SEE ADDITIONAL U.S. NOTE 23 (CHAP. 4); PROVISIONAL</t>
  </si>
  <si>
    <t>CHEESE, AND SUBSTITUTES FOR CHEESE, CONTAINING 0.5 % OR LESS BY WEIGHT OF BUTTERFAT, NESOI</t>
  </si>
  <si>
    <t>OTHER CHEESE AND SUBSTITUTES FOR CHEESE (EXCEPT CHEESE NOT CONTAINING COW'S MILK AND SOFT RIPENED COW'S MILK CHEESE) ADDTL U S NOTE 16; PROVISIONAL</t>
  </si>
  <si>
    <t>OTHER CHEESE AND SUBSTITUTES FOR CHEESE (EXCEPT CHEESE NOT CONTAINING COW'S MILK AND SOFT RIPENED COW'S MILK CHEESE), NESOI</t>
  </si>
  <si>
    <t>STILTON CHEESE DESCRIBED IN ADDITIONAL U.S. NOTE 24 TO THIS CHAPTER AND ENTERED PURSUANT TO ITS PROVISIONS, GRATED OR POWDERED</t>
  </si>
  <si>
    <t>CHEESE, BLUE-VEINED, GRATED OR POWDERED, NESOI, DESCRIBED IN ADDITIONAL U.S. NOTE 17 TO THIS CHAPTER AND ENTERED PURSUANT TO ITS PROVISIONS</t>
  </si>
  <si>
    <t>CHEESE, BLUE-VEINED, GRATED OR POWDERED, NESOI</t>
  </si>
  <si>
    <t>CHEDDAR CHEESE, GRATED OR POWDERED, SEE ADDITIONAL U.S. NOTE 18 (CHAP. 4), PROVISIONAL, PRODUCED IN CANADA &amp; NOT SUBJECT TO LICENSING REQUIREMENTS</t>
  </si>
  <si>
    <t>CHEDDAR CHEESE, GATED OR POWDERED, DESCRIBED IN ADDITIONAL U.S. NOTE 18 TO THIS CHAPTER AND ENTERED PURSUANT TO ITS PROVISIONS</t>
  </si>
  <si>
    <t>CHEESE, CHEDDAR, GRATED OR POWDERED, NESOI</t>
  </si>
  <si>
    <t>CHEESE, COLBY, GRATED OR POWDERED, DESCRIBED IN ADDITIONAL U.S. NOTE 19 TO THIS CHAPTER AND ENTERED PURSUANT TO ITS PROVISIONS</t>
  </si>
  <si>
    <t>CHEESE, COLBY, GRATED OR POWDERED, NESOI</t>
  </si>
  <si>
    <t>CHEESE, EDAM AND GOUDA, GRATED OR POWDERED, DESCRIBED IN ADDITIONAL U.S. NOTE 20 TO THIS CHAPTER ANDENTERED PURSUANT TO ITS PROVISIONS</t>
  </si>
  <si>
    <t>CHEESE, EDAM AND GOUDA, GRATED OR POWDERED, NESOI</t>
  </si>
  <si>
    <t>CHEESE, ROMANO, REGGIANO, PROVOLONE, PROVOLETTI, SBRINZ AND GOYA, MADE FROM COW'S MILK, GRATED OR POWDERED, SEE ADDITIONAL U.S. NOTE 21; PROVISIONAL</t>
  </si>
  <si>
    <t>CHEESE, ROMANO, REGGIANO, PROVOLONE, PROVOLETTI, SBRINZ AND GOYA, MADE FROM COW'S MILK, GRATED OR POWDERED, NESOI</t>
  </si>
  <si>
    <t>MIXTURES CONTAINING OR PROCESSED FROM BLUE-VEINED CHEESE (EXCEPT ROQUEFORT), GRATED/POWDERED, SEE ADDITIONAL U.S. NOTE 17 (CHAP. 4); PROVISIONAL</t>
  </si>
  <si>
    <t>MIXTURES CONTAINING OR PROCESSED FROM BLUE-VEINED CHEESE (EX ROQUEFORT) GRATED OR POWDERED, NESOI</t>
  </si>
  <si>
    <t>MIXTURES CONTAINING OR PROCESSED FROM CHEDDAR CHEESE, GRATED OR POWDERED, DESCRIBED IN ADDITIONAL U.S. NOTE 18 TO THIS CHAPTER &amp; PROVISIONAL</t>
  </si>
  <si>
    <t>MIXTURES CONTAINING OR PROCESSED FROM CHEDDAR CHEESE, GRATED OR POWDERED, NESOI</t>
  </si>
  <si>
    <t>MIXTURES CONTAINING OR PROCESSED FROM AMERICAN-TYPE CHEESE EXCEPT CHEDDAR, GRATED OR POWDERED, SEE ADDITIONAL U.S. NOTE 19 (CHAP. 4) &amp; PROVISIONAL</t>
  </si>
  <si>
    <t>MIXTURES CONTAINING OR PROCESSED FROM AMERICAN-TYPE CHEESE EXCEPT CHEDDAR, GRATED OR POWDERED, NESOI</t>
  </si>
  <si>
    <t>MIXTURES CONTAINING OR PROCESSED FROM EDAM OR GOUDA CHEESES, GRATED OR POWDERED, SEE ADDITIONAL U.S. NOTE 20 (CHAP. 4) &amp; PROVISIONAL</t>
  </si>
  <si>
    <t>MIXTURES CONTAINING OR PROCESSED FROM EDAM OR GOUDA CHEESES, GRATED OR POWDERED, NESOI</t>
  </si>
  <si>
    <t>MIXTURES CONTAINING OR PROCESSED FROM ITALIAN-TYPE CHEESES MADE FROM COW'S MILK, GRATED OR POWDERED, SEE ADDITIONAL U S NOTE 21 (CHAP. 4); PROVISIONAL</t>
  </si>
  <si>
    <t>MIXTURES CONTAINING OR PROCESSED FROM ITALIAN-TYPE CHEESES MADE FROM COW'S MILK, GRATED OR POWDERED, NESOI</t>
  </si>
  <si>
    <t>MIXTURES CONTAINING OR PROCESSED FROM SWISS, EMMENTALER OR GRUYERE-PROCESS CHEESES, GRATED/POWDER, SEE ADDITIONAL U S NOTE 22 (CHAP. 4) &amp; PROVISIONAL</t>
  </si>
  <si>
    <t>MIXTURES CONTAINING OR PROCESSED FROM SWISS, EMMENTALER OR GRUYERE-PROCESS CHEESES, GRATED OR POWDERED, NESOI</t>
  </si>
  <si>
    <t>CHEESE, CONTAINING NOT OVER 0.5% BUTTERFAT, GRATED OR POWDERED, NESOI, SEE ADDITIONAL U.S. NOTE 23 (CHAP. 4) AND ENTERED PURSUANT TO ITS PROVISIONS</t>
  </si>
  <si>
    <t>CHEESE, CONTAINING NOT OVER 0.5% BUTTERFAT, GRATED OR POWDERED, NESOI</t>
  </si>
  <si>
    <t>CHEESE CONTAINING COW'S MILK, GRATED OR POWDERED, NESOI, DESCRIBED IN ADDITIONAL U.S. NOTE 16 TO THIS CHAPTER &amp; ENTERED PURSUANT TO ITS PROVISIONS</t>
  </si>
  <si>
    <t>CHEESE CONTAINING COW'S MILK, GRATED OR POWDERED, NESOI</t>
  </si>
  <si>
    <t>PROCESSED STILTON CHEESE, DESCRIBED IN ADDITIONAL U.S. NOTE 24 TO THIS CHAPTER AND ENTERED PURSUANT TO ITS PROVISIONS</t>
  </si>
  <si>
    <t>CHEESE, PROCESSED, BLUE-VEINED OTHER THAN ROQUEFORT, NOT GRATED/POWDERED, SEE ADDITIONAL U.S. NOTE 17 TO THIS CHAPTER &amp; PROVISIONAL</t>
  </si>
  <si>
    <t>CHEESE, PROCESSED, BLUE-VEINED OTHER THAN ROQUEFORT, NOT GRATED OR POWDERED, NESOI</t>
  </si>
  <si>
    <t>CHEESE, CHEDDAR, PROCESSED, NOT GRATED OR POWDERED, DESCRIBED IN ADDITIONAL U.S. NOTE 18 TO THIS CHAPTER &amp; ENTERED PURSUANT TO ITS PROVISIONS</t>
  </si>
  <si>
    <t>CHEESE, CHEDDAR, PROCESSED, NOT GRATED OR POWDERED, NESOI</t>
  </si>
  <si>
    <t>CHEESE, COLBY, PROCESSED, NOT GRATED OR POWDERED, DESCRIBED IN ADDITIONAL U.S. NOTE 19 TO THIS CHAPTER AND ENTERED PURSUANT TO ITS RPOVISIONS</t>
  </si>
  <si>
    <t>CHEESE, COLBY, PROCESSED, NOT GRATED OR POWDERED, NESOI</t>
  </si>
  <si>
    <t>CHEESE, EDAM AND GOUDA, PROCESSED, NOT GRATED OR POWDERED, DESCRIBED IN ADDITIONAL U.S. NOTE 20 TO TDHIS CHAPTER &amp; ENTERED PURSUANT TO ITS PROVISIONS</t>
  </si>
  <si>
    <t>CHEESE, EDAM AND GOUDA, PROCESSED, NOT GRATED OR POWDERED, NESOI</t>
  </si>
  <si>
    <t>CHEESE, GRUYERE-PROCESS, PROCESSED, NOT GRATED OR POWDERED, DESCRIBED IN ADDITIONAL U.S. NOTE 22 TO THIS CHAPTER &amp; ENTERED PURSUANT TO ITS PROVISIONS</t>
  </si>
  <si>
    <t>CHEESE, GRUYERE-PROCESS, PROCESSED, NOT GRATED OR POWDERED, NESOI</t>
  </si>
  <si>
    <t>MIXTURES, PROCESSED CHEESE, CONTAINING OR PROCESSED FROM BLUE-VEINED CHEESE (EX ROQUEFORT), NOT GRATED/POWDERED, NESOI</t>
  </si>
  <si>
    <t>MIXTURES, PROCESSED CHEESE, CONTAINING OR PROCESSED FROM CHEDDAR CHEESE, NOT GRATED/POWDERED, SEE ADDITIONAL U.S. NOTE 18; PROVISIONAL</t>
  </si>
  <si>
    <t>MIXTURES, PROCESSED CHEESE, CONTAINING OR PROCESSED FROM CHEDDAR CHEESE, NOT GRATED/POWDERED, NESOI</t>
  </si>
  <si>
    <t>MIXTURES, PROCESSED CHEESE, CONTAINING OR PROCESSED FROM AMERICAN-TYPE CHEESE (EX CHEDDAR) NOT GRATED/POWDERED,SEE ADDITIONAL U.S. NOTE 19;PROVISIONAL</t>
  </si>
  <si>
    <t>MIXTURES, PROCESSED CHEESE, CONTAINING OR PROCESSED FROM AMERICAN-TYPE CHEESE (EX CHEDDAR) NOT GRATED/POWDERED, NESOI</t>
  </si>
  <si>
    <t>MIXTURES, PROCESSED CHEESE, CONTAINING OR PROCESSED FROM EDAM OR GOUDA, NOT GRATED/POWDERED, SEE ADDITIONAL U.S. NOTE 20 (CHAP. 4); PROVISIONAL</t>
  </si>
  <si>
    <t>MIXTURES, PROCESSED CHEESE, CONTAINING OR PROCESSED FROM EDAM OR GOUDA, NOT GRATED/POWDERED, NESOI</t>
  </si>
  <si>
    <t>MIXTURES, PROCESSED CHEESE CONTAINING OR PROCESSED FROM ITALIAN-TYPE, NOT GRATED/POWDERED, SEE ADDITIONAL U.S. NOTE 21 (CHAP. 4); PROVISIONAL</t>
  </si>
  <si>
    <t>MIXTURES, PROCESSED CHEESE CONTAINING OR PROCESSED FROM ITALIAN-TYPE, NOT GRATED/POWDERED, NESOI</t>
  </si>
  <si>
    <t>MIXTURES, PROCESSED CHEESE, CONTAINING OR PROCESSED FROM SWISS, EMMENTALER OR GRUYERE-PROCESS CHEESES, NOT GRATED/POWDERED, SEE ADDITIONAL U.S.NOTE 22</t>
  </si>
  <si>
    <t>MIXTURES, PROCESSED CHEESE, CONTAINING OR PROCESSED FROM SWISS, EMMENTALER OR GRUYERE-PROCESS CHEESES, NOT GRATED/POWDERED, NESOI</t>
  </si>
  <si>
    <t>CHEESE, PROCESSED, CONTAINING NOT OVER 0.5% BUTTERFAT, NOT GRATED OR POWDERED, NESOI, SEE ADDITIONAL U.S. NOTE 23 (CHAP. 4); PROVISIONAL</t>
  </si>
  <si>
    <t>CHEESE, PROCESSED, CONTAINING NOT OVER 0.5% BUTTERFAT, NOT GRATED OR POWDERED, NESOI</t>
  </si>
  <si>
    <t>CHEESE, PROCESSED, CONTAINING COW'S MILK, NOT GRATED OR POWDERED, NESOI, SEE ADDITIONAL U.S. NOTE 16 (CHAP. 4) &amp; ENTERED PURSUANT TO ITS PROVISIONS</t>
  </si>
  <si>
    <t>CHEESE, PROCESSED, CONTAINING COW'S MILK, NOT GRATED OR POWDERED, NESOI</t>
  </si>
  <si>
    <t>STILTON PROCESSED CHEESE DESCRIBED IN ADDITIONAL U.S. NOTE 24 TO THIS CHAPTER &amp; ENTERED PURSUANT TO ITS PROVISIONS, IN ORIGINAL LOAVES</t>
  </si>
  <si>
    <t>STILTON PROCESSED CHEESE DESCRIBED IN ADDITIONAL U.S. NOTE 24 TO THIS CHAPTER &amp; ENTERED PURSUANT TO ITS PROVISIONS, NESOI</t>
  </si>
  <si>
    <t>BLUE-VIENED CHEESE, NESOI, DESCRIBED IN ADDITIONAL U.S. NOTE 17 TO THIS CHAPTER AND ENTERED TO ITS PPROVISIONS, IN ORIGINAL LOAVES</t>
  </si>
  <si>
    <t>BLUE-VIENED CHEESE, NESOI, DESCRIBED IN ADDITIONAL U.S. NOTE 17 TO THIS CHAPTER AND ENTERED TO ITS PPROVISIONS, NESOI</t>
  </si>
  <si>
    <t>CHEESE, BLUE-VIENED, NESOI</t>
  </si>
  <si>
    <t>CHEESE, CHEDDAR PRODUCED IN CANADA AND NOT SUBJECT TO LICENSING REQUIREMENTS, SEE ADDITIONAL U.S. NOTE 18 TO THIS CHAPTER; PROVISIONAL</t>
  </si>
  <si>
    <t>CHEESE, CHEDDAR, DESCRIBED IN ADDITIONAL U.S. NOTE 18 TO THIS CHAPTER AND ENTERED PURSUANT TO ITS PROVISIONS, NESOI</t>
  </si>
  <si>
    <t>CHEESE, CHEDDAR, NESOI</t>
  </si>
  <si>
    <t>CHEESE, EDAM AND GOUDA, DESCRIBED IN ADDITIONAL U.S. NOTE 20 TO THIS CHAPTER AND ENTERED PURSUANT TO ITS PROVISIONS</t>
  </si>
  <si>
    <t>CHEESE, EDAM AND GOUDA, NESOI</t>
  </si>
  <si>
    <t>CHEESE, GOYA MADE FROM COW'S MILK AND NOT IN ORIGINAL LOAVES, DESCRIBED IN ADDITIONAL U.S. NOTE 21 (CHAP. 4) &amp; ENTERED PURSUANT TO ITS PROVISIONS</t>
  </si>
  <si>
    <t>CHEESE, GOYA MADE FROM COW'S MILK AND NOT IN ORIGINAL LOAVES, NESOI</t>
  </si>
  <si>
    <t>CHEESE, GOYA, NESOI</t>
  </si>
  <si>
    <t>CHEESE, SBRINZ MADE FROM COW'S MILK, DESCRIBED IN ADDITIONAL U.S. NOTE 21 TO THIS CHAPTER AND ENTERED PURSUANT TO ITS PROVISIONS</t>
  </si>
  <si>
    <t>CHEESE, SBRINZ MADE FROM COW'S MILK, NESOI</t>
  </si>
  <si>
    <t>ROMANO, REGGIANO, PARMESAN, PROVOLONE AND PROVOLETTI CHEESES, MADE FROM COW'S MILK, SEE ADDITIONAL U.S. NOTE 21 TO THIS CHAPTER &amp; PROVISIONAL</t>
  </si>
  <si>
    <t>ROMANO, REGGIANO, PARMESAN, PROVOLONE AND PROVOLETTI CHEESES, MADE FROM COW'S MILK, NESOI</t>
  </si>
  <si>
    <t>CHEESE, SWISS OR EMMENTHALER WITH EYE FORMATION, DESCRIBED IN ADDITIONAL U.S. NOTE 25 TO THIS CHAPTER AND ENTERED PURSUANT TO ITS PROVISIONS</t>
  </si>
  <si>
    <t>CHEESE, SWISS OR EMMENTHALER WITH EYE FORMATION, NESOI</t>
  </si>
  <si>
    <t>CHEESES, GAMMELOST AND NOKKELOST</t>
  </si>
  <si>
    <t>CHEESE, COLBY, DESCRIBED IN ADDITIONAL U.S. NOTE 19 TO THIS CHAPTER AND ENTERED PURSUANT TO ITS PROVISIONS</t>
  </si>
  <si>
    <t>CHEESE, COLBY, NESOI</t>
  </si>
  <si>
    <t>CHEESE AND SUBSTITUTES FR CHEESE INCLUDING MIXTUREDS CONTAINING ROMANO/REGGIANO/PARMESAN/PROVOLONE/ETC,FROM COW'S MILK,ADDTNAL U S NOTE 21,PROVISIONAL</t>
  </si>
  <si>
    <t>CHEESE AND SUBSTITUTES FR CHEESE INCLUDING MIXTUREDDS CONTAINING ROMANO/REGGIANO/PARMESAN/PROVOLONE/PROVOLETTI/SBRINZ/GOYA, MADE FROM COW'S MILK,NESOI</t>
  </si>
  <si>
    <t>CHEESE AND SUBSTITUES FOR CHEESE INCLUDING MIXTUREDS CONTAINING OR PROCESSED FROM BLUE-MOLD CHEESE, SEE ADDITIONAL U.S. NOTE 17 (CHAP.4) &amp; PROVISIONAL</t>
  </si>
  <si>
    <t>CHEESE AND SUBSTITUES FOR CHEESE INCLUDING MIXTUREDS CONTAINING OR PROCESSED FROM BLUE-MOLD CHEESE, NESOI</t>
  </si>
  <si>
    <t>CHEESE AND SUBSTITUES FOR CHEESE INCLUDING MIXTURES CONTAINING OR PROCESSED FROM CHEDDAR CHEESE, SEE ADDITIONAL U.S. NOTE 18 (CHAP 4.) &amp; PROVISIONAL</t>
  </si>
  <si>
    <t>CHEESE AND SUBSTITUES FOR CHEESE INCLUDING MIXTURES CONTAINING OR PROCESSED FROM CHEDDAR CHEESE, NESOI</t>
  </si>
  <si>
    <t>CHEESE AND SUBSTITUES FOR CHEESE INCLUDING MIXTURES CONTAINING/PROCESSED FROM AMERICAN-TYPE CHEESE, SEE ADDITIONAL U.S. NOTE 19 &amp; PROVISIONAL</t>
  </si>
  <si>
    <t>CHEESE AND SUBSTITUES FOR CHEESE INCLUDING MIXTURES CONTAINING/PROCESSED FROM AMERICAN-TYPE CHEESE, NESOI</t>
  </si>
  <si>
    <t>CHEESE AND CHEESE SUBSTITUTES INCLUDING MIXTURES CONTAINING/PROCESSED FROM EDAM/GOUDA CHEESE, SEE ADDITIONAL U.S. NOTE 20 (CHAP. 4) &amp; PROVISIONAL</t>
  </si>
  <si>
    <t>CHEESE AND CHEESE SUBSTITUTES INCLUDING MIXTURES CONTAINING/PROCESSED FROM EDAM/GOUDA CHEESE, NESOI</t>
  </si>
  <si>
    <t>CHEESE AND SUBSTITUTES FOR CHEESE INCLUDING MIXTURES CONTAINING/PROCESSED FROM SWISS/EMMENTALER/ETC, SEE ADDITIONAL U S NOTE 22 (CHAP.4) &amp; PROVISIONAL</t>
  </si>
  <si>
    <t>CHEESE AND SUBSTITUTES FOR CHEESE INCLUDING MIXTURES CONTAINING/PROCESSED FROM SWISS/EMMENTALER/ETC, NESOI</t>
  </si>
  <si>
    <t>CHEESE AND CHEESE SUBSTITUES INCLUDING MIXTURES, NESOI, CONTAINING NOT OVER 0.5% BY WEIGHT OF BUTTERFAT,SEE ADDITIONAL US NOTE 23 (CHAP.4)&amp;PROVISIONAL</t>
  </si>
  <si>
    <t>CHEESE AND CHEESE SUBSTITUES INCLUDING MIXTURES, NESOI, CONTAINING NOT OVER 0.5% BY WEIGHT OF BUTTERFAT, NESOI</t>
  </si>
  <si>
    <t>CHEESE AND SUBSTITUES FOR CHEESE INCLUDING MIXTURES, NESOI, CONTAINING COW'S MILK (EXCEPT SOFT-RIPENED COW'S MILK CHEESE),ADDTL U S NOTE 16&amp; PROVISION</t>
  </si>
  <si>
    <t>CHEESE AND SUBSTITUES FOR CHEESE INCLUDING MIXTURES, NESOI, CONTAINING COW'S MILK (EXCEPT SOFT-RIPENED COW'S MILK CHEESE), NESOI</t>
  </si>
  <si>
    <t>CHEESE AND SUBSTITUES FOR CHEESE, INCLUDING MIXTURES, NESOI [INCLUDES CHEESE THAT IS SOFT RIPENED OR NOT FROM COW'S MILK]</t>
  </si>
  <si>
    <t>DAIRY PRODUCTS DESCRIBED IN ADDITIONAL US NOTE 1 TO CHAPTER 4, DESCRIBED IN ADDITIONAL US NOTE 10 TO CHAPTER 4 AND ENTERED PURSUANT TO IT PROVISIONS</t>
  </si>
  <si>
    <t>DAIRY PRODUCTS DESCRIBED IN ADDITIONAL US NOTE 1 TO CHAPTER 4: NESOI</t>
  </si>
  <si>
    <t>LACTOSE AND LACTOSE SYRUP, CONTAINING BY WEIGHT 99 % OR MORE LACTOSE, EXPRESSED AS ANHYDROUS LACTOSE, CALCULATED ON THE DRY MATTER</t>
  </si>
  <si>
    <t>LACTOSE IN SOLID FORM AND LACTOSE SYRUP</t>
  </si>
  <si>
    <t>DAIRY PRODUCTS (SUGAR CONFECTIONERY) DESCRIBED IN ADDTL U S NOTE 1 TO CHAP. 4; SEE ADD ADDTL U S NOTE 10 &amp; ENTERED PURSUANT TO ITS PROVISIONS</t>
  </si>
  <si>
    <t>DAIRY PRODUCTS (SUGAR CONFECTIONERY) DESCRIBED IN ADDITIONAL U S NOTE 1 TO CHAP. 4, NESOI</t>
  </si>
  <si>
    <t>CHOCOLATE IN BLOCKS, SLABS OR BARS WEIGHING 4.5 KG OR MORE EACH, CONTAINING BUTTERFAT OR OTHER MILK SOLIDS</t>
  </si>
  <si>
    <t>CHOCOLATE, BULK FORMS NESOI, CONTAINING OVER 5.5% BY WEIGHT OF BUTTERFAT, DESCRIBED IN ADDITIONAL US NOTE 2 TO THIS CHAPTER AND ENTERED PROVISIONAL</t>
  </si>
  <si>
    <t>CHOCOLATE, BULK FORMS NESOI, CONTAINING OVER 5.5% BY WEIGHT OF BUTTERFAT, NESOI, CONTAINING LESS THAN 21% BY WEIGHT OF MILK SOLIDS,</t>
  </si>
  <si>
    <t>CHOCOLATE, BULK FORMS NESOI, CONTAINING OVER 5.5% BY WEIGHT OF BUTTERFAT, NESOI</t>
  </si>
  <si>
    <t>CHOCOLATE, BULK FORMS NESOI, CONTAINING NOT OVER 5.5% BY WEIGHT OF BUTTERFAT OR OTHER MILK SOLIDS, DESCRIBED IN ADDITIONAL US NOTE 3; PROVISIONAL</t>
  </si>
  <si>
    <t>CHOCOLATE, BULK FORMS NESOI, CONTAINING NOT OVER 5.5% BY WEIGHT OF BUTTERFAT, NESOI, CONTAINING LESS THAN 21% BY WEIGHT OF MILK SOLIDS</t>
  </si>
  <si>
    <t>CHOCOLATE, BULK FORMS NESOI, CONTAINING NOT OVER 5.5% BY WEIGHT OF BUTTERFAT, NESOI</t>
  </si>
  <si>
    <t>COCOA PREP (DAIRY) IN BULK FORMS NESOI, CONTAININ 65% OR LESS BY WEIGHT OF SUGAR, DESCRIBED IN ADDITIONAL US NOTE 10 TO CHAPTER 4 ENTERED PROVISIONAL</t>
  </si>
  <si>
    <t xml:space="preserve">COCOA PREPARATIONS IN BULK FORMS NESOI DAIRY PRODUCTS CONTAINING DESCRIBED IN ADDITIONAL US NOTE 1 TO CHAPTER 4,DAIRY PRODUCTS </t>
  </si>
  <si>
    <t>COCOA PREPARATIONS IN BULK FORMS NESOI CONTAINING 65% OR LESS BY WEIGHT OF SUGAR, DAIRY PRODUCTS DESCRIBEDIN ADDITIONAL US NOTE 1 TO CHAPTER 4, NESOI</t>
  </si>
  <si>
    <t>COCOA PREP(LOW FAT CHOCOLATE CRUMB) BULK NESOI,CONTAINING 65% OR LESS BY WEIGHT OF SUGAR, DESCRIBED IN ADDITIONAL US NOTE 3 TO THIS CHAPTER:PROVISIONA</t>
  </si>
  <si>
    <t>COCOA PREP (LOW FAT CHOCOALTE) IN BULK FORM NESOI, CONTAINING LESS THAN 21 % BY WEIGHT OF MILK SOLIDS</t>
  </si>
  <si>
    <t>COCOA PREPARATIONS (LOW FAT CHOCOLATE CRUMB) IN BULK FORMS NESOI CONTINING 65% OR LESS BY WEIGHT OF SUGAR, NESOI</t>
  </si>
  <si>
    <t>CHOCOLATE, IN BLOCKS, SLABS OR BARS WEIGHING 2 KG OR LESS, NOT FILLED, CONTAINING &gt; 5.5% BUTTERFAT, DESCRIBED IN ADDITIONAL US NOTE 2; PROVISIONAL</t>
  </si>
  <si>
    <t>CHOCOLATE, IN BLOCKS, SLABS OR BARS WEIGHING 2 KG OR LESS, NOT FILLED, CONTAINING &lt; 21% MILK SOLIDS,DESCRIBED IN GENERAL NOTE 15 OF TARRIFF SCHEDULE</t>
  </si>
  <si>
    <t>CHOCOLATE, IN BLOCKS, SLABS OR BARS WEIGHING 2 KG OR LESS, NOT FILLED, CONTAINING OVER 5.5% BY WEIGHT OF BUTTERFAT, NESOI</t>
  </si>
  <si>
    <t>CHOCOLATE, IN BLOCKS, SLABS OR BARS WEIGHING 2 KG OR LESS, NOT FILLED, CONTAINING &lt; 5.5% BUTTERFAT, DESCRIBED IN ADDITIONAL NOTE 3: PROVISIONAL</t>
  </si>
  <si>
    <t>CHOCOLATE, IN BLOCKS, SLABS OR BARS WEIGHING 2 KG OR LESS, NOT FILLED, CONTAINING LESS 5.5% BY WEIGHT OF BUTTERFAT, NESOI</t>
  </si>
  <si>
    <t>COCOA PREPARATIONS (DAIRY PRODUCTS) IN BLOCKS, SLABS OR BARS, NESOI, WEIGHING 2 KG OR LESS, NOT FILLED, DESCRIBED IN ADDITIONAL US NOTE 10 TO CHAPTER4</t>
  </si>
  <si>
    <t>COCOA PREPS(DAIRY) NESOI IN BLOCKS, SLABS OR BARS WEIGHING 2 KG OR LESS, NOT FILLED, CONTAINING &lt; 21% MILK SOLIDS, ADDITIONAL U.S. NOTE 1 TO CHAPTER 4</t>
  </si>
  <si>
    <t>COCOA PREPARATIONS (DAIRY PRODUCTS) IN BLOCKS, SLABS OR BARS, NESOI, WEIGHING 2 KG OR LESS, NOT FILLED, DESCRIBED IN ADDITIONAL NOTE 1 TO CHAPTER 4</t>
  </si>
  <si>
    <t>COCOA PREPARATIONS NESOI NOT IN BULK FORMS, NOT FOR RETAIL SALE, DAIRY PRODUCTS DESCRIBED IN ADDITIONAL US NOTE 10 TO CHAPTER 4 AND PROVISIONAL</t>
  </si>
  <si>
    <t>COCOA PREPARATIONS NESOI NOT IN BULK FORMS, NOT FOR RETAIL SALE, DAIRY PRODUCTS CONTAINING &lt; 21%MILK SOLIDS, IN US NOTE 10 TO CHAPTER 4: PROVISIONAL</t>
  </si>
  <si>
    <t>COCOA PREPARATIONS NESOI NOT IN BULK FORMS, NOT FOR RETAIL SALE, DESCRIBED IN ADDITIONAL US NOTE 10 TO CHAPTER 4 AND ENTERED TO ITS PROVISIONS</t>
  </si>
  <si>
    <t>COCOA PREPARATIONS NESOI NOT IN BULK FORMS, NOT FOR RETAIL SALE, CONTAINING &gt; 5.5% BUTTERFAT, DESCRIBED IN ADDITIONAL U.S. NOTE 2 : PROVISIONAL</t>
  </si>
  <si>
    <t>COCOA PREPARATIONS NESOI NOT IN BULK FORMS, NOT FOR RETAIL SALE, CONTAINING LESS THAN 21% BY WEIGHT OF MILK SOLIDS</t>
  </si>
  <si>
    <t>COCOA PREPARATIONS NESOI NOT IN BULK FORMS, NOT FOR RETAIL SALE, CONTAINING OVER 5.5% BY WEIGHT OF BUTTERFAT</t>
  </si>
  <si>
    <t>COCOA PREPARATIONS NESOI NOT IN BULK FORMS, NOT FOR RETAIL SALE, CONTAINING &lt; 5.5% BUTTERFAT, DESCRIBED IN ADDITIONAL U NOTE 3: PROVISIONAL</t>
  </si>
  <si>
    <t>COCOA PREPARATIONS NESOI NOT IN BULK FORMS, NOT FOR RETAIL SALE, CONTAINING LESS THAN &lt; 21% BY WEIGHT OF MILK SOLIDS</t>
  </si>
  <si>
    <t>COCOA PREPARATIONS NESOI NOT IN BULK FORMS, NOT FOR RETAIL SALE, NESOI</t>
  </si>
  <si>
    <t>PREPARATIONS FOR INFANT USE, PUT UP FOR RETAIL SALE, CONTAINING OVER 10 PERCENT BY WEIGHT OF MILK SOLISD, CONTAINING OLIGOSACCHARIDES, NESOI</t>
  </si>
  <si>
    <t>PREPARATIONS FOR INFANT USE, PUT UP FOR RETAIL SALE, NESOI, INFANT FORMULA CONTAINING OLIGOSACCHARIDES DESCRIBED IN ADDITIONAL US NOTE 2: PROVISIONAL</t>
  </si>
  <si>
    <t>PREPARATIONS FOR INFANT USE, PUT UP FOR RETAIL SALE, NESOI, INFANT FORMULA CONTAINING OLIGOSACCHARIDES, NESOI</t>
  </si>
  <si>
    <t>PREPARATIONS FOR INFANT USE, PUT UP FOR RETAIL SALE, NESOI, DAIRY PRODUCTS DESCRIBED IN ADDITIONAL US NOTE 10 TO CHAPTER 4: PROVISIONAL</t>
  </si>
  <si>
    <t>PREPARATIONS FOR INFANT USE, PUT UP FOR RETAIL SALE, DAIRY PRODUCTS DESCRIBED IN ADDITIONAL US NOTE 1 TO CHAPTER 4</t>
  </si>
  <si>
    <t>MIXES &amp; DOUGHS FOR THE PREPARATION OF BAKERS WARES OF HEADING 1905, CONTAINING &gt;25% BUTTERFAT, NOT RETAIL, DESCRIBED IN ADDITIONAL US NOTE 10 TO CH 10</t>
  </si>
  <si>
    <t>MIXES &amp; DOUGHS PREPARATION (DAIRY) OF BAKERS WARES OF HEADING 1905, CONTAINING &gt;25% BUTTERFAT, NOT RETAIL, ADDTL US NOTE 1 TO CHAPTER 4: PROVISIONAL</t>
  </si>
  <si>
    <t>MIXES AND DOUGHS FOR THE PREPARATION OF BAKERS WARES OF HEADING 1905, CONTAINING &gt; 25% BUTTERFAT AND &gt;65% SUGAR DESCRIBED IN ADDTL US NOTE 7 TO CHAP17</t>
  </si>
  <si>
    <t>MIXES AND DOUGHS FOR THE PREPARATION OF BAKERS WARES OF HEADING 1905, CONTAINING OVER 25% BY WEIGHT OF BUTTERFAT, NOT PUT UP FOR RETAIL SALE, NESOI</t>
  </si>
  <si>
    <t>MIXES AND DOUGHS FOR THE PREPARATION OF BAKERS WARES OF HEADING 1905, CONTAINING OVER 25% BUTTERFAT, NOT FOR RETAIL SALE,DESCRIBED IN ADDTL US NOTE 3</t>
  </si>
  <si>
    <t>MIXES AND DOUGHS PREPS OF BAKERS WARES IF HEADING 1905, CONTAINING &gt; 25% BUTTERFAT, NOT PUT UP FOR RETAIL SALE DESCRIBED IN ADDITIONAL US NOTE 1-CH 19</t>
  </si>
  <si>
    <t>MIXES AND DOUGHS FOR THE PREPARATION OF BAKERS' WARES OF HEADING 1905, CONTAINING OVER 25% BUTTERFAT, NOT PUT UP FOR RETAIL SALE, NESOI</t>
  </si>
  <si>
    <t>MIXES AND DOUGHS FOR THE PREPARATION OF BAKERS WARES OF HEADING 1905, NESOI, DAIRY PRODUCTS DESCRIBED IN ADDITIONAL US NOTE 10 TO CHAPTER 4</t>
  </si>
  <si>
    <t>MIXES AND DOUGHS FOR THE PREPARATION OF BAKERS WARES OF HEADING 1905, NESOI, DAIRY PRODUCTS DESCRIBED IN ADDITINAL US NOTE 1 TO CHAPTER 4, NESOI</t>
  </si>
  <si>
    <t>DRY MIXTURE CNTNG &lt; 31% BUTRFT &amp; &gt; 17.5% SODIUM CASEINATE, BUTRFT, WHEY SLDS CNTNG &gt; 5.5% BUTRFT &amp; DRY WHOLE MILK, NOT CNTNG DRY MILK/WHEY/BUTTERFAT</t>
  </si>
  <si>
    <t>MARGARINE CHEESE: DESCRIBED IN ADDITIONAL U.S. NOTE 23 TO CHAPTER 4 AND ENTERED PURSUANT TO ITS PROVISIONS</t>
  </si>
  <si>
    <t>MARGARINE CHEESE: NESOI</t>
  </si>
  <si>
    <t>DAIRY PREPARATIONS CONTAINING OVER 10 PERCENT BY WEIGHT OF MILK SOLIDS, MALTED MILK, DESCRIBED IN ADDITIONAL US NOTE 10 TO CHAPTER 4: PROVISIONAL</t>
  </si>
  <si>
    <t>DAIRY PREPARATIONS CONTAINING OVER 10 PERCENT BY WEIGHT OF MILK SOLIDS, MALTED MILK, NESOI</t>
  </si>
  <si>
    <t>ARTICLES OF MILK OR CREAM, NESOI, DAIRY PREPARATIONS CONTAINING less than 10 PERCENT BY WEIGHT OF MILK SOLIDS, DESCRIBED IN ADDITIONAL US NOTE 10 TO CHAP 4</t>
  </si>
  <si>
    <t>ARTICLES OF MILK OR CREAM, NESOI, DAIRY PREPARATIONS CONTAINING less than 10 PERCENT BY WEIGHT OF MILK SOLIDS, NESOI</t>
  </si>
  <si>
    <t>FOOD PREPARATIONS, NESOI, CONTAINING OVER 5.5% BY WEIGHT OF BUTTERFAT AND NOT PACKAGED FOR RETAIL SALE, NESOI</t>
  </si>
  <si>
    <t>ICE CREAM, WHETHER OR NOT CONTAINING COCOA, DESCRIBED IN ADDITIONAL U. S. NOTE 5 TO THIS CHAPTER AND ENTERED PURSUANT TO ITS PROVISIONS</t>
  </si>
  <si>
    <t>ICE CREAM, WHETHER OR NOT CONTAINING COCOA, NESOI</t>
  </si>
  <si>
    <t>EDIBLE ICE EXCEPT ICE CREAM, DAIRY PRODUCTS (SEE CHAP. 4- ADDITIONAL U S NOTE 1), DESCRIBED IN ADDITIONAL U S NOTE 10 TO CHAP. 4 &amp; PROVISIONAL</t>
  </si>
  <si>
    <t>EDIBLE ICE EXCEPT ICE CREAM, DAIRY PRODUCTS DESCRIBED IN ADDITIONAL U.S. NOTE 1 TO CHAPTER 4, NESOI</t>
  </si>
  <si>
    <t>FOOD PREPS, 16% MILK SOLIDS CAPABLE OF BEING FURTHER PROCESSED BULK, SEE U S NOTE 10-CHAP. 4</t>
  </si>
  <si>
    <t>FOOD PREPS, CONTAIN &lt; 5.5% BUTTERFAT,MIXED WITH OTH INGREDIENTS,IF &gt; 16% MILK SOLIDS BY WEIGHT,CAPABLE OF BEING PROCESSED/MIXED WITH OTHERS,BULK,NESOI</t>
  </si>
  <si>
    <t>BUTTER SUBSTITUTES CONTAINING OVER 10% BY WEIGHT OF MILK SOLIDS, CONTAINING OVER 45% BUTTERFAT, SEE ADDITIONAL U. S. NOTE 14 - CHAP. 4 &amp; PROVISIONAL</t>
  </si>
  <si>
    <t>BUTTER SUBSTITUTES CONTAINING OVER 10% BY WEIGHT OF MILK SOLIDS, CONTAINING OVER 45% BUTTERFAT, NESOI</t>
  </si>
  <si>
    <t>BUTTER SUBSTITUTES, IN LIQUID OR SOLID STATE, CONTAINING &gt;15% BY WEIGHT OF BUTTER OR OTHER FATS OR OILS DERIVED FROM MILK, &gt; 10% MILK SOLIDS, NESOI</t>
  </si>
  <si>
    <t>BUTTER SUBSTITUTES WHETHER IN LIQUID OR SOLID STATE, NESOI, CONTAINING OVER 45 PERCENT BUTTERFAT, SEE ADDTL U.S. NOTE 14 - CHAP. 4 &amp; PROVISIONAL</t>
  </si>
  <si>
    <t>BUTTER SUBSTITUTES WHETHER IN LIQUID OR SOLID STATE, NESOI, CONTAINING OVER 45 PERCENT BUTTERFAT, NESOI</t>
  </si>
  <si>
    <t>BUTTER SUBSTITUTES, WHETHER IN LIQUID OR SOLID STATE, CONTAINING OVER 15% BY WEIGHT OF BUTTER OR OTHER FATS OR OILS DERIVED FROM MILK, NESOI</t>
  </si>
  <si>
    <t>FOOD PREPARATIONS NESOI,CONTNG &gt;10% MILK SOLIDS, DDIRY PRODUCTS, SEE ADDTL U.S. NOTE 1-CHAP. 4, SEE ADDITIONAL U S NOTE 10-CHAP 4 &amp; PROVISIONAL, NESOI</t>
  </si>
  <si>
    <t>FOOD PREPS NESOI, CONTNG &gt;10% MILK SOLIDS, DAIRY PRODUCTS, DESCRIBED IN ADDITIONAL U.S. NOTE 1 TO CHAPTER 4, NESOI</t>
  </si>
  <si>
    <t>FOOD PREPS NESOI, CONTNG &gt;10% MILK SOLIDS, BLENDED SYRUPS IN ADDITIONAL U.S. NOTE 4-CHAP 17, SEE ADDITIONAL U.S. NOTE 9 - CHAP 17 &amp; PROVISIONAL, NESOI</t>
  </si>
  <si>
    <t>FOOD PREPARATIONS NESOI, CONTNG &gt; 10% MILK SOLIDS, BLENDED SYRUPS DESCRIBED IN ADDITIONAL U.S. NOTE 4 TO CHAPTER 17, NESOI</t>
  </si>
  <si>
    <t>FOOD PREPARATIONS NESOI, CONTNG &gt;10% MILK SOLIDS, CONTNG &gt;65% SUGAR (ADDTL U.S. NOTE 2-CHAP 17), SEE ADDTL U.S. NOTE 7-CHAP 17 &amp; PROVISIONAL, NESOI</t>
  </si>
  <si>
    <t>FOOD PREPARATIONS NESOI, CONTAINING &gt; 10% BY WEIGHT OF MILK SOLIDS, CONTAINING &gt; 65% BY DRY WEIGHT OF SUGAR (ADDTL U.S. NOTE 2-CHAP 17), NESOI</t>
  </si>
  <si>
    <t>FOOD PREPARATIONS NESOI, CONTNG &gt;10% BY WEIGHT OF MILK SOLIDS, CONTNG &gt;10% SUGAR (ADDTL U.S. NOTE 3-CHAP 17), ADDTL U S NOTE 8-CH.17&amp;PROVISIONAL,NESOI</t>
  </si>
  <si>
    <t>FOOD PREPARATIONS NESOI, CONTAINING &gt;10% BY WEIGHT OF MILK SOLIDS, CONTAINING &gt;10% BY DRY WEIGHT OF SUGAR (SEE ADDTL U.S. NOTE 3-CHAP 17), NESOI</t>
  </si>
  <si>
    <t>FOOD PREPARATIONS NESOI, CONTAINING OVER 10% BY WEIGHT OF MILK SOLIDS ,NESOI</t>
  </si>
  <si>
    <t>FOOD PREPARATIONS NESOI, CONTAINING 10% OR LESS MILK SOLIDS, OTHER DAIRY PRODUCTS (SEE ADDTL U.S. NOTE 1-CH.4),SEE U S NOTE 10-CH. 4&amp;PROVISIONAL,NESOI</t>
  </si>
  <si>
    <t>FOOD PREPARATIONS NESOI, OTHER DAIRY PRODUCT DESCRIBED IN ADDITIONAL U.S. NOTE 1 TO CHAPTER 4, CONTAINING 10% OR LESS MILK SOLIDS, NESOI</t>
  </si>
  <si>
    <t>CHOCOLATE MILK DRINK</t>
  </si>
  <si>
    <t>DESCRIBED IN ADDITIONAL U.S. NOTE 10 TO CHAPTER 4 AND ENTERED PURSUANT TO ITS PROVISIONS: MILK-BASED DRINKS, NONALCOHOLIC, NESOI</t>
  </si>
  <si>
    <t>MILK-BASED DRINKS, NONALCOHOLIC, NESOI</t>
  </si>
  <si>
    <t>ANIMAL FEEDS CONTAINING MILK OR MILK DERIVATES, NESOI, MILK REPLACER, DESCRIBED IN ADDITIONAL US NOTE 2 TO THIS CHAPTER AND ENTERED PORVISIONAL</t>
  </si>
  <si>
    <t>ANIMAL FEEDS CONTAINING MILK OR MILK DERIVATES, NESOI, DESCRIBED IN ADDITIONAL US NOTE 2 TO THIS CHAPTER AND ENTERED PURSUANT TO ITS PROVISIONS</t>
  </si>
  <si>
    <t>ANIMAL FEEDS CONTAINING MILK OR MILK DERIVATES, NESOI, MILK REPLACER</t>
  </si>
  <si>
    <t>ANIMAL FEEDS CONTAINING MILK OR MILK DERIVATES, NESOI</t>
  </si>
  <si>
    <t>MILK PROTEIN CONCENTRATE</t>
  </si>
  <si>
    <t>OTHER CASEIN, EXCEPT OF MILK PROTEIN CONCENTRATE</t>
  </si>
  <si>
    <t>CASEINATES AND OTHER CASEIN DERIVATIVES, NESOI</t>
  </si>
  <si>
    <t>MILK ALBUMINS, INCLUDING CONCENTRATES OF TWO OR MORE WHEY PROTEINS</t>
  </si>
  <si>
    <t>BUTTER</t>
  </si>
  <si>
    <t>DAIRY SPREADS</t>
  </si>
  <si>
    <t>MALTED MILK</t>
  </si>
  <si>
    <t>CASEIN</t>
  </si>
  <si>
    <t>Methodology</t>
  </si>
  <si>
    <t>WI Center</t>
  </si>
  <si>
    <t>Conversion '79</t>
  </si>
  <si>
    <t>Average of import conversion factors for 1901.90.4200, 1901.90.4600, and 1901.90.7000.</t>
  </si>
  <si>
    <t>MILK AND CREAM, NOT CONCENTRATED NOR SWEETENED, OF A FAT CONTENT, BY WEIGHT, EXCEEDING 1% BUT NOT EXCEEDING 6%</t>
  </si>
  <si>
    <t>MILK AND CREAM, NOT CONCENTRATED NOR SWEETENED, OF A FAT CONTENT, BY WEIGHT, EXCEEDING 6%</t>
  </si>
  <si>
    <t>MILK AND CREAM, NOT CONCENTRATED NOR SWEETENED, OF A FAT CONTENT, BY WEIGHT, EXCEEDING 6% BUT NOT EXCEEDING 10%</t>
  </si>
  <si>
    <t>MILK AND CREAM, NOT CONCENTRATED NOR SWEETENED, OF A FAT CONTENT, BY WEIGHT, EXCEEDING 10%</t>
  </si>
  <si>
    <t>MILK AND CREAM, CONCENTRATED, WHETHER OR NOT SWEETENED, IN POWDER, GRANULES OR OTHER SOLID FORMS, FAT CONTENT NOT EXCEEDING 1.5%</t>
  </si>
  <si>
    <t>MILK AND CREAM, CONCENTRATED, NOT SWEETENED, IN POWDER, GRANULES OR OTHER SOLID FORMS, OF A FAT CONTENT, BY WEIGHT, EXCEEDING 1.5%</t>
  </si>
  <si>
    <t>MILK AND CREAM, CONCENTRATED, SWEETENED, IN POWDER, GRANULES OR OTHER SOLID FORMS, FAT CONTENT OVER 1.5%</t>
  </si>
  <si>
    <t>MILK AND CREAM, WHETHER OR NOT CONCENTRATED, NOT SWEETENED, NESOI</t>
  </si>
  <si>
    <t>MILK AND CREAM, WHETHER OR NOT CONCENTRATED, SWEETENED, NESOI</t>
  </si>
  <si>
    <t>YOGURT, WHETHER OR NOT SWEETENED, FLAVORED OR CONTAINING ADD FRUIT OR COCOA</t>
  </si>
  <si>
    <t>WHEY PROTEIN CONCENTRATES</t>
  </si>
  <si>
    <t>MODIFIED WHEY, NESOI</t>
  </si>
  <si>
    <t>WHEY, WHETHER OR NOT CONCENTRATED OR SWEETENED, DRIED</t>
  </si>
  <si>
    <t>ANHYDROUS MILK FAT</t>
  </si>
  <si>
    <t>CHEESE, FRESH (INCLUDING WHEY CHEESE), NOT FERMENTED, AND CURD</t>
  </si>
  <si>
    <t>CHEESE OF ALL KINDS, GRATED OR POWDERED</t>
  </si>
  <si>
    <t>CHEESE, PROCESSED, NOT GRATED OR POWDERED</t>
  </si>
  <si>
    <t>CHEESE, BLUE-VEINED, NESOI</t>
  </si>
  <si>
    <t>CHEESE, INCLUDING MIXTURES, NESOI</t>
  </si>
  <si>
    <t>LACTOSE AND LACTOSE SYRUP CONTAINING BY WEIGHT 99% OR MORE LACTOSE, EXPRESSED AS ANHYDROUS LACTOSE, CALCULATED ON THE DRY MATTER</t>
  </si>
  <si>
    <t>LACTOSE IN SOLID FORM AND LACTOSE SYRUP, NESOI</t>
  </si>
  <si>
    <t>PREPARATIONS FOR INFANT USE, PUT UP FOR RETAIL SALE</t>
  </si>
  <si>
    <t>ARTICLES OF MILK OR CREAM, NESOI</t>
  </si>
  <si>
    <t>ICE CREAM, WHETHER OR NOT CONTAINING COCOA</t>
  </si>
  <si>
    <t>MILK-BASED DRINKS, NONALCOHOLIC</t>
  </si>
  <si>
    <t>MILK ALBUMIN, INCLUDING CONCENTRATES OF TWO OR MORE WHEY PROTEINS</t>
  </si>
  <si>
    <t>Abbreviation</t>
  </si>
  <si>
    <t>Reference</t>
  </si>
  <si>
    <t>ARS</t>
  </si>
  <si>
    <t>Briess</t>
  </si>
  <si>
    <t>Chandan</t>
  </si>
  <si>
    <t>CBP</t>
  </si>
  <si>
    <t>Cheese Varieties</t>
  </si>
  <si>
    <t>FAO</t>
  </si>
  <si>
    <t>FDA</t>
  </si>
  <si>
    <t>GAO</t>
  </si>
  <si>
    <t>HTS</t>
  </si>
  <si>
    <t>NASS</t>
  </si>
  <si>
    <t>Worksheet</t>
  </si>
  <si>
    <t>Description</t>
  </si>
  <si>
    <t>Imports</t>
  </si>
  <si>
    <t>0401100000</t>
  </si>
  <si>
    <t>0401202000</t>
  </si>
  <si>
    <t>0401204000</t>
  </si>
  <si>
    <t>0401300500</t>
  </si>
  <si>
    <t>0401302500</t>
  </si>
  <si>
    <t>0401305000</t>
  </si>
  <si>
    <t>0401307500</t>
  </si>
  <si>
    <t>0401400500</t>
  </si>
  <si>
    <t>0401402500</t>
  </si>
  <si>
    <t>0401500500</t>
  </si>
  <si>
    <t>0401502500</t>
  </si>
  <si>
    <t>0401505000</t>
  </si>
  <si>
    <t>0401507500</t>
  </si>
  <si>
    <t>0402101000</t>
  </si>
  <si>
    <t>0402105000</t>
  </si>
  <si>
    <t>0402210500</t>
  </si>
  <si>
    <t>0402212500</t>
  </si>
  <si>
    <t>0402213000</t>
  </si>
  <si>
    <t>0402215000</t>
  </si>
  <si>
    <t>0402217500</t>
  </si>
  <si>
    <t>0402219000</t>
  </si>
  <si>
    <t>0402291000</t>
  </si>
  <si>
    <t>0402295000</t>
  </si>
  <si>
    <t>0402911000</t>
  </si>
  <si>
    <t>0402913000</t>
  </si>
  <si>
    <t>0402917000</t>
  </si>
  <si>
    <t>0402919000</t>
  </si>
  <si>
    <t>0402991000</t>
  </si>
  <si>
    <t>0402993000</t>
  </si>
  <si>
    <t>0402994500</t>
  </si>
  <si>
    <t>0402995500</t>
  </si>
  <si>
    <t>0402997000</t>
  </si>
  <si>
    <t>0402999000</t>
  </si>
  <si>
    <t>0403101000</t>
  </si>
  <si>
    <t>0403105000</t>
  </si>
  <si>
    <t>0403109000</t>
  </si>
  <si>
    <t>0403900400</t>
  </si>
  <si>
    <t>0403901600</t>
  </si>
  <si>
    <t>0403902000</t>
  </si>
  <si>
    <t>0403904110</t>
  </si>
  <si>
    <t>0403904190</t>
  </si>
  <si>
    <t>0403904500</t>
  </si>
  <si>
    <t>0403905100</t>
  </si>
  <si>
    <t>0403905500</t>
  </si>
  <si>
    <t>0403906100</t>
  </si>
  <si>
    <t>0403906500</t>
  </si>
  <si>
    <t>0403907400</t>
  </si>
  <si>
    <t>0403907800</t>
  </si>
  <si>
    <t>0403908500</t>
  </si>
  <si>
    <t>0403909000</t>
  </si>
  <si>
    <t>0403909500</t>
  </si>
  <si>
    <t>0404100500</t>
  </si>
  <si>
    <t>0404101100</t>
  </si>
  <si>
    <t>0404101500</t>
  </si>
  <si>
    <t>0404102000</t>
  </si>
  <si>
    <t>0404105010</t>
  </si>
  <si>
    <t>0404105090</t>
  </si>
  <si>
    <t>0404109000</t>
  </si>
  <si>
    <t>0404901000</t>
  </si>
  <si>
    <t>0404903000</t>
  </si>
  <si>
    <t>0404905000</t>
  </si>
  <si>
    <t>0404907000</t>
  </si>
  <si>
    <t>0405002000</t>
  </si>
  <si>
    <t>0405004000</t>
  </si>
  <si>
    <t>0405006020</t>
  </si>
  <si>
    <t>0405009020</t>
  </si>
  <si>
    <t>0405101000</t>
  </si>
  <si>
    <t>0405102000</t>
  </si>
  <si>
    <t>0405901020</t>
  </si>
  <si>
    <t>0405902020</t>
  </si>
  <si>
    <t>0405006040</t>
  </si>
  <si>
    <t>0405009040</t>
  </si>
  <si>
    <t>0405202000</t>
  </si>
  <si>
    <t>0405203000</t>
  </si>
  <si>
    <t>0405204000</t>
  </si>
  <si>
    <t>0405206000</t>
  </si>
  <si>
    <t>0405207000</t>
  </si>
  <si>
    <t>0405208000</t>
  </si>
  <si>
    <t>0405901040</t>
  </si>
  <si>
    <t>0405902040</t>
  </si>
  <si>
    <t>0406102400</t>
  </si>
  <si>
    <t>0406102800</t>
  </si>
  <si>
    <t>0406103400</t>
  </si>
  <si>
    <t>0406103800</t>
  </si>
  <si>
    <t>0406203110</t>
  </si>
  <si>
    <t>0406203190</t>
  </si>
  <si>
    <t>0406203300</t>
  </si>
  <si>
    <t>0406203600</t>
  </si>
  <si>
    <t>0406203900</t>
  </si>
  <si>
    <t>0406206500</t>
  </si>
  <si>
    <t>0406206700</t>
  </si>
  <si>
    <t>0406206900</t>
  </si>
  <si>
    <t>0406207100</t>
  </si>
  <si>
    <t>0406302400</t>
  </si>
  <si>
    <t>0406302800</t>
  </si>
  <si>
    <t>0406303400</t>
  </si>
  <si>
    <t>0406303800</t>
  </si>
  <si>
    <t>0406306500</t>
  </si>
  <si>
    <t>0406306700</t>
  </si>
  <si>
    <t>0406306900</t>
  </si>
  <si>
    <t>0406307100</t>
  </si>
  <si>
    <t>0406900810</t>
  </si>
  <si>
    <t>0406900890</t>
  </si>
  <si>
    <t>0406901200</t>
  </si>
  <si>
    <t>0406905200</t>
  </si>
  <si>
    <t>0406905400</t>
  </si>
  <si>
    <t>0406907600</t>
  </si>
  <si>
    <t>0406907800</t>
  </si>
  <si>
    <t>0406908200</t>
  </si>
  <si>
    <t>0406908400</t>
  </si>
  <si>
    <t>0406100400</t>
  </si>
  <si>
    <t>0406100800</t>
  </si>
  <si>
    <t>0406101400</t>
  </si>
  <si>
    <t>0406101800</t>
  </si>
  <si>
    <t>0406104400</t>
  </si>
  <si>
    <t>0406104800</t>
  </si>
  <si>
    <t>0406105400</t>
  </si>
  <si>
    <t>0406105800</t>
  </si>
  <si>
    <t>0406106400</t>
  </si>
  <si>
    <t>0406106800</t>
  </si>
  <si>
    <t>0406107400</t>
  </si>
  <si>
    <t>0406107800</t>
  </si>
  <si>
    <t>0406108400</t>
  </si>
  <si>
    <t>0406108800</t>
  </si>
  <si>
    <t>0406201500</t>
  </si>
  <si>
    <t>0406202400</t>
  </si>
  <si>
    <t>0406202800</t>
  </si>
  <si>
    <t>0406204400</t>
  </si>
  <si>
    <t>0406204800</t>
  </si>
  <si>
    <t>0406205100</t>
  </si>
  <si>
    <t>0406205300</t>
  </si>
  <si>
    <t>0406206100</t>
  </si>
  <si>
    <t>0406206300</t>
  </si>
  <si>
    <t>0406207300</t>
  </si>
  <si>
    <t>0406207500</t>
  </si>
  <si>
    <t>0406207700</t>
  </si>
  <si>
    <t>0406207900</t>
  </si>
  <si>
    <t>0406208100</t>
  </si>
  <si>
    <t>0406208300</t>
  </si>
  <si>
    <t>0406208500</t>
  </si>
  <si>
    <t>0406208700</t>
  </si>
  <si>
    <t>0406208900</t>
  </si>
  <si>
    <t>0406209100</t>
  </si>
  <si>
    <t>0406300500</t>
  </si>
  <si>
    <t>0406301400</t>
  </si>
  <si>
    <t>0406301800</t>
  </si>
  <si>
    <t>0406304400</t>
  </si>
  <si>
    <t>0406304800</t>
  </si>
  <si>
    <t>0406305100</t>
  </si>
  <si>
    <t>0406305300</t>
  </si>
  <si>
    <t>0406306100</t>
  </si>
  <si>
    <t>0406306300</t>
  </si>
  <si>
    <t>0406307300</t>
  </si>
  <si>
    <t>0406307500</t>
  </si>
  <si>
    <t>0406307700</t>
  </si>
  <si>
    <t>0406307900</t>
  </si>
  <si>
    <t>0406308100</t>
  </si>
  <si>
    <t>0406308300</t>
  </si>
  <si>
    <t>0406308500</t>
  </si>
  <si>
    <t>0406308700</t>
  </si>
  <si>
    <t>0406308900</t>
  </si>
  <si>
    <t>0406309100</t>
  </si>
  <si>
    <t>0406404400</t>
  </si>
  <si>
    <t>0406404800</t>
  </si>
  <si>
    <t>0406405400</t>
  </si>
  <si>
    <t>0406405800</t>
  </si>
  <si>
    <t>0406407000</t>
  </si>
  <si>
    <t>0406901600</t>
  </si>
  <si>
    <t>0406901800</t>
  </si>
  <si>
    <t>0406903100</t>
  </si>
  <si>
    <t>0406903200</t>
  </si>
  <si>
    <t>0406903300</t>
  </si>
  <si>
    <t>0406903600</t>
  </si>
  <si>
    <t>0406903700</t>
  </si>
  <si>
    <t>0406904100</t>
  </si>
  <si>
    <t>0406904200</t>
  </si>
  <si>
    <t>0406904600</t>
  </si>
  <si>
    <t>0406904800</t>
  </si>
  <si>
    <t>0406904900</t>
  </si>
  <si>
    <t>0406906600</t>
  </si>
  <si>
    <t>0406906800</t>
  </si>
  <si>
    <t>0406907200</t>
  </si>
  <si>
    <t>0406907400</t>
  </si>
  <si>
    <t>0406908600</t>
  </si>
  <si>
    <t>0406908800</t>
  </si>
  <si>
    <t>0406909000</t>
  </si>
  <si>
    <t>0406909200</t>
  </si>
  <si>
    <t>0406909300</t>
  </si>
  <si>
    <t>0406909400</t>
  </si>
  <si>
    <t>0406909500</t>
  </si>
  <si>
    <t>0406909700</t>
  </si>
  <si>
    <t>0406909900</t>
  </si>
  <si>
    <t>2106902400</t>
  </si>
  <si>
    <t>2106902600</t>
  </si>
  <si>
    <t>2106902800</t>
  </si>
  <si>
    <t>2106903400</t>
  </si>
  <si>
    <t>2106903600</t>
  </si>
  <si>
    <t>2106903800</t>
  </si>
  <si>
    <t>1517905000</t>
  </si>
  <si>
    <t>1517906000</t>
  </si>
  <si>
    <t>1702100000</t>
  </si>
  <si>
    <t>1702110000</t>
  </si>
  <si>
    <t>1702190000</t>
  </si>
  <si>
    <t>1704905400</t>
  </si>
  <si>
    <t>1704905800</t>
  </si>
  <si>
    <t>1806202090</t>
  </si>
  <si>
    <t>1806202400</t>
  </si>
  <si>
    <t>1806202600</t>
  </si>
  <si>
    <t>1806202800</t>
  </si>
  <si>
    <t>1806203400</t>
  </si>
  <si>
    <t>1806203600</t>
  </si>
  <si>
    <t>1806203800</t>
  </si>
  <si>
    <t>1806208100</t>
  </si>
  <si>
    <t>1806208200</t>
  </si>
  <si>
    <t>1806208300</t>
  </si>
  <si>
    <t>1806208500</t>
  </si>
  <si>
    <t>1806208700</t>
  </si>
  <si>
    <t>1806208900</t>
  </si>
  <si>
    <t>1806320400</t>
  </si>
  <si>
    <t>1806320600</t>
  </si>
  <si>
    <t>1806320800</t>
  </si>
  <si>
    <t>1806321400</t>
  </si>
  <si>
    <t>1806321600</t>
  </si>
  <si>
    <t>1806321800</t>
  </si>
  <si>
    <t>1806326000</t>
  </si>
  <si>
    <t>1806327000</t>
  </si>
  <si>
    <t>1806328000</t>
  </si>
  <si>
    <t>1806900500</t>
  </si>
  <si>
    <t>1806900800</t>
  </si>
  <si>
    <t>1806901000</t>
  </si>
  <si>
    <t>1806901500</t>
  </si>
  <si>
    <t>1806901800</t>
  </si>
  <si>
    <t>1806902000</t>
  </si>
  <si>
    <t>1806902500</t>
  </si>
  <si>
    <t>1806902800</t>
  </si>
  <si>
    <t>1806903000</t>
  </si>
  <si>
    <t>1901101500</t>
  </si>
  <si>
    <t>1901103000</t>
  </si>
  <si>
    <t>1901103500</t>
  </si>
  <si>
    <t>1901104000</t>
  </si>
  <si>
    <t>1901104500</t>
  </si>
  <si>
    <t>1901106000</t>
  </si>
  <si>
    <t>1901107500</t>
  </si>
  <si>
    <t>1901108000</t>
  </si>
  <si>
    <t>1901108500</t>
  </si>
  <si>
    <t>1901200500</t>
  </si>
  <si>
    <t>1901201500</t>
  </si>
  <si>
    <t>1901202000</t>
  </si>
  <si>
    <t>1901202500</t>
  </si>
  <si>
    <t>1901203000</t>
  </si>
  <si>
    <t>1901203500</t>
  </si>
  <si>
    <t>1901204000</t>
  </si>
  <si>
    <t>1901204500</t>
  </si>
  <si>
    <t>1901205000</t>
  </si>
  <si>
    <t>1901902800</t>
  </si>
  <si>
    <t>1901903400</t>
  </si>
  <si>
    <t>1901903600</t>
  </si>
  <si>
    <t>1901904200</t>
  </si>
  <si>
    <t>1901904300</t>
  </si>
  <si>
    <t>1901904600</t>
  </si>
  <si>
    <t>1901904700</t>
  </si>
  <si>
    <t>1901907000</t>
  </si>
  <si>
    <t>2105003000</t>
  </si>
  <si>
    <t>2105004000</t>
  </si>
  <si>
    <t>2106900600</t>
  </si>
  <si>
    <t>2106900900</t>
  </si>
  <si>
    <t>2106906400</t>
  </si>
  <si>
    <t>2106906600</t>
  </si>
  <si>
    <t>2106906800</t>
  </si>
  <si>
    <t>2106907200</t>
  </si>
  <si>
    <t>2106907400</t>
  </si>
  <si>
    <t>2106907600</t>
  </si>
  <si>
    <t>2106907800</t>
  </si>
  <si>
    <t>2106908000</t>
  </si>
  <si>
    <t>2106908200</t>
  </si>
  <si>
    <t>2106908500</t>
  </si>
  <si>
    <t>2106908700</t>
  </si>
  <si>
    <t>2202901000</t>
  </si>
  <si>
    <t>2202902400</t>
  </si>
  <si>
    <t>2202902800</t>
  </si>
  <si>
    <t>2105001000</t>
  </si>
  <si>
    <t>2105002000</t>
  </si>
  <si>
    <t>2309902410</t>
  </si>
  <si>
    <t>2309902490</t>
  </si>
  <si>
    <t>2309902810</t>
  </si>
  <si>
    <t>2309902890</t>
  </si>
  <si>
    <t>2309904410</t>
  </si>
  <si>
    <t>2309904490</t>
  </si>
  <si>
    <t>2309904810</t>
  </si>
  <si>
    <t>2309904890</t>
  </si>
  <si>
    <t>3501101000</t>
  </si>
  <si>
    <t>3501105000</t>
  </si>
  <si>
    <t>3501906000</t>
  </si>
  <si>
    <t>3502200000</t>
  </si>
  <si>
    <t>Exports</t>
  </si>
  <si>
    <t>0401200000</t>
  </si>
  <si>
    <t>0401300000</t>
  </si>
  <si>
    <t>0401400000</t>
  </si>
  <si>
    <t>0401500000</t>
  </si>
  <si>
    <t>0402100000</t>
  </si>
  <si>
    <t>0402210000</t>
  </si>
  <si>
    <t>0402290000</t>
  </si>
  <si>
    <t>0402910000</t>
  </si>
  <si>
    <t>0402990000</t>
  </si>
  <si>
    <t>0403100000</t>
  </si>
  <si>
    <t>0404100800</t>
  </si>
  <si>
    <t>0404100850</t>
  </si>
  <si>
    <t>0404104000</t>
  </si>
  <si>
    <t>0404900000</t>
  </si>
  <si>
    <t>0405005000</t>
  </si>
  <si>
    <t>0405008020</t>
  </si>
  <si>
    <t>0405100000</t>
  </si>
  <si>
    <t>0405105000</t>
  </si>
  <si>
    <t>0405008040</t>
  </si>
  <si>
    <t>0405200000</t>
  </si>
  <si>
    <t>0405205550</t>
  </si>
  <si>
    <t>0405900000</t>
  </si>
  <si>
    <t>0405908040</t>
  </si>
  <si>
    <t>0406300000</t>
  </si>
  <si>
    <t>0406901000</t>
  </si>
  <si>
    <t>0406906500</t>
  </si>
  <si>
    <t>0406100000</t>
  </si>
  <si>
    <t>0406200000</t>
  </si>
  <si>
    <t>0406400000</t>
  </si>
  <si>
    <t>0406909550</t>
  </si>
  <si>
    <t>1901100000</t>
  </si>
  <si>
    <t>1901903040</t>
  </si>
  <si>
    <t>2202901500</t>
  </si>
  <si>
    <t>2105000010</t>
  </si>
  <si>
    <t>3501100000</t>
  </si>
  <si>
    <t>3501905000</t>
  </si>
  <si>
    <t>U.S. International Trade Commission Description</t>
  </si>
  <si>
    <t>Back to contents page</t>
  </si>
  <si>
    <t>0401201000</t>
  </si>
  <si>
    <t>MILK AND CREAM, NOT CONCENTRATED NOR SWEETENED, OF A FAT CONTENT, BY WEIGHT, EXCEEDING 1% BUT NOT EXCEEDING 6%, CERTIFIED ORGANIC</t>
  </si>
  <si>
    <t>0401205000</t>
  </si>
  <si>
    <t>MILK AND CREAM, NOT CONCENTRATED NOR SWEETENED, OF A FAT CONTENT, BY WEIGHT, EXCEEDING 1% BUT NOT EXCEEDING 6%, OTHER</t>
  </si>
  <si>
    <t>1901101100</t>
  </si>
  <si>
    <t>1901101600</t>
  </si>
  <si>
    <t>1901102100</t>
  </si>
  <si>
    <t>1901102600</t>
  </si>
  <si>
    <t>1901102900</t>
  </si>
  <si>
    <t>1901103300</t>
  </si>
  <si>
    <t>1901103600</t>
  </si>
  <si>
    <t>1901104100</t>
  </si>
  <si>
    <t>1901104400</t>
  </si>
  <si>
    <t>1901105400</t>
  </si>
  <si>
    <t>1901105600</t>
  </si>
  <si>
    <t>1901106400</t>
  </si>
  <si>
    <t>1901106600</t>
  </si>
  <si>
    <t>1901906100</t>
  </si>
  <si>
    <t>1901906200</t>
  </si>
  <si>
    <t>1901906400</t>
  </si>
  <si>
    <t>1901906500</t>
  </si>
  <si>
    <t>1901907200</t>
  </si>
  <si>
    <t>ERS ERR-93</t>
  </si>
  <si>
    <t>2202991000</t>
  </si>
  <si>
    <t>2202992400</t>
  </si>
  <si>
    <t>2202992800</t>
  </si>
  <si>
    <t>Harmonized Tariff Schedule (HTS) code</t>
  </si>
  <si>
    <t>Harmonized Schedule (HS) code</t>
  </si>
  <si>
    <t>Conversion factors and sources for imports</t>
  </si>
  <si>
    <t>Conversion factors and sources for exports</t>
  </si>
  <si>
    <t>Product</t>
  </si>
  <si>
    <t>Butter</t>
  </si>
  <si>
    <t>Canned milk</t>
  </si>
  <si>
    <t>Dry whole milk</t>
  </si>
  <si>
    <t>Nonfat dry milk</t>
  </si>
  <si>
    <t>Dry skim milk, animal</t>
  </si>
  <si>
    <t>Dry Buttermilk</t>
  </si>
  <si>
    <t>Dry whey, animal</t>
  </si>
  <si>
    <t>Dry whey, human</t>
  </si>
  <si>
    <t>Whey, reduced lactose and mineral</t>
  </si>
  <si>
    <t>Whey protein isolate</t>
  </si>
  <si>
    <t>Lactose</t>
  </si>
  <si>
    <t>American cheese</t>
  </si>
  <si>
    <t>Swiss cheese</t>
  </si>
  <si>
    <t>Other-than-American-or-Swiss cheese</t>
  </si>
  <si>
    <t>WPC, 25-49.9 percent protein</t>
  </si>
  <si>
    <t>WPC, 50-89.9 percent protein</t>
  </si>
  <si>
    <t>Whey protein concentrate (WPC), prior to 2003</t>
  </si>
  <si>
    <t>PREPS SUITABLE FOR INFANTS, PUT UP FOR RETAIL SALE, FORMULA CONTAINING OLIGOSSACCHARIDES AND OVER 10% MILK SOLID BY WEIGHT,DESCRIBED IN US NOTE 2</t>
  </si>
  <si>
    <t>PREPS FOR INFANT USE, INFANT FORMULA CONTAINING OLIGOSSACCHARIDES AND GT 10% MILK SOLID,DESCRIBED IN ADDITIONAL US NOTE 2: PROVISIONAL</t>
  </si>
  <si>
    <t>PREPARATIONS FOR INFANT USE, PUT UP FOR RETAIL SALE, CONTAIN GT 10% MILK SOLIDS, DAIRY PRODUCTS DESCRIBED IN ADDITIONAL NOTE 1O TO CHAP: PROVISIONAL</t>
  </si>
  <si>
    <t>PREPARATIONS FOR INFANT USE, PUT UP FOR RETAIL SALE, CONTAINING OVER 10 PERCENT BY WEIGHT OF MILK SOLIDS, NESOI</t>
  </si>
  <si>
    <t>PREPS FOR YOUNG CHILDREN, RETAIL SALE, DAIRY PREPS CONTAINING OVER 10% BY WEIGHT OF MILK SOLIDS, NESOI</t>
  </si>
  <si>
    <t>PREPS FOR YOUNG CHILDREN, RETAIL SALE, OTHER, DESCRIBED IN ADDITIONAL US NOTE 10 TO CHAP 4</t>
  </si>
  <si>
    <t>PREPS FOR YOUNG CHILDREN, RETAIL SALE, OTHER, NESOI</t>
  </si>
  <si>
    <t>PREPS SUITABLE FOR YOUNG CHILDREN, PUT UP FOR RETAIL SALE, CONTAINING OVER 10% MILK SOLIDS BY WEIGHT, DESCRIBED IN ADDITIONAL US NOTE 10 TO CHAPTER 4</t>
  </si>
  <si>
    <t>PREPARATIONS FOR INFANT USE, PUT UP FOR RETAIL SALE, CONTAINING OVER 10 PERCENT BY WEIGHT OF MILK SOLIDS, CONTAINING OLIGOSACCHARIDES, NESOI</t>
  </si>
  <si>
    <t>PREPARATIONS FOR INFANT USE, PUT UP FOR RETAIL SALE, CONTAIN GT 10% MILK SOLIDS, DAIRY PRODUCTS DESCRIBED IN ADDITIONAL U NOTE 1 TO CHAPTER 4: NESOI</t>
  </si>
  <si>
    <r>
      <rPr>
        <sz val="9"/>
        <rFont val="Helvetica"/>
      </rPr>
      <t>Chandan, R. 1997.</t>
    </r>
    <r>
      <rPr>
        <i/>
        <sz val="9"/>
        <rFont val="Helvetica"/>
      </rPr>
      <t xml:space="preserve"> Dairy-Based Ingredients</t>
    </r>
    <r>
      <rPr>
        <sz val="9"/>
        <rFont val="Helvetica"/>
      </rPr>
      <t>. St. Paul, MN: American Association of Cereal Chemists, Inc.</t>
    </r>
  </si>
  <si>
    <t>Dairy conversion factors and sources</t>
  </si>
  <si>
    <t>Simple average of butterfat and nonfat solids as corresponding import codes.</t>
  </si>
  <si>
    <t>AMS</t>
  </si>
  <si>
    <t>Assumed half grated and half powdered.</t>
  </si>
  <si>
    <t>Canada</t>
  </si>
  <si>
    <t>CDFA</t>
  </si>
  <si>
    <r>
      <t xml:space="preserve">USDA, Economic Research Service. 1979. </t>
    </r>
    <r>
      <rPr>
        <i/>
        <sz val="9"/>
        <rFont val="Helvetica"/>
      </rPr>
      <t>Conversion Factors and Weights and Measures for Agricultural Commodities and Their Products</t>
    </r>
    <r>
      <rPr>
        <sz val="9"/>
        <rFont val="Helvetica"/>
      </rPr>
      <t>, SB-616.</t>
    </r>
  </si>
  <si>
    <r>
      <t xml:space="preserve">USDA, Commodity Analysis Division of the Agricultural Stabilization and Conservation Service. 1991. </t>
    </r>
    <r>
      <rPr>
        <i/>
        <sz val="9"/>
        <rFont val="Helvetica"/>
      </rPr>
      <t>Methodology of Calculating the Milk Equivalent, Total Solids Basis, of CCC Purchases of Surplus Dairy Products and of Imports of Dairy Products.</t>
    </r>
  </si>
  <si>
    <t>WI Center.</t>
  </si>
  <si>
    <t>WI Center, WPC 34.</t>
  </si>
  <si>
    <t>WI Center, WPC 55 and WPC 80.</t>
  </si>
  <si>
    <t>WI Center, average of reduced lactose and demineralized.</t>
  </si>
  <si>
    <t>WI Center, edible.</t>
  </si>
  <si>
    <t>CBP rulings.</t>
  </si>
  <si>
    <t>CBP rulings for previously used 0401.30.0500 and 0401.30.2500.</t>
  </si>
  <si>
    <t>Assumed midpoint of range for butter fat and same total milk solids as nonfat dry milk.</t>
  </si>
  <si>
    <t>Assumed same total solids content as nonfat dry milk and same ratio of milkfat to nonfat solids as yogurt not in dry form.</t>
  </si>
  <si>
    <t>FDA: 21 CFR § 131.112, standard for cultured milk.</t>
  </si>
  <si>
    <t>FAO: Part B, Section 4.</t>
  </si>
  <si>
    <t>Average of above cheese varieties.</t>
  </si>
  <si>
    <t>Similar to 0406.20.4400.</t>
  </si>
  <si>
    <t>Similar to 0406.20.5100.</t>
  </si>
  <si>
    <t>Similar to 0406.10.3400.</t>
  </si>
  <si>
    <t>Similar to 0406.10.5400.</t>
  </si>
  <si>
    <t>Similar to 0406.10.6400.</t>
  </si>
  <si>
    <t>Similar to 0406.10.7400.</t>
  </si>
  <si>
    <t>Similar to 0406.10.4400.</t>
  </si>
  <si>
    <t>CBP: NY E82554.</t>
  </si>
  <si>
    <t>WI Center: edible.</t>
  </si>
  <si>
    <t>Assumed midpoint of range for milk solids and three-fourths butterfat.</t>
  </si>
  <si>
    <t>Methodology.</t>
  </si>
  <si>
    <t>Assumed midpoint for milk solids and milk proportions for fat and nonfat.</t>
  </si>
  <si>
    <t>Assumed midpoint of range and proportions of butterfat and nonfat in milk.</t>
  </si>
  <si>
    <t>Assumed 15 percent total milk solids and same proportion of fat to nonfat solids of nonfat dry milk.</t>
  </si>
  <si>
    <t>Assumed 5 percent more than minimum and proportions of solids in nonfat dry milk.</t>
  </si>
  <si>
    <t>CBP rulings, formerly 1901904200.</t>
  </si>
  <si>
    <t>CBP rulings, formerly 1901904300.</t>
  </si>
  <si>
    <t>CBP rulings, formerly 1901904600.</t>
  </si>
  <si>
    <t>CBP rulings, formerly 1901904700.</t>
  </si>
  <si>
    <t>CBP rulings, formerly 1901907000.</t>
  </si>
  <si>
    <t>Conversion '79.</t>
  </si>
  <si>
    <t>Assumed 5 percent more than minimum milk solids and midpoint of range for butterfat.</t>
  </si>
  <si>
    <t>Assumed 5 percent more than minimum milk solids and proportions in milk.</t>
  </si>
  <si>
    <t>Assumed midpoint of range for total milk solids and proportions of butterfat and nonfat in milk.</t>
  </si>
  <si>
    <t>CBP rulings, formerly 2202901000.</t>
  </si>
  <si>
    <t>CBP rulings, formerly 2202902400.</t>
  </si>
  <si>
    <t>CBP rulings, formerly 2202902800.</t>
  </si>
  <si>
    <t>Assumed midpoint of range for milk solids and proportion of milk solids in milk.</t>
  </si>
  <si>
    <t>ARS nutrient database: 01004, Cheese, blue.</t>
  </si>
  <si>
    <t>Assumed average of other grated and powdered cheeses.</t>
  </si>
  <si>
    <t>Conversion factors for dairy industry supply and allocation of milk fat and skim solids</t>
  </si>
  <si>
    <t>Supply or allocation item</t>
  </si>
  <si>
    <t>Gallons to pounds</t>
  </si>
  <si>
    <t>Skim-solids percent</t>
  </si>
  <si>
    <t>Total supply</t>
  </si>
  <si>
    <t>Milk production (farm level)</t>
  </si>
  <si>
    <t>Varies</t>
  </si>
  <si>
    <t>Net imports of ingredients</t>
  </si>
  <si>
    <t>Farm use</t>
  </si>
  <si>
    <t>Fed to calves</t>
  </si>
  <si>
    <t>Same as for milk production.</t>
  </si>
  <si>
    <t>Consumed on farms</t>
  </si>
  <si>
    <t>Dairy industry allocation</t>
  </si>
  <si>
    <t>Cheese</t>
  </si>
  <si>
    <t>American type</t>
  </si>
  <si>
    <t>Cheddar</t>
  </si>
  <si>
    <t>Colby, Monterrey, and Jack</t>
  </si>
  <si>
    <t>Italian type</t>
  </si>
  <si>
    <t>Mozzarella</t>
  </si>
  <si>
    <t>Parmesan</t>
  </si>
  <si>
    <t>Provolone</t>
  </si>
  <si>
    <t>Ricotta</t>
  </si>
  <si>
    <t>Romano</t>
  </si>
  <si>
    <t>Other than American or Italian</t>
  </si>
  <si>
    <t>Blue and Gorgonzola</t>
  </si>
  <si>
    <t>Brick</t>
  </si>
  <si>
    <t>Feta</t>
  </si>
  <si>
    <t>Gouda</t>
  </si>
  <si>
    <t>Hispanic</t>
  </si>
  <si>
    <t>Muenster</t>
  </si>
  <si>
    <t>Limburger</t>
  </si>
  <si>
    <t>Swiss</t>
  </si>
  <si>
    <t>Other</t>
  </si>
  <si>
    <t>Frozen dairy products</t>
  </si>
  <si>
    <t>Ice cream</t>
  </si>
  <si>
    <t>Regular</t>
  </si>
  <si>
    <t>Nonfat</t>
  </si>
  <si>
    <t>Sherbet</t>
  </si>
  <si>
    <t>Frozen yogurt</t>
  </si>
  <si>
    <t>Other frozen dairy</t>
  </si>
  <si>
    <t>Whey products</t>
  </si>
  <si>
    <t>Dry whey (human and animal use)</t>
  </si>
  <si>
    <t>Whey protein concentrate</t>
  </si>
  <si>
    <t>Human</t>
  </si>
  <si>
    <t>Animal</t>
  </si>
  <si>
    <t>Reduced lactose and mineral whey</t>
  </si>
  <si>
    <t>Condensed sweet whey solids</t>
  </si>
  <si>
    <t>Whey solids in wet blends, animal use</t>
  </si>
  <si>
    <t>Dry milk products</t>
  </si>
  <si>
    <t>Nonfat dry milk, human</t>
  </si>
  <si>
    <t>Skim milk powder</t>
  </si>
  <si>
    <t>Milk protein concentrate</t>
  </si>
  <si>
    <t>Dry buttermilk</t>
  </si>
  <si>
    <t>Yogurt, nonfrozen</t>
  </si>
  <si>
    <t>Sour cream</t>
  </si>
  <si>
    <t>Evaporated and condensed milk</t>
  </si>
  <si>
    <t>Whole, evaporated and condensed</t>
  </si>
  <si>
    <t>Skim, evaporated</t>
  </si>
  <si>
    <t>Bulk milk</t>
  </si>
  <si>
    <t>Whole, unsweetened, condensed</t>
  </si>
  <si>
    <t>ADPI</t>
  </si>
  <si>
    <t>Whole, sweetened, condensed</t>
  </si>
  <si>
    <t>Skim, unsweetened, condensed</t>
  </si>
  <si>
    <t>Skim, sweetened, condensed</t>
  </si>
  <si>
    <t>Cottage cheese</t>
  </si>
  <si>
    <t>Creamed</t>
  </si>
  <si>
    <t>Cream products</t>
  </si>
  <si>
    <t>FMOS</t>
  </si>
  <si>
    <t>Light and heavy cream</t>
  </si>
  <si>
    <t>Supply and allocation</t>
  </si>
  <si>
    <t>Whole</t>
  </si>
  <si>
    <t>Skim</t>
  </si>
  <si>
    <t>Flavored whole</t>
  </si>
  <si>
    <t>Flavored, other than whole</t>
  </si>
  <si>
    <t>Buttermilk</t>
  </si>
  <si>
    <t>Eggnog</t>
  </si>
  <si>
    <t>Fluid beverage milk</t>
  </si>
  <si>
    <t>Aggarwal</t>
  </si>
  <si>
    <t>Volume-Weight Conversion Factors</t>
  </si>
  <si>
    <r>
      <t xml:space="preserve">USDA, Consumer and Marketing Service, Dairy Division. 1965. </t>
    </r>
    <r>
      <rPr>
        <i/>
        <sz val="9"/>
        <rFont val="Helvetica"/>
      </rPr>
      <t>Volume-Weight Conversion Factors for Milk</t>
    </r>
    <r>
      <rPr>
        <sz val="9"/>
        <rFont val="Helvetica"/>
      </rPr>
      <t>. Full Committee Report of Study Conducted in 13 Federal Milk Order Markets.</t>
    </r>
  </si>
  <si>
    <r>
      <t xml:space="preserve">American Dairy Products Institute. For years 2003 to current: </t>
    </r>
    <r>
      <rPr>
        <i/>
        <sz val="9"/>
        <rFont val="Helvetica"/>
      </rPr>
      <t xml:space="preserve">Dairy Products Utilization and Production Trends; </t>
    </r>
    <r>
      <rPr>
        <sz val="9"/>
        <rFont val="Helvetica"/>
      </rPr>
      <t xml:space="preserve">For years 2000 to 2002: </t>
    </r>
    <r>
      <rPr>
        <i/>
        <sz val="9"/>
        <rFont val="Helvetica"/>
      </rPr>
      <t>Dry Milk Products Utilization and Production Trends</t>
    </r>
    <r>
      <rPr>
        <sz val="9"/>
        <rFont val="Helvetica"/>
      </rPr>
      <t xml:space="preserve"> and </t>
    </r>
    <r>
      <rPr>
        <i/>
        <sz val="9"/>
        <rFont val="Helvetica"/>
      </rPr>
      <t>Whey Products Utilization.</t>
    </r>
  </si>
  <si>
    <t>Bhasin</t>
  </si>
  <si>
    <t>Bomey</t>
  </si>
  <si>
    <t>Boynton</t>
  </si>
  <si>
    <t>Briess Malt &amp; Ingredients Co., "Briess Processes, What is Malted Milk?" Chilton, WI.</t>
  </si>
  <si>
    <r>
      <t xml:space="preserve">USDA, National Agricultural Statistics Service. </t>
    </r>
    <r>
      <rPr>
        <i/>
        <sz val="9"/>
        <rFont val="Helvetica"/>
      </rPr>
      <t>Dairy Products, 2013 Annual Summary</t>
    </r>
    <r>
      <rPr>
        <sz val="9"/>
        <rFont val="Helvetica"/>
      </rPr>
      <t>.</t>
    </r>
  </si>
  <si>
    <t>Watson</t>
  </si>
  <si>
    <t>MilkPep</t>
  </si>
  <si>
    <r>
      <t xml:space="preserve">California Department of Food and Agriculture, Dairy Marketing Branch. 2000-17. </t>
    </r>
    <r>
      <rPr>
        <i/>
        <sz val="9"/>
        <rFont val="Helvetica"/>
      </rPr>
      <t>California Dairy Statistics Annual</t>
    </r>
    <r>
      <rPr>
        <sz val="9"/>
        <rFont val="Helvetica"/>
      </rPr>
      <t>.</t>
    </r>
  </si>
  <si>
    <t>U.S. Food and Drug Administration. Standards of Identity, Title 21 of the Code of Federal Regulations.</t>
  </si>
  <si>
    <r>
      <rPr>
        <sz val="9"/>
        <rFont val="Helvetica"/>
      </rPr>
      <t xml:space="preserve">U.S. General Accounting Office. 2001. </t>
    </r>
    <r>
      <rPr>
        <i/>
        <sz val="9"/>
        <rFont val="Helvetica"/>
      </rPr>
      <t>Dairy Products: Imports, Domestic Production, and Regulation of Ultra-filtered Milk.</t>
    </r>
  </si>
  <si>
    <t>United States International Trade Commission. Harmonized Tariff Rate Schedule of the United States.</t>
  </si>
  <si>
    <t>USDA, National Agricultural Statistics Service. Quick Stats.</t>
  </si>
  <si>
    <r>
      <t xml:space="preserve">Wisconsin Center for Dairy Research. 2008. </t>
    </r>
    <r>
      <rPr>
        <i/>
        <sz val="9"/>
        <rFont val="Helvetica"/>
      </rPr>
      <t>Dried Dairy Ingredients.</t>
    </r>
  </si>
  <si>
    <t>Whey permeate</t>
  </si>
  <si>
    <t>Milk permeate solids</t>
  </si>
  <si>
    <t>ARS 1026 (Cheese, mozzarella, whole milk).</t>
  </si>
  <si>
    <t>ARS 1035 (Cheese, provolone).</t>
  </si>
  <si>
    <t>ARS 1036 (Cheese, ricotta, whole milk).</t>
  </si>
  <si>
    <t>ARS 1004 (Cheese, blue).</t>
  </si>
  <si>
    <t>ARS 1005 (Cheese, brick).</t>
  </si>
  <si>
    <t>ARS 1017 (Cheese, cream).</t>
  </si>
  <si>
    <t>ARS 1019 (Cheese, feta).</t>
  </si>
  <si>
    <t>ARS 1040 (Cheese, Swiss).</t>
  </si>
  <si>
    <t>Weighted average of all specified cheeses.</t>
  </si>
  <si>
    <t>AMS, CDFA, ARS (1085, nonfat, fluid, with added vitamin A and vitamin D), ERS calculations.</t>
  </si>
  <si>
    <t>Same as whole.</t>
  </si>
  <si>
    <t>AMS, CDFA, ARS: 1079, 1082, and 1085, ERS calculations.</t>
  </si>
  <si>
    <t>Aggarwal, Volume-Weight Conversion Factors, ERS calculations.</t>
  </si>
  <si>
    <t>Assumed same as reduced-fat for areas outside of California.</t>
  </si>
  <si>
    <t>Conversion '79--assumes same content as non-frozen yogurt.</t>
  </si>
  <si>
    <t>NASS Dairy Products, 2013 Summary.</t>
  </si>
  <si>
    <t>WI Center (WPC 34--applied to data since 2003).</t>
  </si>
  <si>
    <t>WI Center (WPC 55 and WPC 80)--applied to data since 2003.</t>
  </si>
  <si>
    <t>Backcast using trend for years before 2003.</t>
  </si>
  <si>
    <t>Assumed same percent of total solids as in dry whey.</t>
  </si>
  <si>
    <t>WI Center (edible).</t>
  </si>
  <si>
    <t>WI Center: simple average of MPC 42, MPC 56, MPC 70, and MPC 85.</t>
  </si>
  <si>
    <t>ARS: numerous yogurt entries; Bhasin; Bomey; Boynton; MilkPEP; Watson.</t>
  </si>
  <si>
    <t>ADPI.</t>
  </si>
  <si>
    <t>ARS 1012 (Cheese, cottage, creamed, large or small curd).</t>
  </si>
  <si>
    <t>FMOS.</t>
  </si>
  <si>
    <t>Subtracted components for half-and-half from components of total cream products.</t>
  </si>
  <si>
    <t>CBP (NY H85619) for fat content. For remainder, assumed the content has the same proportions of nonfat solids and water as skim milk.</t>
  </si>
  <si>
    <t>CBP (NY H85619) for fat content. For nonfat solids content, assumed the content other than fat has the same proportions of fat and water as skim milk.</t>
  </si>
  <si>
    <t>CBP (NY H85619).</t>
  </si>
  <si>
    <t>ARS 1056 (Cream, sour, cultured).</t>
  </si>
  <si>
    <t>Similar to 0403.90.4500.</t>
  </si>
  <si>
    <t>Similar to 0405.20.7000.</t>
  </si>
  <si>
    <t>Similar to 0406.10.8400.</t>
  </si>
  <si>
    <t>Similar to 1901.10.6000.</t>
  </si>
  <si>
    <t>CBP (NY 880126).</t>
  </si>
  <si>
    <t>ARS 43398 (Cheese, pasteurized process, cheddar or American, low sodium).</t>
  </si>
  <si>
    <t>Sbrinz Cheese GmbH</t>
  </si>
  <si>
    <t>CBP (NY B86518).</t>
  </si>
  <si>
    <t>CBP (N045522).</t>
  </si>
  <si>
    <t>ARS and ERS ERR-93.</t>
  </si>
  <si>
    <t>ARS (several entries) and ERS ERR-93.</t>
  </si>
  <si>
    <t>CBP (NY H85004).</t>
  </si>
  <si>
    <t>CBP (NY A86817) and similar to 0402.21.0500.</t>
  </si>
  <si>
    <t>GAO.</t>
  </si>
  <si>
    <t>ARS 1042 (Cheese, pasteurized process, American, fortified with vitamin D).</t>
  </si>
  <si>
    <t>CBP rulings for import HTS 0404.10.2000.</t>
  </si>
  <si>
    <t>Averages of 0405.20.0000 and 0405.90.0000.</t>
  </si>
  <si>
    <t>Briess, assumed midpoint of range for milk solids and same ratio of milk fat to skim solids in whole milk.</t>
  </si>
  <si>
    <t>CBP rulings for corresponding imports.</t>
  </si>
  <si>
    <t>See percentages for imports in this workbook.</t>
  </si>
  <si>
    <t>GATS</t>
  </si>
  <si>
    <t>USDA, Foreign Agricultural Service. "Global Agricultural Trade System Online." (U.S. Census Bureau is the primary data source.)</t>
  </si>
  <si>
    <t>NASS.</t>
  </si>
  <si>
    <t>GATS, ERS assumptions and calculations.</t>
  </si>
  <si>
    <t>AMS, CDFA, ERS assumptions and calculations.</t>
  </si>
  <si>
    <t>NASS. ADPI for use in other dairy products.</t>
  </si>
  <si>
    <t>ADPI, Chandan, ERS assumptions and calculations.</t>
  </si>
  <si>
    <t>NASS for 2003 and years since then. FMOS, CDFA, and ERS assumptions and calculations for years before 2003.</t>
  </si>
  <si>
    <t>ARS 1009 (Cheese, Cheddar).</t>
  </si>
  <si>
    <t>ARS 1032 (Cheese, Parmesan, grated).</t>
  </si>
  <si>
    <t>ARS 1038 (Cheese, Romano).</t>
  </si>
  <si>
    <t>ARS 1022 (Cheese, Gouda).</t>
  </si>
  <si>
    <t>ARS 1030 (Cheese, Muenster).</t>
  </si>
  <si>
    <t>ARS nutrient database: 01009, Cheese, Cheddar.</t>
  </si>
  <si>
    <t>ARS 1011 (Cheese, Colby).</t>
  </si>
  <si>
    <t>BUTTERMILK, CURDLED MILK AND CREAM, KEPHIR AND OTHER FERMENTED OR ACIDIFIED MILK AND CREAM</t>
  </si>
  <si>
    <t>0403900000</t>
  </si>
  <si>
    <t>NASS, Agricultural Prices for milk fat. For skim solids, percentages are derived from AMS (6 Federal milk marketing orders that provide public skim solids data) and CDFA.</t>
  </si>
  <si>
    <t>ARS 1056 (Cream, sour, cultured). For years before 2003, production volumes and conversion factors are derived from FMOS and CDFA.</t>
  </si>
  <si>
    <t>Varies each year in accordance with weighted averages of conversion factors for production of cheese in the category. In this table, averages of the most recent 3 years are shown. Sources include ARS 1009 (Cheese, Cheddar), ARS 1011 (Cheese, Colby), and ARS 1025 (Cheese, Monterey).</t>
  </si>
  <si>
    <t>Varies each year in accordance with weighted averages of conversion factors for production of cheese in the category. In this table, averages of the most recent 3 years are shown. Conversion factors are taken from ARS.</t>
  </si>
  <si>
    <t>WI Center: conversion factors for lactalbumin.</t>
  </si>
  <si>
    <t>Cream and Neufchatel</t>
  </si>
  <si>
    <t>ARS 1024 (Cheese, Limburger).</t>
  </si>
  <si>
    <t>Buttermilk, evaporated and condensed</t>
  </si>
  <si>
    <t>Assumed same total solids content as 0402.29.1000 and 5 percent over minimum butterfat content.</t>
  </si>
  <si>
    <t>Assumed midpoint of range for milk solids and milk proportions of butterfat and nonfat.</t>
  </si>
  <si>
    <t>Assumed same as 1806.20.85 for butterfat and midpoint of range for milk solids.</t>
  </si>
  <si>
    <t>Assumed midpoint of range for butterfat in HTS and midpoint of range between 0405.10.10 and 0405.20.40 for nonfat solids.</t>
  </si>
  <si>
    <t>MIXTURES, PROCESSED CHEESE, CONTAINING OR PROCESSED FROM BLUE-VEINED CHEESE (EX ROQUEFORT), NOT GRATED/POWDERED,SEE ADDITIONAL U S NOTE 17; PROVISIONAL</t>
  </si>
  <si>
    <t>CHOCOLATE, IN BLOCKS, SLABS OR BARS WEIGHING 2 KG OR LESS, NOT FILLED, CONTAINING &lt; 21% MILK SOLIDS, NESOI</t>
  </si>
  <si>
    <t>PREPS FOR INFANT USE, PUT UP FOR RETAIL SALE, CONTAINING OVER 10% BY WEIGHT OF MILK SOLIDS, DAIRY PRODUCTS DESCRIBED IN ADDITIONAL NOTE 1 TO CH4, OTHER</t>
  </si>
  <si>
    <t>ANIMAL FEEDS CONTAINING MILK OR MILK DERIVATES, NESOI, MILK REPLACER, DESCRIBED IN ADDITIONAL US NOTE 2 TO THIS CHAPTER AND ENTERED PROVISIONAL</t>
  </si>
  <si>
    <r>
      <t xml:space="preserve">Oliveira, V., E. Frazao, D. Smallwood. 2010. </t>
    </r>
    <r>
      <rPr>
        <i/>
        <sz val="9"/>
        <rFont val="Helvetica"/>
      </rPr>
      <t>Rising Infant Formula Costs to the WIC Program</t>
    </r>
    <r>
      <rPr>
        <sz val="9"/>
        <rFont val="Helvetica"/>
      </rPr>
      <t xml:space="preserve">, U.S. Department of Agriculture, Economic Research  Service. </t>
    </r>
  </si>
  <si>
    <r>
      <t xml:space="preserve">USDA, Agricultural Marketing Service, Dairy Programs. 2000-2006. </t>
    </r>
    <r>
      <rPr>
        <i/>
        <sz val="9"/>
        <rFont val="Helvetica"/>
      </rPr>
      <t>Federal Milk Order Market Statistics, Annual Summary.</t>
    </r>
  </si>
  <si>
    <r>
      <t xml:space="preserve">Sbrinz Cheese GmbH. 2017. </t>
    </r>
    <r>
      <rPr>
        <i/>
        <sz val="9"/>
        <rFont val="Helvetica"/>
      </rPr>
      <t>Sbrinz AOP, A Product Presentation</t>
    </r>
    <r>
      <rPr>
        <sz val="9"/>
        <rFont val="Helvetica"/>
      </rPr>
      <t>.</t>
    </r>
  </si>
  <si>
    <t>Unit of measure</t>
  </si>
  <si>
    <t>ARS 42304 (Cheese, mozzarella, nonfat).</t>
  </si>
  <si>
    <t>ARS (Several entries).</t>
  </si>
  <si>
    <t>Sbrinz Cheese GmbH--similar to Reggiano, but made with whole milk instead of low fat milk.</t>
  </si>
  <si>
    <t>AMS, CDFA, ARS 1088 (Milk, buttermilk, fluid, cultured, low fat) and ARS 42189 (Milk, buttermilk, fluid, cultured, reduced fat), ERS calculations.</t>
  </si>
  <si>
    <t>Low fat</t>
  </si>
  <si>
    <t>ARS 1088 (Milk, buttermilk, fluid, cultured, low fat).</t>
  </si>
  <si>
    <t>NESOI</t>
  </si>
  <si>
    <t>Not elsewhere specified or included.</t>
  </si>
  <si>
    <t>Key to sources and abbreviations</t>
  </si>
  <si>
    <r>
      <t xml:space="preserve">Aggarwal, M.L. 1975. "Ultra-Pasteurization of Egg Nog with Modern Processing and Packaging Equipment," </t>
    </r>
    <r>
      <rPr>
        <i/>
        <sz val="9"/>
        <rFont val="Helvetica"/>
      </rPr>
      <t>Journal of Milk Food Technology</t>
    </r>
    <r>
      <rPr>
        <sz val="9"/>
        <rFont val="Helvetica"/>
      </rPr>
      <t xml:space="preserve"> (38)(7): 419-422.</t>
    </r>
  </si>
  <si>
    <t xml:space="preserve">USDA, Agricultural Marketing Service, "Milk Marketing Order Statistics." </t>
  </si>
  <si>
    <t>USDA, Agricultural Research Service, Nutrient Data Laboratory, "National Nutrient Database for Standard Reference."</t>
  </si>
  <si>
    <t>Government of Canada, "Canada Dairy Information Centre."</t>
  </si>
  <si>
    <t>U.S. Customs and Border Protection, "U.S. Customs and Border Protection Rulings."</t>
  </si>
  <si>
    <r>
      <t xml:space="preserve">USDA, Agricultural Research Service. 1969. </t>
    </r>
    <r>
      <rPr>
        <i/>
        <sz val="9"/>
        <rFont val="Helvetica"/>
      </rPr>
      <t>Cheese Varieties and Descriptions,</t>
    </r>
    <r>
      <rPr>
        <sz val="9"/>
        <rFont val="Helvetica"/>
      </rPr>
      <t xml:space="preserve"> USDA Handbook No. 54.</t>
    </r>
  </si>
  <si>
    <r>
      <rPr>
        <sz val="9"/>
        <rFont val="Helvetica"/>
      </rPr>
      <t>Food and Agricultural Organization of the United Nations. 1990. "</t>
    </r>
    <r>
      <rPr>
        <i/>
        <sz val="9"/>
        <rFont val="Helvetica"/>
      </rPr>
      <t>The Technology of Traditional Milk Products in Developing Countries</t>
    </r>
    <r>
      <rPr>
        <sz val="9"/>
        <rFont val="Helvetica"/>
      </rPr>
      <t xml:space="preserve">," </t>
    </r>
    <r>
      <rPr>
        <sz val="9"/>
        <color indexed="8"/>
        <rFont val="Helvetica"/>
      </rPr>
      <t>Animal Production and Health Paper 85.</t>
    </r>
  </si>
  <si>
    <t>Last updated: 11/19/2021</t>
  </si>
  <si>
    <t>Half-and-half</t>
  </si>
  <si>
    <t>ARS 1049 (Cream, fluid, half-and-half).</t>
  </si>
  <si>
    <t>Conversion '92</t>
  </si>
  <si>
    <r>
      <t xml:space="preserve">USDA, Economic Research Service. 1992. </t>
    </r>
    <r>
      <rPr>
        <i/>
        <sz val="9"/>
        <rFont val="Helvetica"/>
      </rPr>
      <t>Weights, Measures, and Conversion Factors for Agricultural Commodities and Their Products</t>
    </r>
    <r>
      <rPr>
        <sz val="9"/>
        <rFont val="Helvetica"/>
      </rPr>
      <t>, Agricultural Handbook Number 697.</t>
    </r>
  </si>
  <si>
    <t>NASS 2013 Summary</t>
  </si>
  <si>
    <t>NASS for product volume. Conversion '92 for conversion from gallons to pounds.</t>
  </si>
  <si>
    <t>NASS for product volume. NASS 2013 Summary for conversion from gallons to pounds.</t>
  </si>
  <si>
    <t>NASS for product volume. Assumed same conversion from gallons to pounds as ice cream.</t>
  </si>
  <si>
    <r>
      <t>Milk Processor Education Program.</t>
    </r>
    <r>
      <rPr>
        <i/>
        <sz val="9"/>
        <rFont val="Helvetica"/>
      </rPr>
      <t xml:space="preserve"> Business Trends </t>
    </r>
    <r>
      <rPr>
        <sz val="9"/>
        <rFont val="Helvetica"/>
      </rPr>
      <t>presentations for board meetings and various</t>
    </r>
    <r>
      <rPr>
        <i/>
        <sz val="9"/>
        <rFont val="Helvetica"/>
      </rPr>
      <t xml:space="preserve"> Milk Sales Topline Reports</t>
    </r>
    <r>
      <rPr>
        <sz val="9"/>
        <rFont val="Helvetica"/>
      </rPr>
      <t>. Data is sourced from Information Resources, Inc. (IRI).</t>
    </r>
  </si>
  <si>
    <t>N/A</t>
  </si>
  <si>
    <t>Milk-fat percent</t>
  </si>
  <si>
    <r>
      <t>Source for product volume</t>
    </r>
    <r>
      <rPr>
        <b/>
        <vertAlign val="superscript"/>
        <sz val="9"/>
        <color theme="1"/>
        <rFont val="Arial"/>
        <family val="2"/>
      </rPr>
      <t xml:space="preserve"> 1</t>
    </r>
    <r>
      <rPr>
        <b/>
        <sz val="9"/>
        <color theme="1"/>
        <rFont val="Arial"/>
        <family val="2"/>
      </rPr>
      <t xml:space="preserve">
</t>
    </r>
  </si>
  <si>
    <r>
      <rPr>
        <vertAlign val="superscript"/>
        <sz val="9"/>
        <color theme="1"/>
        <rFont val="Arial"/>
        <family val="2"/>
      </rPr>
      <t>1</t>
    </r>
    <r>
      <rPr>
        <sz val="9"/>
        <color theme="1"/>
        <rFont val="Arial"/>
        <family val="2"/>
      </rPr>
      <t xml:space="preserve"> See “Key to sources &amp; abbreviations” worksheet for more information about the presented data.</t>
    </r>
  </si>
  <si>
    <t>ARS Average of 1011 (Cheese, Colby) and 1025 (Cheese, Monterey).</t>
  </si>
  <si>
    <t>ARS 1227, 1228, and 1229 (three quesos).</t>
  </si>
  <si>
    <t>AMS, CDFA, ARS 1077 (Milk, whole, 3.25 percent milkfat, with added vitamin D), ERS calculations.</t>
  </si>
  <si>
    <t>Chandan: page 125, reduced-lactose whey and reduced-mineral whey.</t>
  </si>
  <si>
    <t>Chandan: sweetened condensed whole milk, page 121.</t>
  </si>
  <si>
    <t>Chandan: sweetened condensed skim milk, page 121.</t>
  </si>
  <si>
    <r>
      <t>Sources</t>
    </r>
    <r>
      <rPr>
        <b/>
        <vertAlign val="superscript"/>
        <sz val="9"/>
        <color theme="1"/>
        <rFont val="Arial"/>
        <family val="2"/>
      </rPr>
      <t>1</t>
    </r>
    <r>
      <rPr>
        <b/>
        <sz val="9"/>
        <color theme="1"/>
        <rFont val="Arial"/>
        <family val="2"/>
      </rPr>
      <t xml:space="preserve">
</t>
    </r>
  </si>
  <si>
    <t>Chandan: page 121.</t>
  </si>
  <si>
    <t>Chandan: condensed milk, page 24, assumed ratio of fat to nonfat solids same as producer milk.</t>
  </si>
  <si>
    <t>For years prior to 2003, there is no breakout of WPC according to protein level. Conversion factors are backcast based on the trend of weighted average of the two WPC categories by protein level since 2003. In this table, averages for 1995 through 2002 are shown.</t>
  </si>
  <si>
    <t>Kilograms (Kg) per liter</t>
  </si>
  <si>
    <r>
      <t xml:space="preserve">Sources </t>
    </r>
    <r>
      <rPr>
        <b/>
        <vertAlign val="superscript"/>
        <sz val="9"/>
        <color theme="1"/>
        <rFont val="Arial"/>
        <family val="2"/>
      </rPr>
      <t>1</t>
    </r>
    <r>
      <rPr>
        <b/>
        <sz val="9"/>
        <color theme="1"/>
        <rFont val="Arial"/>
        <family val="2"/>
      </rPr>
      <t xml:space="preserve">
</t>
    </r>
  </si>
  <si>
    <t>Midpoint of range for fat content. Nonfat content between whole milk and half-and-half using Chandan, page 121.</t>
  </si>
  <si>
    <t>Assumed same as 1806.20.85 for butterfat and 5 percent more than min for milk solids.</t>
  </si>
  <si>
    <t>Chandan, page 121.</t>
  </si>
  <si>
    <t>HTS: article description and proportions from Chandan, page 63.</t>
  </si>
  <si>
    <t>CBP (NY L89965) and proportions from Chandan, page 63.</t>
  </si>
  <si>
    <t>Chandan: page 124.</t>
  </si>
  <si>
    <t>WI Center: weighted average of whey protein concentrate 34, 55, 80, and isolate using domestic production numbers</t>
  </si>
  <si>
    <t>Cheese varieties: Colby and granular.</t>
  </si>
  <si>
    <t>Cheese varieties: Edam and Gouda.</t>
  </si>
  <si>
    <t>Cheese varieties: Romano, Reggiano, Parmesan, and Provolone.</t>
  </si>
  <si>
    <t>Cheese varieties: Romano, Reggiano, Parmesan, and provolone.</t>
  </si>
  <si>
    <t>Cheese varieties: Gruyere.</t>
  </si>
  <si>
    <t>Cheese varieties: Stilton.</t>
  </si>
  <si>
    <t>Cheese varieties: Edam.</t>
  </si>
  <si>
    <t>Cheese varieties: Stilton</t>
  </si>
  <si>
    <t>Cheese varieties: similar to medium-cured Asiago.</t>
  </si>
  <si>
    <t>Cheese varieties: gammelost and nokkelost.</t>
  </si>
  <si>
    <t>Cheese varieties: Brie and Camembert.</t>
  </si>
  <si>
    <t>WI Center: industrial/fermentation.</t>
  </si>
  <si>
    <t>Chandan, page 121: percentages between whole milk and half-and-half.</t>
  </si>
  <si>
    <t>Chandan: page 121, sweetened condensed whole milk.</t>
  </si>
  <si>
    <t>Chandan, page 129.</t>
  </si>
  <si>
    <t>Chandan, page 124.</t>
  </si>
  <si>
    <t>WI Center: dried buttermilk.</t>
  </si>
  <si>
    <t>WI Center: weighted average of WPC 34, 55, 80, and isolate (weighted by domestic production numbers provided by NASS).</t>
  </si>
  <si>
    <t>Definition of butter in Schedule B: &gt; 80 percent butterfat, &lt;= 2 percent nonfat solids. For butterfat, assumed midpoint of U.S. typical 80 percent and international 82 percent. Assumed midpoint of 0-2 percent for nonfat solids.</t>
  </si>
  <si>
    <t>ARS: Average of 01082 (Milk, low fat, fluid, 1 percent milkfat, with added vitamin A and vitamin D) and 1085 (Milk, nonfat, fluid, with added vitamin A and vitamin D).</t>
  </si>
  <si>
    <t>Average of producer milk from 2000 to 2017 (NASS for milk-fat percent, AMS and CDFA for skim-solids percent) and ARS 1077 (Milk, whole, 3.25 percent milkfat, with added vitamin D).</t>
  </si>
  <si>
    <t>Assumed 32.5 percent milk solids (Chandan, page 24) and proportions of fat and nonfat solids as producer milk</t>
  </si>
  <si>
    <r>
      <t xml:space="preserve">Bhasin, K. 2012. "How Chobani Became a $750 Million Business in Only 5 Years," </t>
    </r>
    <r>
      <rPr>
        <i/>
        <sz val="9"/>
        <rFont val="Helvetica"/>
      </rPr>
      <t>Business Insider.</t>
    </r>
    <r>
      <rPr>
        <sz val="9"/>
        <rFont val="Helvetica"/>
      </rPr>
      <t xml:space="preserve"> June 23, 2012.</t>
    </r>
  </si>
  <si>
    <t xml:space="preserve">Bomey, N. 2016. "We're eating more Greek yogurt, worrying Yoplait," USA Today. December 15, 2016. </t>
  </si>
  <si>
    <t>Boynton, R. D. and A. M. Novakovic. 2013. "Industry Evaluations of the Status and Prospects for Burgeoning New York Greek-Style Yogurt Industry," RB 2014-01, Cornell University.</t>
  </si>
  <si>
    <r>
      <t xml:space="preserve">Watson, E. 2013. "The rise of Greek yogurt. But is the growth sustainable?" </t>
    </r>
    <r>
      <rPr>
        <i/>
        <sz val="9"/>
        <rFont val="Helvetica"/>
      </rPr>
      <t>Food Navigator</t>
    </r>
    <r>
      <rPr>
        <sz val="9"/>
        <rFont val="Helvetica"/>
      </rPr>
      <t>.</t>
    </r>
  </si>
  <si>
    <t xml:space="preserve">NA = not available.						</t>
  </si>
  <si>
    <t>NA = not available.</t>
  </si>
  <si>
    <t>Chandan: yogurt, page 129.</t>
  </si>
  <si>
    <t>1996 - 2000 weighted averages of conversions for 0405.90.1020, 0405.20.7000, 0405.20.2000, and 0405.20.6000 .</t>
  </si>
  <si>
    <t>Chandan, page 121: averages for half-and-half, light cream, light whipping cream, heavy whipping cream, and plastic cream.</t>
  </si>
  <si>
    <t>Assumed 4 percent moisture and same dry weight proportions of butterfat and nonfat milk solids as condensed milk. Chandan, page 121, for sweetened condensed milk composition.</t>
  </si>
  <si>
    <t>WI Center: milk protein concentrate-data from Canada suggests that a large proportion exported under this HS is MPC.</t>
  </si>
  <si>
    <t>ARS: weighted averages for other-than-American type cheeses produced in the United States from 1996 through 2017.</t>
  </si>
  <si>
    <t>ARS: Weighted averages for other-than-American type cheeses produced in the United States from 1996 through 2017.</t>
  </si>
  <si>
    <t>AMS, CDFA, ARS 1079 (Milk, reduced fat, 2 percent milkfat, with added vitamin A and vitamin D), ERS calculations.</t>
  </si>
  <si>
    <t>AMS, CDFA, ARS (1082, Milk, low fat, 1 percent milkfat, with added vitamin A and vitamin D), ERS calculations.</t>
  </si>
  <si>
    <t>ARS 1016 (Cheese, cottage, low fat, 1 percent milkfat).</t>
  </si>
  <si>
    <t>Canada producer milk, averages for 1995 and 2018, ARS 01077 (Milk, whole, 3.25 percent milkfat, with added vitamin D), and ARS 01106 (Milk, goat, fluid, with added vitamin D).</t>
  </si>
  <si>
    <t>Canada producer milk, averages for 2000 and 2017, ARS 1077 (Milk, whole, 3.25 percent milkfat, with added vitamin D), ARS 1106 (Milk, goat, fluid, with added vitamin D).</t>
  </si>
  <si>
    <t>ARS 1085 (Milk, nonfat, fluid, with added vitamin A) and ARS 1082 (Milk low fat, fluid, 1 percent milkfat, with added vitamin A and vitamin D).</t>
  </si>
  <si>
    <t>Inconsistent HTS description: over 45 percent butterfat but &lt; 10percent milk solids.</t>
  </si>
  <si>
    <t>Inconsistent HTS description: over 45 percent butterfat but &lt; 10 percent milk solids.</t>
  </si>
  <si>
    <t>Inconsistent HTS description: over 15 percent butterfat but &lt; 10 percent milk solids.</t>
  </si>
  <si>
    <t>ARS: weighted averages for other-than-American type cheeses produced in the United States in 1995. HTS number was discontinued after 1995.</t>
  </si>
  <si>
    <t>0403201000</t>
  </si>
  <si>
    <t>0403205000</t>
  </si>
  <si>
    <t>0403209000</t>
  </si>
  <si>
    <t>0403200000</t>
  </si>
  <si>
    <t>Last updated: 3/16/2022</t>
  </si>
  <si>
    <t>Reduced-fat (2 percent milk fat)</t>
  </si>
  <si>
    <t>Low fat (1 percent milk fat)</t>
  </si>
  <si>
    <t>Last updated: 5/13/2022</t>
  </si>
  <si>
    <t>Milk permeate</t>
  </si>
  <si>
    <t>Whey solids in wet blends</t>
  </si>
  <si>
    <t>Milk protein concentrate (MPC)</t>
  </si>
  <si>
    <t>Concentrated whey solids</t>
  </si>
  <si>
    <t>Assumed same ratio of milk fat to skim solids as dry whey</t>
  </si>
  <si>
    <t>WI Center: simple average of MPC42, MPC56, MPC70, and MPC85</t>
  </si>
  <si>
    <t xml:space="preserve">Conversion factors and sources for stocks, animal use, USDA net removals, and barters </t>
  </si>
  <si>
    <t>Stocks, animal use, removals</t>
  </si>
  <si>
    <t>Conversion factors for dairy industry supply and allocation of milk fat and skim solids.</t>
  </si>
  <si>
    <t>Conversion factors and sources for stocks, animal use, USDA net removals, and barters.</t>
  </si>
  <si>
    <t>Conversion factors and sources for imports.</t>
  </si>
  <si>
    <t>Conversion factors and sources for exports.</t>
  </si>
  <si>
    <r>
      <t>Key to sources and abbreviations.</t>
    </r>
    <r>
      <rPr>
        <vertAlign val="superscript"/>
        <sz val="9"/>
        <color theme="1"/>
        <rFont val="Helvetica"/>
      </rPr>
      <t>1</t>
    </r>
  </si>
  <si>
    <r>
      <rPr>
        <vertAlign val="superscript"/>
        <sz val="9"/>
        <color theme="1"/>
        <rFont val="Helvetica"/>
      </rPr>
      <t>1</t>
    </r>
    <r>
      <rPr>
        <sz val="9"/>
        <color theme="1"/>
        <rFont val="Helvetica"/>
      </rPr>
      <t xml:space="preserve"> Provides reference information for sources and abbreviations in the other worksheets.</t>
    </r>
  </si>
  <si>
    <t xml:space="preserve">Source for milk-fat and skim-solids percentages 
</t>
  </si>
  <si>
    <t>25–49.9 percent protein</t>
  </si>
  <si>
    <t>50–89.9 percent protein</t>
  </si>
  <si>
    <t>Lactalbumin, 80–89.9 percent protein</t>
  </si>
  <si>
    <t>WPC</t>
  </si>
  <si>
    <t>MPC</t>
  </si>
  <si>
    <t>Milk protein concentrate.</t>
  </si>
  <si>
    <t>Whey protein concentrate.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</si>
</sst>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41">
    <font>
      <sz val="11"/>
      <color theme="1"/>
      <name val="Calibri"/>
      <family val="2"/>
      <scheme val="minor"/>
    </font>
    <font>
      <sz val="11"/>
      <color theme="1"/>
      <name val="Calibri"/>
      <family val="2"/>
      <scheme val="minor"/>
    </font>
    <font>
      <sz val="10"/>
      <color indexed="8"/>
      <name val="Arial"/>
      <family val="2"/>
    </font>
    <font>
      <sz val="10"/>
      <name val="Arial"/>
      <family val="2"/>
    </font>
    <font>
      <sz val="9"/>
      <color theme="1"/>
      <name val="Helvetica"/>
    </font>
    <font>
      <b/>
      <sz val="9"/>
      <name val="Helvetica"/>
    </font>
    <font>
      <b/>
      <sz val="9"/>
      <color indexed="8"/>
      <name val="Helvetica"/>
    </font>
    <font>
      <sz val="9"/>
      <name val="Helvetica"/>
    </font>
    <font>
      <sz val="9"/>
      <color indexed="8"/>
      <name val="Helvetica"/>
    </font>
    <font>
      <i/>
      <sz val="9"/>
      <name val="Helvetica"/>
    </font>
    <font>
      <u/>
      <sz val="11"/>
      <color theme="10"/>
      <name val="Calibri"/>
      <family val="2"/>
      <scheme val="minor"/>
    </font>
    <font>
      <u/>
      <sz val="9"/>
      <color theme="10"/>
      <name val="Helvetica"/>
    </font>
    <font>
      <sz val="10"/>
      <color theme="1"/>
      <name val="Times New Roman"/>
      <family val="1"/>
    </font>
    <font>
      <b/>
      <sz val="9"/>
      <color theme="1"/>
      <name val="Helvitca"/>
    </font>
    <font>
      <sz val="9"/>
      <color theme="1"/>
      <name val="Helvitca"/>
    </font>
    <font>
      <b/>
      <sz val="9"/>
      <color indexed="8"/>
      <name val="Helvitca"/>
    </font>
    <font>
      <b/>
      <sz val="9"/>
      <name val="Helvitca"/>
    </font>
    <font>
      <sz val="9"/>
      <color indexed="8"/>
      <name val="Helvitca"/>
    </font>
    <font>
      <sz val="9"/>
      <name val="Helvitca"/>
    </font>
    <font>
      <b/>
      <sz val="9"/>
      <color theme="1"/>
      <name val="Helvetica"/>
    </font>
    <font>
      <b/>
      <sz val="10"/>
      <name val="Arial"/>
      <family val="2"/>
    </font>
    <font>
      <sz val="9"/>
      <name val="Arial"/>
      <family val="2"/>
    </font>
    <font>
      <sz val="9"/>
      <color theme="1"/>
      <name val="Arial"/>
      <family val="2"/>
    </font>
    <font>
      <b/>
      <sz val="9"/>
      <name val="Arial"/>
      <family val="2"/>
    </font>
    <font>
      <sz val="9"/>
      <color rgb="FF000000"/>
      <name val="Arial"/>
      <family val="2"/>
    </font>
    <font>
      <b/>
      <sz val="10.5"/>
      <name val="Arial"/>
      <family val="2"/>
    </font>
    <font>
      <sz val="10.5"/>
      <color theme="1"/>
      <name val="Calibri"/>
      <family val="2"/>
      <scheme val="minor"/>
    </font>
    <font>
      <b/>
      <sz val="10.5"/>
      <color theme="1"/>
      <name val="Arial"/>
      <family val="2"/>
    </font>
    <font>
      <sz val="9"/>
      <color theme="1"/>
      <name val="Calibri"/>
      <family val="2"/>
      <scheme val="minor"/>
    </font>
    <font>
      <sz val="8"/>
      <color theme="1"/>
      <name val="Helvetica"/>
    </font>
    <font>
      <b/>
      <sz val="10.5"/>
      <color theme="1"/>
      <name val="Helvitca"/>
    </font>
    <font>
      <b/>
      <sz val="10.5"/>
      <name val="Helvetica"/>
    </font>
    <font>
      <b/>
      <sz val="9"/>
      <color theme="1"/>
      <name val="Arial"/>
      <family val="2"/>
    </font>
    <font>
      <i/>
      <sz val="9"/>
      <color theme="1"/>
      <name val="Arial"/>
      <family val="2"/>
    </font>
    <font>
      <u/>
      <sz val="9"/>
      <color theme="10"/>
      <name val="Arial"/>
      <family val="2"/>
    </font>
    <font>
      <b/>
      <sz val="9"/>
      <color theme="1"/>
      <name val="Calibri"/>
      <family val="2"/>
      <scheme val="minor"/>
    </font>
    <font>
      <sz val="8"/>
      <color theme="1"/>
      <name val="Arial"/>
      <family val="2"/>
    </font>
    <font>
      <b/>
      <vertAlign val="superscript"/>
      <sz val="9"/>
      <color theme="1"/>
      <name val="Arial"/>
      <family val="2"/>
    </font>
    <font>
      <vertAlign val="superscript"/>
      <sz val="9"/>
      <color theme="1"/>
      <name val="Arial"/>
      <family val="2"/>
    </font>
    <font>
      <u/>
      <sz val="9"/>
      <color theme="10"/>
      <name val="Helvitica"/>
    </font>
    <font>
      <vertAlign val="superscript"/>
      <sz val="9"/>
      <color theme="1"/>
      <name val="Helvetica"/>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1" fillId="0" borderId="0"/>
    <xf numFmtId="0" fontId="1" fillId="0" borderId="0"/>
    <xf numFmtId="0" fontId="2" fillId="0" borderId="0"/>
    <xf numFmtId="0" fontId="1" fillId="0" borderId="0"/>
    <xf numFmtId="0" fontId="1" fillId="0" borderId="0"/>
    <xf numFmtId="0" fontId="3" fillId="0" borderId="0"/>
    <xf numFmtId="0" fontId="1" fillId="0" borderId="0"/>
    <xf numFmtId="0" fontId="10" fillId="0" borderId="0" applyNumberFormat="0" applyFill="0" applyBorder="0" applyAlignment="0" applyProtection="0"/>
  </cellStyleXfs>
  <cellXfs count="186">
    <xf numFmtId="0" fontId="0" fillId="0" borderId="0" xfId="0"/>
    <xf numFmtId="0" fontId="4" fillId="0" borderId="0" xfId="0" applyFont="1" applyAlignment="1">
      <alignment wrapText="1"/>
    </xf>
    <xf numFmtId="0" fontId="4" fillId="0" borderId="0" xfId="0" applyFont="1"/>
    <xf numFmtId="0" fontId="4" fillId="0" borderId="2" xfId="0" applyFont="1" applyFill="1" applyBorder="1" applyAlignment="1">
      <alignment horizontal="left" vertical="top" wrapText="1"/>
    </xf>
    <xf numFmtId="0" fontId="4" fillId="0" borderId="2" xfId="0" applyFont="1" applyFill="1" applyBorder="1" applyAlignment="1">
      <alignment horizontal="right" vertical="top"/>
    </xf>
    <xf numFmtId="164" fontId="4" fillId="0" borderId="2" xfId="0" applyNumberFormat="1" applyFont="1" applyFill="1" applyBorder="1" applyAlignment="1">
      <alignment horizontal="right" vertical="top"/>
    </xf>
    <xf numFmtId="0" fontId="4" fillId="0" borderId="0" xfId="0" applyFont="1" applyFill="1" applyAlignment="1">
      <alignment horizontal="right" vertical="top"/>
    </xf>
    <xf numFmtId="0" fontId="4" fillId="0" borderId="0" xfId="0" applyFont="1" applyFill="1" applyAlignment="1">
      <alignment horizontal="center" vertical="top"/>
    </xf>
    <xf numFmtId="49" fontId="4" fillId="0" borderId="0" xfId="0" applyNumberFormat="1" applyFont="1" applyFill="1" applyAlignment="1">
      <alignment horizontal="right" vertical="top"/>
    </xf>
    <xf numFmtId="0" fontId="4" fillId="0" borderId="0" xfId="0" applyFont="1" applyFill="1" applyAlignment="1">
      <alignment horizontal="left" vertical="top" wrapText="1"/>
    </xf>
    <xf numFmtId="164" fontId="4" fillId="0" borderId="0" xfId="0" applyNumberFormat="1" applyFont="1" applyFill="1" applyAlignment="1">
      <alignment horizontal="right" vertical="top"/>
    </xf>
    <xf numFmtId="0" fontId="4" fillId="0" borderId="0" xfId="0" applyFont="1" applyFill="1" applyBorder="1" applyAlignment="1">
      <alignment horizontal="left" vertical="top" wrapText="1"/>
    </xf>
    <xf numFmtId="0" fontId="11" fillId="0" borderId="2" xfId="8" applyFont="1" applyFill="1" applyBorder="1" applyAlignment="1">
      <alignment horizontal="left" vertical="top" wrapText="1"/>
    </xf>
    <xf numFmtId="0" fontId="12" fillId="0" borderId="0" xfId="0" applyFont="1" applyFill="1" applyAlignment="1">
      <alignment vertical="top"/>
    </xf>
    <xf numFmtId="0" fontId="12" fillId="0" borderId="0" xfId="0" applyFont="1" applyFill="1" applyAlignment="1">
      <alignment horizontal="center" vertical="top" wrapText="1"/>
    </xf>
    <xf numFmtId="1" fontId="12" fillId="0" borderId="0" xfId="0" applyNumberFormat="1" applyFont="1" applyFill="1" applyAlignment="1">
      <alignment horizontal="right" vertical="top"/>
    </xf>
    <xf numFmtId="0" fontId="12" fillId="0" borderId="0" xfId="0" applyFont="1" applyFill="1" applyAlignment="1">
      <alignment horizontal="left" vertical="top" wrapText="1"/>
    </xf>
    <xf numFmtId="0" fontId="12" fillId="0" borderId="0" xfId="0" applyFont="1" applyFill="1" applyAlignment="1">
      <alignment horizontal="right" vertical="top"/>
    </xf>
    <xf numFmtId="0" fontId="12" fillId="0" borderId="0" xfId="0" applyFont="1" applyFill="1" applyBorder="1" applyAlignment="1">
      <alignment horizontal="left" vertical="top" wrapText="1"/>
    </xf>
    <xf numFmtId="0" fontId="14" fillId="0" borderId="2" xfId="0" applyFont="1" applyFill="1" applyBorder="1" applyAlignment="1">
      <alignment horizontal="left" vertical="top" wrapText="1"/>
    </xf>
    <xf numFmtId="0" fontId="14" fillId="0" borderId="2" xfId="0" applyFont="1" applyFill="1" applyBorder="1" applyAlignment="1">
      <alignment horizontal="right" vertical="top"/>
    </xf>
    <xf numFmtId="0" fontId="0" fillId="0" borderId="0" xfId="0"/>
    <xf numFmtId="0" fontId="4" fillId="0" borderId="0" xfId="0" applyFont="1"/>
    <xf numFmtId="0" fontId="21" fillId="0" borderId="3" xfId="0" applyFont="1" applyBorder="1" applyAlignment="1">
      <alignment vertical="top"/>
    </xf>
    <xf numFmtId="2" fontId="22" fillId="0" borderId="1" xfId="0" applyNumberFormat="1" applyFont="1" applyBorder="1" applyAlignment="1">
      <alignment vertical="top"/>
    </xf>
    <xf numFmtId="0" fontId="21" fillId="0" borderId="4" xfId="0" applyFont="1" applyBorder="1" applyAlignment="1">
      <alignment vertical="top"/>
    </xf>
    <xf numFmtId="0" fontId="22" fillId="0" borderId="3" xfId="0" applyFont="1" applyBorder="1" applyAlignment="1">
      <alignment vertical="top"/>
    </xf>
    <xf numFmtId="0" fontId="22" fillId="0" borderId="4" xfId="0" applyFont="1" applyBorder="1" applyAlignment="1">
      <alignment vertical="top" wrapText="1"/>
    </xf>
    <xf numFmtId="0" fontId="22" fillId="0" borderId="4" xfId="0" applyFont="1" applyBorder="1" applyAlignment="1">
      <alignment vertical="top"/>
    </xf>
    <xf numFmtId="0" fontId="22" fillId="0" borderId="1" xfId="0" applyFont="1" applyBorder="1" applyAlignment="1">
      <alignment vertical="top" wrapText="1"/>
    </xf>
    <xf numFmtId="0" fontId="10" fillId="0" borderId="2" xfId="8" applyBorder="1" applyAlignment="1">
      <alignment horizontal="right"/>
    </xf>
    <xf numFmtId="0" fontId="7" fillId="0" borderId="1" xfId="0" applyFont="1" applyBorder="1" applyAlignment="1">
      <alignment vertical="top"/>
    </xf>
    <xf numFmtId="0" fontId="9" fillId="0" borderId="1" xfId="0" applyFont="1" applyBorder="1" applyAlignment="1">
      <alignment vertical="top" wrapText="1"/>
    </xf>
    <xf numFmtId="0" fontId="7" fillId="0" borderId="1" xfId="0" applyFont="1" applyBorder="1" applyAlignment="1">
      <alignment vertical="top" wrapText="1"/>
    </xf>
    <xf numFmtId="0" fontId="7" fillId="0" borderId="1" xfId="0" applyNumberFormat="1" applyFont="1" applyFill="1" applyBorder="1" applyAlignment="1">
      <alignment horizontal="right" vertical="top"/>
    </xf>
    <xf numFmtId="0" fontId="7" fillId="0" borderId="1" xfId="0" applyFont="1" applyFill="1" applyBorder="1" applyAlignment="1">
      <alignment horizontal="left" vertical="top" wrapText="1"/>
    </xf>
    <xf numFmtId="0" fontId="8" fillId="0" borderId="1" xfId="0" applyFont="1" applyFill="1" applyBorder="1" applyAlignment="1">
      <alignment horizontal="right" vertical="top" wrapText="1"/>
    </xf>
    <xf numFmtId="2" fontId="4" fillId="0" borderId="1" xfId="0" applyNumberFormat="1" applyFont="1" applyFill="1" applyBorder="1" applyAlignment="1">
      <alignment horizontal="right" vertical="top"/>
    </xf>
    <xf numFmtId="0" fontId="7" fillId="0" borderId="1" xfId="0" applyFont="1" applyFill="1" applyBorder="1" applyAlignment="1">
      <alignment vertical="top" wrapText="1"/>
    </xf>
    <xf numFmtId="0" fontId="4" fillId="0" borderId="1" xfId="2" applyFont="1" applyFill="1" applyBorder="1" applyAlignment="1">
      <alignment horizontal="left" vertical="top" wrapText="1"/>
    </xf>
    <xf numFmtId="0" fontId="4" fillId="0" borderId="1" xfId="0" applyFont="1" applyFill="1" applyBorder="1" applyAlignment="1">
      <alignment vertical="top" wrapText="1"/>
    </xf>
    <xf numFmtId="0" fontId="4" fillId="0" borderId="1" xfId="0" applyFont="1" applyFill="1" applyBorder="1" applyAlignment="1">
      <alignment vertical="top"/>
    </xf>
    <xf numFmtId="9" fontId="7" fillId="0" borderId="1" xfId="0" applyNumberFormat="1" applyFont="1" applyFill="1" applyBorder="1" applyAlignment="1">
      <alignment vertical="top" wrapText="1"/>
    </xf>
    <xf numFmtId="0" fontId="7" fillId="0" borderId="1" xfId="0" quotePrefix="1" applyFont="1" applyFill="1" applyBorder="1" applyAlignment="1">
      <alignment horizontal="left" vertical="top" wrapText="1"/>
    </xf>
    <xf numFmtId="10" fontId="7" fillId="0" borderId="1" xfId="0" applyNumberFormat="1" applyFont="1" applyFill="1" applyBorder="1" applyAlignment="1">
      <alignment vertical="top" wrapText="1"/>
    </xf>
    <xf numFmtId="10" fontId="4" fillId="0" borderId="1" xfId="0" applyNumberFormat="1" applyFont="1" applyFill="1" applyBorder="1" applyAlignment="1">
      <alignment vertical="top"/>
    </xf>
    <xf numFmtId="49" fontId="7" fillId="0" borderId="1" xfId="0" applyNumberFormat="1" applyFont="1" applyFill="1" applyBorder="1" applyAlignment="1">
      <alignment horizontal="right" vertical="top"/>
    </xf>
    <xf numFmtId="49" fontId="8" fillId="0" borderId="1" xfId="3" applyNumberFormat="1" applyFont="1" applyFill="1" applyBorder="1" applyAlignment="1">
      <alignment horizontal="right" vertical="top" wrapText="1"/>
    </xf>
    <xf numFmtId="1" fontId="13" fillId="0" borderId="1" xfId="0" applyNumberFormat="1" applyFont="1" applyFill="1" applyBorder="1" applyAlignment="1">
      <alignment horizontal="center" wrapText="1"/>
    </xf>
    <xf numFmtId="0" fontId="13" fillId="0" borderId="1" xfId="0" applyFont="1" applyFill="1" applyBorder="1" applyAlignment="1">
      <alignment horizontal="center" wrapText="1"/>
    </xf>
    <xf numFmtId="0" fontId="15" fillId="0" borderId="1" xfId="0" applyFont="1" applyFill="1" applyBorder="1" applyAlignment="1">
      <alignment horizontal="center" wrapText="1"/>
    </xf>
    <xf numFmtId="2" fontId="16" fillId="0" borderId="1" xfId="0" applyNumberFormat="1" applyFont="1" applyFill="1" applyBorder="1" applyAlignment="1">
      <alignment horizontal="center" wrapText="1"/>
    </xf>
    <xf numFmtId="164" fontId="5" fillId="0" borderId="1" xfId="0" applyNumberFormat="1" applyFont="1" applyFill="1" applyBorder="1" applyAlignment="1">
      <alignment horizontal="center" wrapText="1"/>
    </xf>
    <xf numFmtId="1" fontId="14" fillId="0" borderId="1" xfId="0" applyNumberFormat="1" applyFont="1" applyFill="1" applyBorder="1" applyAlignment="1">
      <alignment horizontal="right" vertical="top"/>
    </xf>
    <xf numFmtId="0" fontId="14" fillId="0" borderId="1" xfId="0" applyFont="1" applyFill="1" applyBorder="1" applyAlignment="1">
      <alignment horizontal="left" vertical="top" wrapText="1"/>
    </xf>
    <xf numFmtId="0" fontId="14" fillId="0" borderId="1" xfId="0" applyFont="1" applyFill="1" applyBorder="1" applyAlignment="1">
      <alignment horizontal="right" vertical="top"/>
    </xf>
    <xf numFmtId="2" fontId="14" fillId="0" borderId="1" xfId="0" applyNumberFormat="1" applyFont="1" applyFill="1" applyBorder="1" applyAlignment="1">
      <alignment vertical="top"/>
    </xf>
    <xf numFmtId="0" fontId="17" fillId="0" borderId="1" xfId="3" applyFont="1" applyFill="1" applyBorder="1" applyAlignment="1">
      <alignment horizontal="left" vertical="top" wrapText="1"/>
    </xf>
    <xf numFmtId="1" fontId="14" fillId="0" borderId="1" xfId="0" quotePrefix="1" applyNumberFormat="1" applyFont="1" applyFill="1" applyBorder="1" applyAlignment="1">
      <alignment horizontal="right" vertical="top"/>
    </xf>
    <xf numFmtId="1" fontId="18" fillId="0" borderId="1" xfId="0" applyNumberFormat="1" applyFont="1" applyFill="1" applyBorder="1" applyAlignment="1">
      <alignment horizontal="right" vertical="top"/>
    </xf>
    <xf numFmtId="0" fontId="18" fillId="0" borderId="1" xfId="0" applyFont="1" applyFill="1" applyBorder="1" applyAlignment="1">
      <alignment horizontal="left" vertical="top" wrapText="1"/>
    </xf>
    <xf numFmtId="0" fontId="4" fillId="0" borderId="1" xfId="0" applyFont="1" applyBorder="1" applyAlignment="1">
      <alignment wrapText="1"/>
    </xf>
    <xf numFmtId="0" fontId="4" fillId="0" borderId="1" xfId="0" applyFont="1" applyBorder="1" applyAlignment="1">
      <alignment vertical="top" wrapText="1"/>
    </xf>
    <xf numFmtId="0" fontId="19" fillId="0" borderId="1" xfId="0" applyFont="1" applyBorder="1"/>
    <xf numFmtId="0" fontId="19" fillId="0" borderId="1" xfId="0" applyFont="1" applyBorder="1" applyAlignment="1">
      <alignment wrapText="1"/>
    </xf>
    <xf numFmtId="0" fontId="5" fillId="0" borderId="1" xfId="0" applyFont="1" applyBorder="1" applyAlignment="1">
      <alignment vertical="center"/>
    </xf>
    <xf numFmtId="49" fontId="5" fillId="0" borderId="1" xfId="0" applyNumberFormat="1" applyFont="1" applyFill="1" applyBorder="1" applyAlignment="1">
      <alignment horizontal="center" wrapText="1"/>
    </xf>
    <xf numFmtId="0" fontId="5" fillId="0" borderId="1" xfId="0" applyFont="1" applyFill="1" applyBorder="1" applyAlignment="1">
      <alignment horizontal="center" wrapText="1"/>
    </xf>
    <xf numFmtId="0" fontId="6" fillId="0" borderId="1" xfId="0" applyFont="1" applyFill="1" applyBorder="1" applyAlignment="1">
      <alignment horizontal="center" wrapText="1"/>
    </xf>
    <xf numFmtId="2" fontId="5" fillId="0" borderId="1" xfId="0" applyNumberFormat="1" applyFont="1" applyFill="1" applyBorder="1" applyAlignment="1">
      <alignment horizontal="center" wrapText="1"/>
    </xf>
    <xf numFmtId="0" fontId="11" fillId="0" borderId="2" xfId="8" applyFont="1" applyFill="1" applyBorder="1" applyAlignment="1">
      <alignment horizontal="right" vertical="top" wrapText="1"/>
    </xf>
    <xf numFmtId="0" fontId="22" fillId="0" borderId="3" xfId="0" applyFont="1" applyBorder="1" applyAlignment="1">
      <alignment vertical="top" wrapText="1"/>
    </xf>
    <xf numFmtId="0" fontId="21" fillId="0" borderId="4" xfId="0" applyFont="1" applyBorder="1" applyAlignment="1">
      <alignment vertical="top" wrapText="1"/>
    </xf>
    <xf numFmtId="0" fontId="0" fillId="0" borderId="2" xfId="0" applyBorder="1" applyAlignment="1">
      <alignment wrapText="1"/>
    </xf>
    <xf numFmtId="0" fontId="20" fillId="0" borderId="2" xfId="0" applyFont="1" applyBorder="1" applyAlignment="1">
      <alignment wrapText="1"/>
    </xf>
    <xf numFmtId="0" fontId="23" fillId="0" borderId="7" xfId="0" applyFont="1" applyBorder="1" applyAlignment="1">
      <alignment horizontal="left"/>
    </xf>
    <xf numFmtId="2" fontId="22" fillId="0" borderId="1" xfId="0" applyNumberFormat="1" applyFont="1" applyFill="1" applyBorder="1" applyAlignment="1">
      <alignment vertical="top"/>
    </xf>
    <xf numFmtId="0" fontId="21" fillId="0" borderId="4" xfId="0" applyFont="1" applyFill="1" applyBorder="1" applyAlignment="1">
      <alignment vertical="top"/>
    </xf>
    <xf numFmtId="0" fontId="22" fillId="0" borderId="0" xfId="0" applyFont="1" applyBorder="1" applyAlignment="1">
      <alignment vertical="top" wrapText="1"/>
    </xf>
    <xf numFmtId="0" fontId="7" fillId="0" borderId="1" xfId="0" applyFont="1" applyBorder="1" applyAlignment="1">
      <alignment vertical="center"/>
    </xf>
    <xf numFmtId="0" fontId="7" fillId="0" borderId="1" xfId="0" applyFont="1" applyBorder="1" applyAlignment="1">
      <alignment vertical="center" wrapText="1"/>
    </xf>
    <xf numFmtId="2" fontId="4" fillId="0" borderId="0" xfId="0" applyNumberFormat="1" applyFont="1" applyFill="1" applyAlignment="1">
      <alignment horizontal="right" vertical="top"/>
    </xf>
    <xf numFmtId="0" fontId="21" fillId="0" borderId="1" xfId="0" applyFont="1" applyFill="1" applyBorder="1" applyAlignment="1">
      <alignment vertical="top" wrapText="1"/>
    </xf>
    <xf numFmtId="2" fontId="4" fillId="0" borderId="1" xfId="0" applyNumberFormat="1" applyFont="1" applyFill="1" applyBorder="1" applyAlignment="1">
      <alignment horizontal="left" vertical="top" wrapText="1"/>
    </xf>
    <xf numFmtId="0" fontId="4" fillId="0" borderId="0" xfId="0" applyFont="1" applyFill="1" applyBorder="1" applyAlignment="1">
      <alignment horizontal="right" vertical="top"/>
    </xf>
    <xf numFmtId="0" fontId="23" fillId="0" borderId="1" xfId="0" applyFont="1" applyBorder="1" applyAlignment="1">
      <alignment horizontal="center" wrapText="1"/>
    </xf>
    <xf numFmtId="0" fontId="28" fillId="0" borderId="0" xfId="0" applyFont="1"/>
    <xf numFmtId="0" fontId="22" fillId="0" borderId="0" xfId="0" applyFont="1"/>
    <xf numFmtId="0" fontId="27" fillId="0" borderId="0" xfId="0" applyFont="1"/>
    <xf numFmtId="49" fontId="27" fillId="0" borderId="2" xfId="0" applyNumberFormat="1" applyFont="1" applyFill="1" applyBorder="1" applyAlignment="1">
      <alignment horizontal="left" vertical="top"/>
    </xf>
    <xf numFmtId="49" fontId="30" fillId="0" borderId="2" xfId="0" applyNumberFormat="1" applyFont="1" applyFill="1" applyBorder="1" applyAlignment="1">
      <alignment horizontal="left" vertical="top"/>
    </xf>
    <xf numFmtId="0" fontId="31" fillId="0" borderId="0" xfId="0" applyFont="1" applyBorder="1" applyAlignment="1">
      <alignment horizontal="left"/>
    </xf>
    <xf numFmtId="0" fontId="7" fillId="0" borderId="1" xfId="0" applyFont="1" applyFill="1" applyBorder="1" applyAlignment="1">
      <alignment vertical="top"/>
    </xf>
    <xf numFmtId="0" fontId="22" fillId="0" borderId="0" xfId="0" applyFont="1" applyBorder="1" applyAlignment="1">
      <alignment vertical="top"/>
    </xf>
    <xf numFmtId="49" fontId="24" fillId="0" borderId="1" xfId="0" applyNumberFormat="1" applyFont="1" applyFill="1" applyBorder="1" applyAlignment="1">
      <alignment wrapText="1"/>
    </xf>
    <xf numFmtId="0" fontId="22" fillId="0" borderId="1" xfId="0" applyFont="1" applyFill="1" applyBorder="1" applyAlignment="1">
      <alignment wrapText="1"/>
    </xf>
    <xf numFmtId="49" fontId="21" fillId="0" borderId="1" xfId="0" applyNumberFormat="1" applyFont="1" applyFill="1" applyBorder="1" applyAlignment="1">
      <alignment wrapText="1"/>
    </xf>
    <xf numFmtId="10" fontId="7" fillId="0" borderId="1" xfId="0" applyNumberFormat="1" applyFont="1" applyFill="1" applyBorder="1" applyAlignment="1">
      <alignment horizontal="left" vertical="top" wrapText="1"/>
    </xf>
    <xf numFmtId="0" fontId="22" fillId="0" borderId="6" xfId="0" applyFont="1" applyBorder="1" applyAlignment="1">
      <alignment vertical="top"/>
    </xf>
    <xf numFmtId="0" fontId="32" fillId="0" borderId="0" xfId="0" applyFont="1" applyBorder="1" applyAlignment="1">
      <alignment vertical="top"/>
    </xf>
    <xf numFmtId="2" fontId="22" fillId="0" borderId="0" xfId="0" applyNumberFormat="1" applyFont="1" applyBorder="1" applyAlignment="1">
      <alignment vertical="top"/>
    </xf>
    <xf numFmtId="0" fontId="22" fillId="0" borderId="1" xfId="0" applyFont="1" applyBorder="1" applyAlignment="1">
      <alignment vertical="top"/>
    </xf>
    <xf numFmtId="0" fontId="28" fillId="0" borderId="1" xfId="0" applyFont="1" applyBorder="1" applyAlignment="1">
      <alignment vertical="top"/>
    </xf>
    <xf numFmtId="2" fontId="22" fillId="0" borderId="1" xfId="0" applyNumberFormat="1" applyFont="1" applyBorder="1" applyAlignment="1">
      <alignment horizontal="right" vertical="top"/>
    </xf>
    <xf numFmtId="0" fontId="28" fillId="0" borderId="1" xfId="0" applyFont="1" applyBorder="1" applyAlignment="1">
      <alignment vertical="top" wrapText="1"/>
    </xf>
    <xf numFmtId="2" fontId="22" fillId="0" borderId="1" xfId="0" applyNumberFormat="1" applyFont="1" applyFill="1" applyBorder="1" applyAlignment="1">
      <alignment horizontal="right" vertical="top"/>
    </xf>
    <xf numFmtId="0" fontId="21" fillId="0" borderId="1" xfId="0" applyFont="1" applyFill="1" applyBorder="1" applyAlignment="1">
      <alignment horizontal="left" vertical="top" wrapText="1"/>
    </xf>
    <xf numFmtId="0" fontId="22" fillId="0" borderId="9" xfId="0" applyFont="1" applyBorder="1" applyAlignment="1">
      <alignment vertical="top"/>
    </xf>
    <xf numFmtId="0" fontId="32" fillId="0" borderId="6" xfId="0" applyFont="1" applyBorder="1" applyAlignment="1">
      <alignment vertical="top"/>
    </xf>
    <xf numFmtId="0" fontId="22" fillId="0" borderId="7" xfId="0" applyFont="1" applyBorder="1" applyAlignment="1">
      <alignment vertical="top" wrapText="1"/>
    </xf>
    <xf numFmtId="0" fontId="22" fillId="0" borderId="8" xfId="0" applyFont="1" applyBorder="1" applyAlignment="1">
      <alignment vertical="top"/>
    </xf>
    <xf numFmtId="2" fontId="22" fillId="0" borderId="8" xfId="0" applyNumberFormat="1" applyFont="1" applyBorder="1" applyAlignment="1">
      <alignment vertical="top"/>
    </xf>
    <xf numFmtId="2" fontId="22" fillId="0" borderId="9" xfId="0" applyNumberFormat="1" applyFont="1" applyBorder="1" applyAlignment="1">
      <alignment vertical="top"/>
    </xf>
    <xf numFmtId="2" fontId="22" fillId="0" borderId="8" xfId="0" applyNumberFormat="1" applyFont="1" applyBorder="1" applyAlignment="1">
      <alignment horizontal="right" vertical="top"/>
    </xf>
    <xf numFmtId="0" fontId="22" fillId="0" borderId="8" xfId="0" applyFont="1" applyBorder="1" applyAlignment="1">
      <alignment vertical="top" wrapText="1"/>
    </xf>
    <xf numFmtId="0" fontId="22" fillId="0" borderId="10" xfId="0" applyFont="1" applyBorder="1" applyAlignment="1">
      <alignment vertical="top"/>
    </xf>
    <xf numFmtId="2" fontId="22" fillId="0" borderId="10" xfId="0" applyNumberFormat="1" applyFont="1" applyBorder="1" applyAlignment="1">
      <alignment horizontal="right" vertical="top"/>
    </xf>
    <xf numFmtId="2" fontId="22" fillId="0" borderId="10" xfId="0" applyNumberFormat="1" applyFont="1" applyBorder="1" applyAlignment="1">
      <alignment vertical="top"/>
    </xf>
    <xf numFmtId="2" fontId="22" fillId="0" borderId="8" xfId="0" applyNumberFormat="1" applyFont="1" applyFill="1" applyBorder="1" applyAlignment="1">
      <alignment horizontal="right" vertical="top"/>
    </xf>
    <xf numFmtId="0" fontId="28" fillId="0" borderId="9" xfId="0" applyFont="1" applyBorder="1" applyAlignment="1">
      <alignment vertical="top"/>
    </xf>
    <xf numFmtId="2" fontId="22" fillId="0" borderId="10" xfId="0" applyNumberFormat="1" applyFont="1" applyFill="1" applyBorder="1" applyAlignment="1">
      <alignment horizontal="right" vertical="top"/>
    </xf>
    <xf numFmtId="0" fontId="22" fillId="0" borderId="1" xfId="0" applyFont="1" applyBorder="1" applyAlignment="1">
      <alignment vertical="top"/>
    </xf>
    <xf numFmtId="0" fontId="22" fillId="0" borderId="9" xfId="0" applyFont="1" applyBorder="1" applyAlignment="1">
      <alignment vertical="top"/>
    </xf>
    <xf numFmtId="0" fontId="14" fillId="0" borderId="1" xfId="0" applyFont="1" applyFill="1" applyBorder="1" applyAlignment="1">
      <alignment vertical="top" wrapText="1"/>
    </xf>
    <xf numFmtId="0" fontId="27" fillId="0" borderId="5" xfId="0" applyFont="1" applyBorder="1" applyAlignment="1">
      <alignment vertical="top"/>
    </xf>
    <xf numFmtId="0" fontId="22" fillId="0" borderId="2" xfId="0" applyFont="1" applyBorder="1" applyAlignment="1">
      <alignment vertical="top"/>
    </xf>
    <xf numFmtId="0" fontId="27" fillId="0" borderId="0" xfId="0" applyFont="1" applyBorder="1" applyAlignment="1">
      <alignment vertical="top"/>
    </xf>
    <xf numFmtId="0" fontId="36" fillId="0" borderId="0" xfId="0" applyFont="1" applyAlignment="1">
      <alignment horizontal="right"/>
    </xf>
    <xf numFmtId="14" fontId="29" fillId="0" borderId="0" xfId="0" applyNumberFormat="1" applyFont="1" applyAlignment="1">
      <alignment horizontal="left" wrapText="1"/>
    </xf>
    <xf numFmtId="0" fontId="32" fillId="0" borderId="1" xfId="0" applyFont="1" applyBorder="1" applyAlignment="1">
      <alignment horizontal="center" vertical="center" wrapText="1"/>
    </xf>
    <xf numFmtId="0" fontId="22" fillId="0" borderId="10" xfId="0" applyFont="1" applyBorder="1" applyAlignment="1">
      <alignment vertical="top" wrapText="1"/>
    </xf>
    <xf numFmtId="0" fontId="7" fillId="0" borderId="8" xfId="0" applyFont="1" applyBorder="1" applyAlignment="1">
      <alignment vertical="top" wrapText="1"/>
    </xf>
    <xf numFmtId="0" fontId="33" fillId="0" borderId="1" xfId="0" applyFont="1" applyBorder="1" applyAlignment="1">
      <alignment vertical="top" wrapText="1"/>
    </xf>
    <xf numFmtId="0" fontId="28" fillId="0" borderId="4" xfId="0" applyFont="1" applyBorder="1" applyAlignment="1">
      <alignment vertical="top" wrapText="1"/>
    </xf>
    <xf numFmtId="0" fontId="21" fillId="0" borderId="8" xfId="0" applyFont="1" applyFill="1" applyBorder="1" applyAlignment="1">
      <alignment horizontal="left" vertical="top" wrapText="1"/>
    </xf>
    <xf numFmtId="0" fontId="21" fillId="0" borderId="10" xfId="0" applyFont="1" applyFill="1" applyBorder="1" applyAlignment="1">
      <alignment horizontal="left" vertical="top" wrapText="1"/>
    </xf>
    <xf numFmtId="2" fontId="22" fillId="0" borderId="8" xfId="0" applyNumberFormat="1" applyFont="1" applyBorder="1" applyAlignment="1">
      <alignment horizontal="left" vertical="top" wrapText="1"/>
    </xf>
    <xf numFmtId="2" fontId="22" fillId="0" borderId="8" xfId="0" applyNumberFormat="1" applyFont="1" applyBorder="1" applyAlignment="1">
      <alignment vertical="top" wrapText="1"/>
    </xf>
    <xf numFmtId="2" fontId="22" fillId="0" borderId="1" xfId="0" applyNumberFormat="1" applyFont="1" applyBorder="1" applyAlignment="1">
      <alignment vertical="top" wrapText="1"/>
    </xf>
    <xf numFmtId="2" fontId="22" fillId="0" borderId="9" xfId="0" applyNumberFormat="1" applyFont="1" applyBorder="1" applyAlignment="1">
      <alignment vertical="top" wrapText="1"/>
    </xf>
    <xf numFmtId="2" fontId="22" fillId="0" borderId="1" xfId="0" applyNumberFormat="1" applyFont="1" applyBorder="1" applyAlignment="1">
      <alignment horizontal="left" vertical="top"/>
    </xf>
    <xf numFmtId="1" fontId="18" fillId="0" borderId="1" xfId="0" quotePrefix="1" applyNumberFormat="1" applyFont="1" applyFill="1" applyBorder="1" applyAlignment="1">
      <alignment horizontal="right" vertical="top"/>
    </xf>
    <xf numFmtId="0" fontId="36" fillId="0" borderId="0" xfId="0" applyFont="1" applyAlignment="1">
      <alignment horizontal="left"/>
    </xf>
    <xf numFmtId="0" fontId="11" fillId="0" borderId="1" xfId="8" applyFont="1" applyBorder="1" applyAlignment="1">
      <alignment vertical="center"/>
    </xf>
    <xf numFmtId="0" fontId="34" fillId="0" borderId="2" xfId="8" applyFont="1" applyBorder="1" applyAlignment="1">
      <alignment horizontal="right"/>
    </xf>
    <xf numFmtId="0" fontId="34" fillId="0" borderId="1" xfId="8" applyFont="1" applyFill="1" applyBorder="1" applyAlignment="1">
      <alignment wrapText="1"/>
    </xf>
    <xf numFmtId="0" fontId="22" fillId="0" borderId="1" xfId="0" applyFont="1" applyBorder="1" applyAlignment="1">
      <alignment vertical="top"/>
    </xf>
    <xf numFmtId="0" fontId="22" fillId="0" borderId="3" xfId="0" applyFont="1" applyBorder="1" applyAlignment="1">
      <alignment vertical="top"/>
    </xf>
    <xf numFmtId="0" fontId="22" fillId="0" borderId="9" xfId="0" applyFont="1" applyBorder="1" applyAlignment="1">
      <alignment vertical="top"/>
    </xf>
    <xf numFmtId="0" fontId="22" fillId="0" borderId="10" xfId="0" applyFont="1" applyBorder="1" applyAlignment="1">
      <alignment vertical="top"/>
    </xf>
    <xf numFmtId="0" fontId="22" fillId="0" borderId="8" xfId="0" applyFont="1" applyBorder="1" applyAlignment="1">
      <alignment vertical="top"/>
    </xf>
    <xf numFmtId="49" fontId="18" fillId="0" borderId="1" xfId="0" applyNumberFormat="1" applyFont="1" applyFill="1" applyBorder="1" applyAlignment="1">
      <alignment horizontal="right" vertical="top"/>
    </xf>
    <xf numFmtId="0" fontId="22" fillId="0" borderId="3" xfId="0" applyFont="1" applyFill="1" applyBorder="1" applyAlignment="1">
      <alignment vertical="top"/>
    </xf>
    <xf numFmtId="0" fontId="22" fillId="0" borderId="3" xfId="0" applyFont="1" applyBorder="1" applyAlignment="1">
      <alignment vertical="top"/>
    </xf>
    <xf numFmtId="0" fontId="21" fillId="0" borderId="1" xfId="0" applyFont="1" applyBorder="1" applyAlignment="1">
      <alignment vertical="top"/>
    </xf>
    <xf numFmtId="0" fontId="39" fillId="0" borderId="1" xfId="8" applyFont="1" applyBorder="1" applyAlignment="1">
      <alignment vertical="center"/>
    </xf>
    <xf numFmtId="2" fontId="22" fillId="0" borderId="1" xfId="0" applyNumberFormat="1" applyFont="1" applyBorder="1"/>
    <xf numFmtId="0" fontId="36" fillId="0" borderId="0" xfId="0" applyFont="1" applyBorder="1" applyAlignment="1">
      <alignment horizontal="left"/>
    </xf>
    <xf numFmtId="14" fontId="29" fillId="0" borderId="0" xfId="0" applyNumberFormat="1" applyFont="1" applyBorder="1" applyAlignment="1">
      <alignment horizontal="left" wrapText="1"/>
    </xf>
    <xf numFmtId="0" fontId="34" fillId="0" borderId="10" xfId="8" applyFont="1" applyBorder="1" applyAlignment="1">
      <alignment vertical="center"/>
    </xf>
    <xf numFmtId="0" fontId="4" fillId="0" borderId="10" xfId="0" applyFont="1" applyBorder="1" applyAlignment="1">
      <alignment wrapText="1"/>
    </xf>
    <xf numFmtId="0" fontId="11" fillId="0" borderId="8" xfId="8" applyFont="1" applyBorder="1" applyAlignment="1">
      <alignment vertical="center"/>
    </xf>
    <xf numFmtId="0" fontId="4" fillId="0" borderId="8" xfId="0" applyFont="1" applyBorder="1" applyAlignment="1">
      <alignment vertical="top" wrapText="1"/>
    </xf>
    <xf numFmtId="0" fontId="34" fillId="0" borderId="0" xfId="8" applyFont="1" applyBorder="1" applyAlignment="1">
      <alignment vertical="center"/>
    </xf>
    <xf numFmtId="0" fontId="22" fillId="0" borderId="1" xfId="0" applyFont="1" applyBorder="1" applyAlignment="1">
      <alignment vertical="top"/>
    </xf>
    <xf numFmtId="0" fontId="4" fillId="0" borderId="0" xfId="0" applyFont="1" applyBorder="1" applyAlignment="1">
      <alignment wrapText="1"/>
    </xf>
    <xf numFmtId="0" fontId="0" fillId="0" borderId="0" xfId="0" applyBorder="1" applyAlignment="1">
      <alignment wrapText="1"/>
    </xf>
    <xf numFmtId="0" fontId="22" fillId="0" borderId="1" xfId="0" applyFont="1" applyBorder="1" applyAlignment="1">
      <alignment vertical="top"/>
    </xf>
    <xf numFmtId="0" fontId="0" fillId="0" borderId="1" xfId="0" applyBorder="1" applyAlignment="1">
      <alignment vertical="top"/>
    </xf>
    <xf numFmtId="0" fontId="22" fillId="0" borderId="3" xfId="0" applyFont="1" applyFill="1" applyBorder="1" applyAlignment="1">
      <alignment vertical="top"/>
    </xf>
    <xf numFmtId="0" fontId="0" fillId="0" borderId="9" xfId="0" applyBorder="1" applyAlignment="1">
      <alignment vertical="top"/>
    </xf>
    <xf numFmtId="0" fontId="0" fillId="0" borderId="4" xfId="0" applyBorder="1" applyAlignment="1">
      <alignment vertical="top"/>
    </xf>
    <xf numFmtId="0" fontId="22" fillId="0" borderId="9" xfId="0" applyFont="1" applyBorder="1" applyAlignment="1">
      <alignment vertical="top"/>
    </xf>
    <xf numFmtId="0" fontId="22" fillId="0" borderId="3" xfId="0" applyFont="1" applyBorder="1" applyAlignment="1">
      <alignment vertical="top"/>
    </xf>
    <xf numFmtId="0" fontId="22" fillId="0" borderId="8" xfId="0" applyFont="1" applyBorder="1" applyAlignment="1">
      <alignment vertical="top"/>
    </xf>
    <xf numFmtId="0" fontId="0" fillId="0" borderId="8" xfId="0" applyBorder="1" applyAlignment="1">
      <alignment vertical="top"/>
    </xf>
    <xf numFmtId="0" fontId="22" fillId="0" borderId="10" xfId="0" applyFont="1" applyBorder="1" applyAlignment="1">
      <alignment vertical="top"/>
    </xf>
    <xf numFmtId="0" fontId="0" fillId="0" borderId="10" xfId="0" applyBorder="1" applyAlignment="1">
      <alignment vertical="top"/>
    </xf>
    <xf numFmtId="0" fontId="22" fillId="0" borderId="10" xfId="0" applyFont="1" applyBorder="1" applyAlignment="1">
      <alignment horizontal="left" vertical="top"/>
    </xf>
    <xf numFmtId="0" fontId="22" fillId="0" borderId="1" xfId="0" applyFont="1" applyFill="1" applyBorder="1" applyAlignment="1">
      <alignment vertical="top"/>
    </xf>
    <xf numFmtId="0" fontId="22" fillId="0" borderId="10" xfId="0" applyFont="1" applyFill="1" applyBorder="1" applyAlignment="1">
      <alignment vertical="top"/>
    </xf>
    <xf numFmtId="0" fontId="22" fillId="0" borderId="8" xfId="0" applyFont="1" applyFill="1" applyBorder="1" applyAlignment="1">
      <alignment vertical="top"/>
    </xf>
    <xf numFmtId="0" fontId="32" fillId="0" borderId="1" xfId="0" applyFont="1" applyBorder="1" applyAlignment="1">
      <alignment vertical="center" wrapText="1"/>
    </xf>
    <xf numFmtId="0" fontId="35" fillId="0" borderId="1" xfId="0" applyFont="1" applyBorder="1" applyAlignment="1">
      <alignment vertical="center" wrapText="1"/>
    </xf>
    <xf numFmtId="0" fontId="25" fillId="0" borderId="2" xfId="0" applyFont="1" applyBorder="1" applyAlignment="1">
      <alignment wrapText="1"/>
    </xf>
    <xf numFmtId="0" fontId="26" fillId="0" borderId="2" xfId="0" applyFont="1" applyBorder="1" applyAlignment="1">
      <alignment wrapText="1"/>
    </xf>
  </cellXfs>
  <cellStyles count="9">
    <cellStyle name="Hyperlink" xfId="8" builtinId="8"/>
    <cellStyle name="Normal" xfId="0" builtinId="0"/>
    <cellStyle name="Normal 2 2" xfId="2" xr:uid="{00000000-0005-0000-0000-000002000000}"/>
    <cellStyle name="Normal 2 2 2" xfId="5" xr:uid="{00000000-0005-0000-0000-000003000000}"/>
    <cellStyle name="Normal 2 2 2 2" xfId="7" xr:uid="{00000000-0005-0000-0000-000004000000}"/>
    <cellStyle name="Normal 3" xfId="6" xr:uid="{00000000-0005-0000-0000-000005000000}"/>
    <cellStyle name="Normal 4" xfId="4" xr:uid="{00000000-0005-0000-0000-000006000000}"/>
    <cellStyle name="Normal 9" xfId="1" xr:uid="{00000000-0005-0000-0000-000007000000}"/>
    <cellStyle name="Normal_Sheet2" xfId="3" xr:uid="{00000000-0005-0000-0000-000008000000}"/>
  </cellStyles>
  <dxfs count="0"/>
  <tableStyles count="0" defaultTableStyle="TableStyleMedium2" defaultPivotStyle="PivotStyleLight16"/>
  <colors>
    <mruColors>
      <color rgb="FFFFCCFF"/>
      <color rgb="FFFFFF99"/>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9"/>
  <sheetViews>
    <sheetView tabSelected="1" zoomScaleNormal="100" workbookViewId="0"/>
  </sheetViews>
  <sheetFormatPr defaultColWidth="9.21875" defaultRowHeight="11.4"/>
  <cols>
    <col min="1" max="1" width="24.44140625" style="2" customWidth="1"/>
    <col min="2" max="2" width="98.44140625" style="1" customWidth="1"/>
    <col min="3" max="16384" width="9.21875" style="2"/>
  </cols>
  <sheetData>
    <row r="1" spans="1:2" ht="13.8">
      <c r="A1" s="88" t="s">
        <v>719</v>
      </c>
    </row>
    <row r="2" spans="1:2" ht="15" customHeight="1">
      <c r="A2" s="63" t="s">
        <v>324</v>
      </c>
      <c r="B2" s="64" t="s">
        <v>325</v>
      </c>
    </row>
    <row r="3" spans="1:2" s="22" customFormat="1" ht="15" customHeight="1">
      <c r="A3" s="159" t="s">
        <v>838</v>
      </c>
      <c r="B3" s="160" t="s">
        <v>1063</v>
      </c>
    </row>
    <row r="4" spans="1:2" s="163" customFormat="1" ht="15" customHeight="1">
      <c r="A4" s="155" t="s">
        <v>1062</v>
      </c>
      <c r="B4" s="61" t="s">
        <v>1064</v>
      </c>
    </row>
    <row r="5" spans="1:2" ht="15" customHeight="1">
      <c r="A5" s="161" t="s">
        <v>326</v>
      </c>
      <c r="B5" s="162" t="s">
        <v>1065</v>
      </c>
    </row>
    <row r="6" spans="1:2" ht="15" customHeight="1">
      <c r="A6" s="143" t="s">
        <v>621</v>
      </c>
      <c r="B6" s="62" t="s">
        <v>1066</v>
      </c>
    </row>
    <row r="7" spans="1:2" ht="22.8">
      <c r="A7" s="145" t="s">
        <v>961</v>
      </c>
      <c r="B7" s="62" t="s">
        <v>1067</v>
      </c>
    </row>
    <row r="8" spans="1:2" s="22" customFormat="1" ht="14.4" customHeight="1">
      <c r="A8" s="165" t="s">
        <v>1068</v>
      </c>
      <c r="B8" s="166"/>
    </row>
    <row r="9" spans="1:2">
      <c r="A9" s="157" t="s">
        <v>1054</v>
      </c>
      <c r="B9" s="158"/>
    </row>
  </sheetData>
  <mergeCells count="1">
    <mergeCell ref="A8:B8"/>
  </mergeCells>
  <hyperlinks>
    <hyperlink ref="A5" location="Imports!A1" display="Imports" xr:uid="{00000000-0004-0000-0000-000000000000}"/>
    <hyperlink ref="A6" location="Exports!A1" display="Exports" xr:uid="{00000000-0004-0000-0000-000001000000}"/>
    <hyperlink ref="A4" location="'Stocks, animal use, removals'!A1" display="Stocks, animal use, removals" xr:uid="{00000000-0004-0000-0000-000002000000}"/>
    <hyperlink ref="A3" location="'Supply and allocation'!A1" display="Supply and allocation" xr:uid="{00000000-0004-0000-0000-000004000000}"/>
    <hyperlink ref="A7" location="'Key to sources &amp; abbreviations'!A1" display="Key to sources &amp; abbreviations" xr:uid="{B8D428F2-A93D-46E9-B565-0CE909BD3180}"/>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2"/>
  <sheetViews>
    <sheetView zoomScaleNormal="100" workbookViewId="0">
      <pane ySplit="3" topLeftCell="A4" activePane="bottomLeft" state="frozen"/>
      <selection pane="bottomLeft"/>
    </sheetView>
  </sheetViews>
  <sheetFormatPr defaultColWidth="9.21875" defaultRowHeight="11.4"/>
  <cols>
    <col min="1" max="2" width="3.77734375" style="93" customWidth="1"/>
    <col min="3" max="3" width="31.77734375" style="93" customWidth="1"/>
    <col min="4" max="4" width="7.44140625" style="93" customWidth="1"/>
    <col min="5" max="6" width="7.21875" style="93" customWidth="1"/>
    <col min="7" max="7" width="15.77734375" style="93" customWidth="1"/>
    <col min="8" max="8" width="44.77734375" style="78" customWidth="1"/>
    <col min="9" max="16384" width="9.21875" style="93"/>
  </cols>
  <sheetData>
    <row r="1" spans="1:8" ht="13.8">
      <c r="A1" s="126" t="s">
        <v>769</v>
      </c>
    </row>
    <row r="2" spans="1:8" ht="14.4">
      <c r="A2" s="124"/>
      <c r="B2" s="125"/>
      <c r="C2" s="125"/>
      <c r="D2" s="125"/>
      <c r="E2" s="125"/>
      <c r="F2" s="125"/>
      <c r="G2" s="125"/>
      <c r="H2" s="30" t="s">
        <v>659</v>
      </c>
    </row>
    <row r="3" spans="1:8" ht="39.6">
      <c r="A3" s="182" t="s">
        <v>770</v>
      </c>
      <c r="B3" s="183"/>
      <c r="C3" s="183"/>
      <c r="D3" s="129" t="s">
        <v>771</v>
      </c>
      <c r="E3" s="129" t="s">
        <v>980</v>
      </c>
      <c r="F3" s="129" t="s">
        <v>772</v>
      </c>
      <c r="G3" s="129" t="s">
        <v>981</v>
      </c>
      <c r="H3" s="129" t="s">
        <v>1069</v>
      </c>
    </row>
    <row r="4" spans="1:8" ht="12">
      <c r="A4" s="108" t="s">
        <v>773</v>
      </c>
      <c r="B4" s="99"/>
      <c r="C4" s="99"/>
      <c r="D4" s="98"/>
      <c r="H4" s="109"/>
    </row>
    <row r="5" spans="1:8" ht="45.6">
      <c r="A5" s="167" t="s">
        <v>774</v>
      </c>
      <c r="B5" s="168"/>
      <c r="C5" s="168"/>
      <c r="D5" s="146" t="s">
        <v>979</v>
      </c>
      <c r="E5" s="101" t="s">
        <v>775</v>
      </c>
      <c r="F5" s="101" t="s">
        <v>775</v>
      </c>
      <c r="G5" s="121" t="s">
        <v>918</v>
      </c>
      <c r="H5" s="29" t="s">
        <v>933</v>
      </c>
    </row>
    <row r="6" spans="1:8" ht="34.200000000000003">
      <c r="A6" s="167" t="s">
        <v>776</v>
      </c>
      <c r="B6" s="168"/>
      <c r="C6" s="168"/>
      <c r="D6" s="146" t="s">
        <v>979</v>
      </c>
      <c r="E6" s="101" t="s">
        <v>775</v>
      </c>
      <c r="F6" s="101" t="s">
        <v>775</v>
      </c>
      <c r="G6" s="29" t="s">
        <v>919</v>
      </c>
      <c r="H6" s="29" t="s">
        <v>915</v>
      </c>
    </row>
    <row r="7" spans="1:8">
      <c r="A7" s="98"/>
      <c r="D7" s="98"/>
      <c r="H7" s="109"/>
    </row>
    <row r="8" spans="1:8" ht="12">
      <c r="A8" s="108" t="s">
        <v>777</v>
      </c>
      <c r="D8" s="98"/>
      <c r="H8" s="109"/>
    </row>
    <row r="9" spans="1:8" ht="14.4">
      <c r="A9" s="167" t="s">
        <v>778</v>
      </c>
      <c r="B9" s="168"/>
      <c r="C9" s="168"/>
      <c r="D9" s="146" t="s">
        <v>979</v>
      </c>
      <c r="E9" s="101" t="s">
        <v>775</v>
      </c>
      <c r="F9" s="101" t="s">
        <v>775</v>
      </c>
      <c r="G9" s="121" t="s">
        <v>918</v>
      </c>
      <c r="H9" s="29" t="s">
        <v>779</v>
      </c>
    </row>
    <row r="10" spans="1:8" ht="14.4">
      <c r="A10" s="167" t="s">
        <v>780</v>
      </c>
      <c r="B10" s="168"/>
      <c r="C10" s="168"/>
      <c r="D10" s="146" t="s">
        <v>979</v>
      </c>
      <c r="E10" s="101" t="s">
        <v>775</v>
      </c>
      <c r="F10" s="101" t="s">
        <v>775</v>
      </c>
      <c r="G10" s="121" t="s">
        <v>918</v>
      </c>
      <c r="H10" s="29" t="s">
        <v>779</v>
      </c>
    </row>
    <row r="11" spans="1:8">
      <c r="A11" s="98"/>
      <c r="D11" s="98"/>
      <c r="H11" s="109"/>
    </row>
    <row r="12" spans="1:8" ht="12">
      <c r="A12" s="108" t="s">
        <v>781</v>
      </c>
      <c r="D12" s="98"/>
      <c r="H12" s="109"/>
    </row>
    <row r="13" spans="1:8">
      <c r="A13" s="98"/>
      <c r="D13" s="98"/>
      <c r="H13" s="109"/>
    </row>
    <row r="14" spans="1:8" ht="14.4">
      <c r="A14" s="173" t="s">
        <v>782</v>
      </c>
      <c r="B14" s="170"/>
      <c r="C14" s="171"/>
      <c r="D14" s="147"/>
      <c r="E14" s="107"/>
      <c r="F14" s="107"/>
      <c r="G14" s="122"/>
      <c r="H14" s="27"/>
    </row>
    <row r="15" spans="1:8" ht="14.4">
      <c r="A15" s="26"/>
      <c r="B15" s="172" t="s">
        <v>783</v>
      </c>
      <c r="C15" s="171"/>
      <c r="D15" s="147"/>
      <c r="E15" s="107"/>
      <c r="F15" s="107"/>
      <c r="G15" s="122"/>
      <c r="H15" s="27"/>
    </row>
    <row r="16" spans="1:8">
      <c r="A16" s="98"/>
      <c r="C16" s="110" t="s">
        <v>784</v>
      </c>
      <c r="D16" s="150" t="s">
        <v>979</v>
      </c>
      <c r="E16" s="111">
        <v>33.31</v>
      </c>
      <c r="F16" s="111">
        <f>100-E16-37.02</f>
        <v>29.669999999999995</v>
      </c>
      <c r="G16" s="121" t="s">
        <v>918</v>
      </c>
      <c r="H16" s="114" t="s">
        <v>924</v>
      </c>
    </row>
    <row r="17" spans="1:11" ht="22.8">
      <c r="A17" s="98"/>
      <c r="C17" s="101" t="s">
        <v>785</v>
      </c>
      <c r="D17" s="146" t="s">
        <v>979</v>
      </c>
      <c r="E17" s="24">
        <v>31.2</v>
      </c>
      <c r="F17" s="24">
        <v>29.2</v>
      </c>
      <c r="G17" s="121" t="s">
        <v>918</v>
      </c>
      <c r="H17" s="29" t="s">
        <v>983</v>
      </c>
    </row>
    <row r="18" spans="1:11" ht="14.4">
      <c r="A18" s="26"/>
      <c r="B18" s="172" t="s">
        <v>786</v>
      </c>
      <c r="C18" s="171"/>
      <c r="D18" s="147"/>
      <c r="E18" s="112"/>
      <c r="F18" s="112"/>
      <c r="G18" s="112"/>
      <c r="H18" s="27"/>
    </row>
    <row r="19" spans="1:11">
      <c r="A19" s="98"/>
      <c r="C19" s="110" t="s">
        <v>787</v>
      </c>
      <c r="D19" s="150" t="s">
        <v>979</v>
      </c>
      <c r="E19" s="111">
        <v>22.14</v>
      </c>
      <c r="F19" s="111">
        <f>100-E19-50.01</f>
        <v>27.85</v>
      </c>
      <c r="G19" s="121" t="s">
        <v>918</v>
      </c>
      <c r="H19" s="114" t="s">
        <v>865</v>
      </c>
    </row>
    <row r="20" spans="1:11">
      <c r="A20" s="98"/>
      <c r="C20" s="101" t="s">
        <v>788</v>
      </c>
      <c r="D20" s="146" t="s">
        <v>979</v>
      </c>
      <c r="E20" s="24">
        <v>27.84</v>
      </c>
      <c r="F20" s="24">
        <f>100-27.84-22.65</f>
        <v>49.51</v>
      </c>
      <c r="G20" s="121" t="s">
        <v>918</v>
      </c>
      <c r="H20" s="29" t="s">
        <v>925</v>
      </c>
    </row>
    <row r="21" spans="1:11">
      <c r="A21" s="98"/>
      <c r="C21" s="101" t="s">
        <v>789</v>
      </c>
      <c r="D21" s="146" t="s">
        <v>979</v>
      </c>
      <c r="E21" s="24">
        <v>26.62</v>
      </c>
      <c r="F21" s="24">
        <f>100-E21-40.95</f>
        <v>32.429999999999993</v>
      </c>
      <c r="G21" s="121" t="s">
        <v>918</v>
      </c>
      <c r="H21" s="29" t="s">
        <v>866</v>
      </c>
    </row>
    <row r="22" spans="1:11">
      <c r="A22" s="98"/>
      <c r="C22" s="101" t="s">
        <v>790</v>
      </c>
      <c r="D22" s="146" t="s">
        <v>979</v>
      </c>
      <c r="E22" s="24">
        <v>10.18</v>
      </c>
      <c r="F22" s="24">
        <f>100-E22-73.69</f>
        <v>16.129999999999995</v>
      </c>
      <c r="G22" s="121" t="s">
        <v>918</v>
      </c>
      <c r="H22" s="29" t="s">
        <v>867</v>
      </c>
    </row>
    <row r="23" spans="1:11">
      <c r="A23" s="98"/>
      <c r="C23" s="101" t="s">
        <v>791</v>
      </c>
      <c r="D23" s="146" t="s">
        <v>979</v>
      </c>
      <c r="E23" s="24">
        <v>26.94</v>
      </c>
      <c r="F23" s="24">
        <f>100-E23-30.91</f>
        <v>42.150000000000006</v>
      </c>
      <c r="G23" s="121" t="s">
        <v>918</v>
      </c>
      <c r="H23" s="29" t="s">
        <v>926</v>
      </c>
    </row>
    <row r="24" spans="1:11" ht="14.4">
      <c r="A24" s="26"/>
      <c r="B24" s="172" t="s">
        <v>792</v>
      </c>
      <c r="C24" s="171"/>
      <c r="D24" s="147"/>
      <c r="E24" s="112"/>
      <c r="F24" s="112"/>
      <c r="G24" s="112"/>
      <c r="H24" s="27"/>
    </row>
    <row r="25" spans="1:11">
      <c r="A25" s="98"/>
      <c r="C25" s="110" t="s">
        <v>793</v>
      </c>
      <c r="D25" s="150" t="s">
        <v>979</v>
      </c>
      <c r="E25" s="111">
        <v>28.74</v>
      </c>
      <c r="F25" s="111">
        <v>28.85</v>
      </c>
      <c r="G25" s="121" t="s">
        <v>918</v>
      </c>
      <c r="H25" s="114" t="s">
        <v>868</v>
      </c>
    </row>
    <row r="26" spans="1:11">
      <c r="A26" s="98"/>
      <c r="C26" s="101" t="s">
        <v>794</v>
      </c>
      <c r="D26" s="146" t="s">
        <v>979</v>
      </c>
      <c r="E26" s="24">
        <v>29.68</v>
      </c>
      <c r="F26" s="24">
        <f>100-E26-41.11</f>
        <v>29.209999999999994</v>
      </c>
      <c r="G26" s="164" t="s">
        <v>918</v>
      </c>
      <c r="H26" s="29" t="s">
        <v>869</v>
      </c>
    </row>
    <row r="27" spans="1:11">
      <c r="A27" s="98"/>
      <c r="C27" s="101" t="s">
        <v>938</v>
      </c>
      <c r="D27" s="146" t="s">
        <v>979</v>
      </c>
      <c r="E27" s="24">
        <v>34.44</v>
      </c>
      <c r="F27" s="24">
        <f>100-E27-52.62</f>
        <v>12.940000000000005</v>
      </c>
      <c r="G27" s="121" t="s">
        <v>918</v>
      </c>
      <c r="H27" s="29" t="s">
        <v>870</v>
      </c>
    </row>
    <row r="28" spans="1:11">
      <c r="A28" s="98"/>
      <c r="C28" s="101" t="s">
        <v>795</v>
      </c>
      <c r="D28" s="146" t="s">
        <v>979</v>
      </c>
      <c r="E28" s="24">
        <v>21.28</v>
      </c>
      <c r="F28" s="24">
        <f>100-55.22-E28</f>
        <v>23.5</v>
      </c>
      <c r="G28" s="121" t="s">
        <v>918</v>
      </c>
      <c r="H28" s="29" t="s">
        <v>871</v>
      </c>
    </row>
    <row r="29" spans="1:11" ht="14.4">
      <c r="A29" s="98"/>
      <c r="C29" s="101" t="s">
        <v>796</v>
      </c>
      <c r="D29" s="146" t="s">
        <v>979</v>
      </c>
      <c r="E29" s="24">
        <v>27.44</v>
      </c>
      <c r="F29" s="24">
        <f>100-E29-41.46</f>
        <v>31.1</v>
      </c>
      <c r="G29" s="121" t="s">
        <v>918</v>
      </c>
      <c r="H29" s="29" t="s">
        <v>927</v>
      </c>
      <c r="K29" s="21"/>
    </row>
    <row r="30" spans="1:11" ht="14.4">
      <c r="A30" s="98"/>
      <c r="C30" s="101" t="s">
        <v>797</v>
      </c>
      <c r="D30" s="146" t="s">
        <v>979</v>
      </c>
      <c r="E30" s="24">
        <v>24.16</v>
      </c>
      <c r="F30" s="24">
        <v>28.41</v>
      </c>
      <c r="G30" s="121" t="s">
        <v>918</v>
      </c>
      <c r="H30" s="29" t="s">
        <v>984</v>
      </c>
      <c r="K30" s="21"/>
    </row>
    <row r="31" spans="1:11" ht="14.4">
      <c r="A31" s="98"/>
      <c r="C31" s="101" t="s">
        <v>798</v>
      </c>
      <c r="D31" s="146" t="s">
        <v>979</v>
      </c>
      <c r="E31" s="24">
        <v>30.04</v>
      </c>
      <c r="F31" s="24">
        <f>100-E31-41.77</f>
        <v>28.190000000000005</v>
      </c>
      <c r="G31" s="121" t="s">
        <v>918</v>
      </c>
      <c r="H31" s="29" t="s">
        <v>928</v>
      </c>
      <c r="K31" s="21"/>
    </row>
    <row r="32" spans="1:11">
      <c r="A32" s="98"/>
      <c r="C32" s="101" t="s">
        <v>799</v>
      </c>
      <c r="D32" s="146" t="s">
        <v>979</v>
      </c>
      <c r="E32" s="24">
        <v>27.25</v>
      </c>
      <c r="F32" s="24">
        <f>100-48.42-E32</f>
        <v>24.33</v>
      </c>
      <c r="G32" s="121" t="s">
        <v>918</v>
      </c>
      <c r="H32" s="29" t="s">
        <v>939</v>
      </c>
    </row>
    <row r="33" spans="1:8">
      <c r="A33" s="98"/>
      <c r="C33" s="101" t="s">
        <v>800</v>
      </c>
      <c r="D33" s="146" t="s">
        <v>979</v>
      </c>
      <c r="E33" s="24">
        <v>30.99</v>
      </c>
      <c r="F33" s="24">
        <f>100-E33-37.63</f>
        <v>31.380000000000003</v>
      </c>
      <c r="G33" s="121" t="s">
        <v>918</v>
      </c>
      <c r="H33" s="29" t="s">
        <v>872</v>
      </c>
    </row>
    <row r="34" spans="1:8">
      <c r="A34" s="98"/>
      <c r="C34" s="101" t="s">
        <v>801</v>
      </c>
      <c r="D34" s="146"/>
      <c r="E34" s="103" t="s">
        <v>775</v>
      </c>
      <c r="F34" s="103" t="s">
        <v>775</v>
      </c>
      <c r="G34" s="121" t="s">
        <v>918</v>
      </c>
      <c r="H34" s="29" t="s">
        <v>873</v>
      </c>
    </row>
    <row r="35" spans="1:8" ht="14.4">
      <c r="A35" s="173" t="s">
        <v>845</v>
      </c>
      <c r="B35" s="170"/>
      <c r="C35" s="171"/>
      <c r="D35" s="147"/>
      <c r="E35" s="112"/>
      <c r="F35" s="112"/>
      <c r="G35" s="112"/>
      <c r="H35" s="27"/>
    </row>
    <row r="36" spans="1:8" ht="34.200000000000003">
      <c r="A36" s="98"/>
      <c r="B36" s="181" t="s">
        <v>839</v>
      </c>
      <c r="C36" s="175"/>
      <c r="D36" s="150" t="s">
        <v>979</v>
      </c>
      <c r="E36" s="113" t="s">
        <v>775</v>
      </c>
      <c r="F36" s="113" t="s">
        <v>775</v>
      </c>
      <c r="G36" s="136" t="s">
        <v>920</v>
      </c>
      <c r="H36" s="114" t="s">
        <v>985</v>
      </c>
    </row>
    <row r="37" spans="1:8" ht="34.200000000000003">
      <c r="A37" s="98"/>
      <c r="B37" s="179" t="s">
        <v>1052</v>
      </c>
      <c r="C37" s="168"/>
      <c r="D37" s="146" t="s">
        <v>979</v>
      </c>
      <c r="E37" s="103" t="s">
        <v>775</v>
      </c>
      <c r="F37" s="103" t="s">
        <v>775</v>
      </c>
      <c r="G37" s="136" t="s">
        <v>920</v>
      </c>
      <c r="H37" s="29" t="s">
        <v>1037</v>
      </c>
    </row>
    <row r="38" spans="1:8" ht="34.200000000000003">
      <c r="A38" s="98"/>
      <c r="B38" s="179" t="s">
        <v>1053</v>
      </c>
      <c r="C38" s="168"/>
      <c r="D38" s="146" t="s">
        <v>979</v>
      </c>
      <c r="E38" s="103" t="s">
        <v>775</v>
      </c>
      <c r="F38" s="103" t="s">
        <v>775</v>
      </c>
      <c r="G38" s="136" t="s">
        <v>920</v>
      </c>
      <c r="H38" s="29" t="s">
        <v>1038</v>
      </c>
    </row>
    <row r="39" spans="1:8" ht="34.200000000000003">
      <c r="A39" s="98"/>
      <c r="B39" s="179" t="s">
        <v>840</v>
      </c>
      <c r="C39" s="168"/>
      <c r="D39" s="146" t="s">
        <v>979</v>
      </c>
      <c r="E39" s="103" t="s">
        <v>775</v>
      </c>
      <c r="F39" s="103" t="s">
        <v>775</v>
      </c>
      <c r="G39" s="136" t="s">
        <v>920</v>
      </c>
      <c r="H39" s="29" t="s">
        <v>874</v>
      </c>
    </row>
    <row r="40" spans="1:8" ht="34.200000000000003">
      <c r="A40" s="98"/>
      <c r="B40" s="179" t="s">
        <v>841</v>
      </c>
      <c r="C40" s="168"/>
      <c r="D40" s="146" t="s">
        <v>979</v>
      </c>
      <c r="E40" s="103" t="s">
        <v>775</v>
      </c>
      <c r="F40" s="103" t="s">
        <v>775</v>
      </c>
      <c r="G40" s="136" t="s">
        <v>920</v>
      </c>
      <c r="H40" s="29" t="s">
        <v>875</v>
      </c>
    </row>
    <row r="41" spans="1:8" ht="34.200000000000003">
      <c r="A41" s="98"/>
      <c r="B41" s="179" t="s">
        <v>842</v>
      </c>
      <c r="C41" s="168"/>
      <c r="D41" s="146" t="s">
        <v>979</v>
      </c>
      <c r="E41" s="103" t="s">
        <v>775</v>
      </c>
      <c r="F41" s="103" t="s">
        <v>775</v>
      </c>
      <c r="G41" s="136" t="s">
        <v>920</v>
      </c>
      <c r="H41" s="29" t="s">
        <v>876</v>
      </c>
    </row>
    <row r="42" spans="1:8" ht="34.200000000000003">
      <c r="A42" s="98"/>
      <c r="B42" s="179" t="s">
        <v>843</v>
      </c>
      <c r="C42" s="168"/>
      <c r="D42" s="146" t="s">
        <v>979</v>
      </c>
      <c r="E42" s="103" t="s">
        <v>775</v>
      </c>
      <c r="F42" s="103" t="s">
        <v>775</v>
      </c>
      <c r="G42" s="136" t="s">
        <v>920</v>
      </c>
      <c r="H42" s="29" t="s">
        <v>956</v>
      </c>
    </row>
    <row r="43" spans="1:8" ht="34.200000000000003">
      <c r="A43" s="98"/>
      <c r="B43" s="179" t="s">
        <v>844</v>
      </c>
      <c r="C43" s="168"/>
      <c r="D43" s="146" t="s">
        <v>979</v>
      </c>
      <c r="E43" s="103" t="s">
        <v>775</v>
      </c>
      <c r="F43" s="103" t="s">
        <v>775</v>
      </c>
      <c r="G43" s="136" t="s">
        <v>920</v>
      </c>
      <c r="H43" s="29" t="s">
        <v>877</v>
      </c>
    </row>
    <row r="44" spans="1:8" ht="34.200000000000003">
      <c r="A44" s="98"/>
      <c r="B44" s="180" t="s">
        <v>801</v>
      </c>
      <c r="C44" s="177"/>
      <c r="D44" s="149" t="s">
        <v>979</v>
      </c>
      <c r="E44" s="116" t="s">
        <v>775</v>
      </c>
      <c r="F44" s="116" t="s">
        <v>775</v>
      </c>
      <c r="G44" s="136" t="s">
        <v>920</v>
      </c>
      <c r="H44" s="130" t="s">
        <v>878</v>
      </c>
    </row>
    <row r="45" spans="1:8" ht="14.4">
      <c r="A45" s="173" t="s">
        <v>802</v>
      </c>
      <c r="B45" s="170"/>
      <c r="C45" s="171"/>
      <c r="D45" s="147"/>
      <c r="E45" s="112"/>
      <c r="F45" s="112"/>
      <c r="G45" s="112"/>
      <c r="H45" s="27"/>
    </row>
    <row r="46" spans="1:8" ht="14.4">
      <c r="A46" s="26"/>
      <c r="B46" s="172" t="s">
        <v>803</v>
      </c>
      <c r="C46" s="171"/>
      <c r="D46" s="147"/>
      <c r="E46" s="112"/>
      <c r="F46" s="112"/>
      <c r="G46" s="112"/>
      <c r="H46" s="27"/>
    </row>
    <row r="47" spans="1:8" ht="58.2" customHeight="1">
      <c r="A47" s="98"/>
      <c r="C47" s="110" t="s">
        <v>804</v>
      </c>
      <c r="D47" s="111">
        <v>4.7</v>
      </c>
      <c r="E47" s="111">
        <v>12</v>
      </c>
      <c r="F47" s="111">
        <v>10</v>
      </c>
      <c r="G47" s="137" t="s">
        <v>975</v>
      </c>
      <c r="H47" s="131" t="s">
        <v>759</v>
      </c>
    </row>
    <row r="48" spans="1:8" ht="60" customHeight="1">
      <c r="A48" s="98"/>
      <c r="C48" s="101" t="s">
        <v>957</v>
      </c>
      <c r="D48" s="24">
        <v>4.7</v>
      </c>
      <c r="E48" s="24">
        <v>6</v>
      </c>
      <c r="F48" s="24">
        <v>11</v>
      </c>
      <c r="G48" s="137" t="s">
        <v>975</v>
      </c>
      <c r="H48" s="33" t="s">
        <v>759</v>
      </c>
    </row>
    <row r="49" spans="1:8" ht="58.2" customHeight="1">
      <c r="A49" s="98"/>
      <c r="C49" s="101" t="s">
        <v>805</v>
      </c>
      <c r="D49" s="24">
        <v>4.7</v>
      </c>
      <c r="E49" s="24">
        <v>2</v>
      </c>
      <c r="F49" s="24">
        <v>14</v>
      </c>
      <c r="G49" s="137" t="s">
        <v>975</v>
      </c>
      <c r="H49" s="33" t="s">
        <v>759</v>
      </c>
    </row>
    <row r="50" spans="1:8" ht="58.8" customHeight="1">
      <c r="A50" s="98"/>
      <c r="C50" s="101" t="s">
        <v>806</v>
      </c>
      <c r="D50" s="24">
        <v>6</v>
      </c>
      <c r="E50" s="24">
        <v>2</v>
      </c>
      <c r="F50" s="24">
        <v>2</v>
      </c>
      <c r="G50" s="137" t="s">
        <v>976</v>
      </c>
      <c r="H50" s="33" t="s">
        <v>759</v>
      </c>
    </row>
    <row r="51" spans="1:8" ht="57.6" customHeight="1">
      <c r="A51" s="98"/>
      <c r="C51" s="101" t="s">
        <v>807</v>
      </c>
      <c r="D51" s="24">
        <v>6</v>
      </c>
      <c r="E51" s="24">
        <v>1.7</v>
      </c>
      <c r="F51" s="24">
        <v>9</v>
      </c>
      <c r="G51" s="137" t="s">
        <v>976</v>
      </c>
      <c r="H51" s="29" t="s">
        <v>879</v>
      </c>
    </row>
    <row r="52" spans="1:8" ht="70.8" customHeight="1">
      <c r="A52" s="98"/>
      <c r="C52" s="101" t="s">
        <v>808</v>
      </c>
      <c r="D52" s="24">
        <v>4.7</v>
      </c>
      <c r="E52" s="24">
        <v>6</v>
      </c>
      <c r="F52" s="24">
        <v>7.7</v>
      </c>
      <c r="G52" s="137" t="s">
        <v>977</v>
      </c>
      <c r="H52" s="132" t="s">
        <v>880</v>
      </c>
    </row>
    <row r="53" spans="1:8" ht="14.4">
      <c r="A53" s="176" t="s">
        <v>691</v>
      </c>
      <c r="B53" s="177"/>
      <c r="C53" s="177"/>
      <c r="D53" s="149" t="s">
        <v>979</v>
      </c>
      <c r="E53" s="117">
        <v>80.5</v>
      </c>
      <c r="F53" s="117">
        <v>1.85</v>
      </c>
      <c r="G53" s="138" t="s">
        <v>918</v>
      </c>
      <c r="H53" s="130" t="s">
        <v>997</v>
      </c>
    </row>
    <row r="54" spans="1:8" ht="14.4">
      <c r="A54" s="173" t="s">
        <v>809</v>
      </c>
      <c r="B54" s="170"/>
      <c r="C54" s="170"/>
      <c r="D54" s="148"/>
      <c r="E54" s="112"/>
      <c r="F54" s="112"/>
      <c r="G54" s="112"/>
      <c r="H54" s="27"/>
    </row>
    <row r="55" spans="1:8" ht="34.200000000000003">
      <c r="A55" s="98"/>
      <c r="B55" s="174" t="s">
        <v>810</v>
      </c>
      <c r="C55" s="175"/>
      <c r="D55" s="150" t="s">
        <v>979</v>
      </c>
      <c r="E55" s="111">
        <v>1</v>
      </c>
      <c r="F55" s="111">
        <v>94</v>
      </c>
      <c r="G55" s="137" t="s">
        <v>921</v>
      </c>
      <c r="H55" s="114" t="s">
        <v>727</v>
      </c>
    </row>
    <row r="56" spans="1:8" ht="34.200000000000003">
      <c r="A56" s="98"/>
      <c r="B56" s="178" t="s">
        <v>811</v>
      </c>
      <c r="C56" s="177"/>
      <c r="D56" s="146"/>
      <c r="E56" s="102"/>
      <c r="F56" s="102"/>
      <c r="G56" s="137" t="s">
        <v>921</v>
      </c>
      <c r="H56" s="104"/>
    </row>
    <row r="57" spans="1:8">
      <c r="A57" s="98"/>
      <c r="B57" s="26"/>
      <c r="C57" s="27" t="s">
        <v>1070</v>
      </c>
      <c r="D57" s="29" t="s">
        <v>979</v>
      </c>
      <c r="E57" s="24">
        <v>4</v>
      </c>
      <c r="F57" s="24">
        <v>92</v>
      </c>
      <c r="G57" s="138" t="s">
        <v>918</v>
      </c>
      <c r="H57" s="29" t="s">
        <v>881</v>
      </c>
    </row>
    <row r="58" spans="1:8" ht="22.8">
      <c r="A58" s="98"/>
      <c r="B58" s="26"/>
      <c r="C58" s="27" t="s">
        <v>1071</v>
      </c>
      <c r="D58" s="29" t="s">
        <v>979</v>
      </c>
      <c r="E58" s="24">
        <v>6</v>
      </c>
      <c r="F58" s="24">
        <v>90</v>
      </c>
      <c r="G58" s="138" t="s">
        <v>918</v>
      </c>
      <c r="H58" s="29" t="s">
        <v>882</v>
      </c>
    </row>
    <row r="59" spans="1:8">
      <c r="A59" s="98"/>
      <c r="B59" s="26"/>
      <c r="C59" s="27" t="s">
        <v>812</v>
      </c>
      <c r="D59" s="29" t="s">
        <v>979</v>
      </c>
      <c r="E59" s="103" t="s">
        <v>775</v>
      </c>
      <c r="F59" s="103" t="s">
        <v>775</v>
      </c>
      <c r="G59" s="138" t="s">
        <v>918</v>
      </c>
      <c r="H59" s="29" t="s">
        <v>883</v>
      </c>
    </row>
    <row r="60" spans="1:8">
      <c r="A60" s="98"/>
      <c r="B60" s="26"/>
      <c r="C60" s="27" t="s">
        <v>813</v>
      </c>
      <c r="D60" s="29" t="s">
        <v>979</v>
      </c>
      <c r="E60" s="103" t="s">
        <v>775</v>
      </c>
      <c r="F60" s="103" t="s">
        <v>775</v>
      </c>
      <c r="G60" s="138" t="s">
        <v>918</v>
      </c>
      <c r="H60" s="29" t="s">
        <v>883</v>
      </c>
    </row>
    <row r="61" spans="1:8" ht="34.200000000000003">
      <c r="A61" s="98"/>
      <c r="B61" s="174" t="s">
        <v>700</v>
      </c>
      <c r="C61" s="175"/>
      <c r="D61" s="146" t="s">
        <v>979</v>
      </c>
      <c r="E61" s="24">
        <v>1</v>
      </c>
      <c r="F61" s="24">
        <v>94</v>
      </c>
      <c r="G61" s="137" t="s">
        <v>921</v>
      </c>
      <c r="H61" s="29" t="s">
        <v>727</v>
      </c>
    </row>
    <row r="62" spans="1:8" ht="14.4">
      <c r="A62" s="98"/>
      <c r="B62" s="167" t="s">
        <v>863</v>
      </c>
      <c r="C62" s="168"/>
      <c r="D62" s="146" t="s">
        <v>979</v>
      </c>
      <c r="E62" s="24">
        <v>0</v>
      </c>
      <c r="F62" s="24">
        <v>94</v>
      </c>
      <c r="G62" s="138" t="s">
        <v>888</v>
      </c>
      <c r="H62" s="29" t="s">
        <v>727</v>
      </c>
    </row>
    <row r="63" spans="1:8" ht="34.200000000000003">
      <c r="A63" s="98"/>
      <c r="B63" s="167" t="s">
        <v>814</v>
      </c>
      <c r="C63" s="168"/>
      <c r="D63" s="146" t="s">
        <v>979</v>
      </c>
      <c r="E63" s="76">
        <v>1.83</v>
      </c>
      <c r="F63" s="76">
        <v>94.67</v>
      </c>
      <c r="G63" s="137" t="s">
        <v>921</v>
      </c>
      <c r="H63" s="29" t="s">
        <v>986</v>
      </c>
    </row>
    <row r="64" spans="1:8" ht="34.200000000000003">
      <c r="A64" s="98"/>
      <c r="B64" s="167" t="s">
        <v>815</v>
      </c>
      <c r="C64" s="168"/>
      <c r="D64" s="146" t="s">
        <v>979</v>
      </c>
      <c r="E64" s="24">
        <f>ROUND(100*E55/(E55+F55),2)</f>
        <v>1.05</v>
      </c>
      <c r="F64" s="24">
        <f>ROUND(100*F55/(E55+F55),2)</f>
        <v>98.95</v>
      </c>
      <c r="G64" s="137" t="s">
        <v>921</v>
      </c>
      <c r="H64" s="29" t="s">
        <v>884</v>
      </c>
    </row>
    <row r="65" spans="1:12" ht="34.200000000000003">
      <c r="A65" s="98"/>
      <c r="B65" s="167" t="s">
        <v>701</v>
      </c>
      <c r="C65" s="168"/>
      <c r="D65" s="146" t="s">
        <v>979</v>
      </c>
      <c r="E65" s="24">
        <v>0.05</v>
      </c>
      <c r="F65" s="24">
        <v>99.25</v>
      </c>
      <c r="G65" s="137" t="s">
        <v>921</v>
      </c>
      <c r="H65" s="29" t="s">
        <v>885</v>
      </c>
    </row>
    <row r="66" spans="1:12" ht="14.4">
      <c r="A66" s="98"/>
      <c r="B66" s="167" t="s">
        <v>1072</v>
      </c>
      <c r="C66" s="168"/>
      <c r="D66" s="146" t="s">
        <v>979</v>
      </c>
      <c r="E66" s="24">
        <v>2</v>
      </c>
      <c r="F66" s="24">
        <v>94</v>
      </c>
      <c r="G66" s="138" t="s">
        <v>918</v>
      </c>
      <c r="H66" s="29" t="s">
        <v>727</v>
      </c>
    </row>
    <row r="67" spans="1:12" ht="14.4">
      <c r="A67" s="98"/>
      <c r="B67" s="176" t="s">
        <v>816</v>
      </c>
      <c r="C67" s="177"/>
      <c r="D67" s="149" t="s">
        <v>979</v>
      </c>
      <c r="E67" s="117">
        <f>E64</f>
        <v>1.05</v>
      </c>
      <c r="F67" s="117">
        <f>F64</f>
        <v>98.95</v>
      </c>
      <c r="G67" s="138" t="s">
        <v>918</v>
      </c>
      <c r="H67" s="130" t="s">
        <v>884</v>
      </c>
    </row>
    <row r="68" spans="1:12" ht="14.4">
      <c r="A68" s="173" t="s">
        <v>817</v>
      </c>
      <c r="B68" s="170"/>
      <c r="C68" s="171"/>
      <c r="D68" s="147"/>
      <c r="E68" s="112"/>
      <c r="F68" s="112"/>
      <c r="G68" s="139"/>
      <c r="H68" s="27"/>
    </row>
    <row r="69" spans="1:12" ht="34.200000000000003">
      <c r="A69" s="98"/>
      <c r="B69" s="174" t="s">
        <v>818</v>
      </c>
      <c r="C69" s="175"/>
      <c r="D69" s="150" t="s">
        <v>979</v>
      </c>
      <c r="E69" s="111">
        <v>0.8</v>
      </c>
      <c r="F69" s="111">
        <v>95.2</v>
      </c>
      <c r="G69" s="137" t="s">
        <v>921</v>
      </c>
      <c r="H69" s="114" t="s">
        <v>727</v>
      </c>
    </row>
    <row r="70" spans="1:12" ht="14.4">
      <c r="A70" s="98"/>
      <c r="B70" s="167" t="s">
        <v>819</v>
      </c>
      <c r="C70" s="168"/>
      <c r="D70" s="146" t="s">
        <v>979</v>
      </c>
      <c r="E70" s="24">
        <v>0.8</v>
      </c>
      <c r="F70" s="24">
        <v>95.2</v>
      </c>
      <c r="G70" s="138" t="s">
        <v>918</v>
      </c>
      <c r="H70" s="29" t="s">
        <v>727</v>
      </c>
    </row>
    <row r="71" spans="1:12" ht="22.8">
      <c r="A71" s="98"/>
      <c r="B71" s="167" t="s">
        <v>820</v>
      </c>
      <c r="C71" s="168"/>
      <c r="D71" s="146" t="s">
        <v>979</v>
      </c>
      <c r="E71" s="24">
        <f>AVERAGE(0.9,1.2,1.2,1.5)</f>
        <v>1.2</v>
      </c>
      <c r="F71" s="24">
        <f>100-5-E71</f>
        <v>93.8</v>
      </c>
      <c r="G71" s="138" t="s">
        <v>918</v>
      </c>
      <c r="H71" s="29" t="s">
        <v>886</v>
      </c>
    </row>
    <row r="72" spans="1:12" ht="14.4">
      <c r="A72" s="98"/>
      <c r="B72" s="167" t="s">
        <v>864</v>
      </c>
      <c r="C72" s="168"/>
      <c r="D72" s="146" t="s">
        <v>979</v>
      </c>
      <c r="E72" s="24">
        <f>100*0.5/96</f>
        <v>0.52083333333333337</v>
      </c>
      <c r="F72" s="24">
        <f>100*95.5/96</f>
        <v>99.479166666666671</v>
      </c>
      <c r="G72" s="138" t="s">
        <v>888</v>
      </c>
      <c r="H72" s="29" t="s">
        <v>727</v>
      </c>
    </row>
    <row r="73" spans="1:12" ht="34.200000000000003">
      <c r="A73" s="98"/>
      <c r="B73" s="167" t="s">
        <v>693</v>
      </c>
      <c r="C73" s="168"/>
      <c r="D73" s="146" t="s">
        <v>979</v>
      </c>
      <c r="E73" s="24">
        <v>27</v>
      </c>
      <c r="F73" s="24">
        <v>69</v>
      </c>
      <c r="G73" s="137" t="s">
        <v>921</v>
      </c>
      <c r="H73" s="29" t="s">
        <v>727</v>
      </c>
    </row>
    <row r="74" spans="1:12" ht="34.200000000000003">
      <c r="A74" s="98"/>
      <c r="B74" s="167" t="s">
        <v>821</v>
      </c>
      <c r="C74" s="168"/>
      <c r="D74" s="146" t="s">
        <v>979</v>
      </c>
      <c r="E74" s="24">
        <v>5</v>
      </c>
      <c r="F74" s="24">
        <v>91</v>
      </c>
      <c r="G74" s="137" t="s">
        <v>921</v>
      </c>
      <c r="H74" s="29" t="s">
        <v>727</v>
      </c>
    </row>
    <row r="75" spans="1:12" ht="14.4">
      <c r="A75" s="98"/>
      <c r="B75" s="167" t="s">
        <v>695</v>
      </c>
      <c r="C75" s="168"/>
      <c r="D75" s="146" t="s">
        <v>979</v>
      </c>
      <c r="E75" s="24">
        <v>0.8</v>
      </c>
      <c r="F75" s="24">
        <v>95.2</v>
      </c>
      <c r="G75" s="138" t="s">
        <v>918</v>
      </c>
      <c r="H75" s="29" t="s">
        <v>727</v>
      </c>
    </row>
    <row r="76" spans="1:12" ht="22.8">
      <c r="A76" s="167" t="s">
        <v>822</v>
      </c>
      <c r="B76" s="168"/>
      <c r="C76" s="168"/>
      <c r="D76" s="146" t="s">
        <v>979</v>
      </c>
      <c r="E76" s="103" t="s">
        <v>775</v>
      </c>
      <c r="F76" s="103" t="s">
        <v>775</v>
      </c>
      <c r="G76" s="138" t="s">
        <v>918</v>
      </c>
      <c r="H76" s="29" t="s">
        <v>887</v>
      </c>
    </row>
    <row r="77" spans="1:12" ht="68.400000000000006">
      <c r="A77" s="167" t="s">
        <v>823</v>
      </c>
      <c r="B77" s="168"/>
      <c r="C77" s="168"/>
      <c r="D77" s="146" t="s">
        <v>979</v>
      </c>
      <c r="E77" s="105">
        <v>19.350000000000001</v>
      </c>
      <c r="F77" s="105">
        <f>100-73.07-E77</f>
        <v>7.5800000000000054</v>
      </c>
      <c r="G77" s="138" t="s">
        <v>923</v>
      </c>
      <c r="H77" s="106" t="s">
        <v>934</v>
      </c>
      <c r="L77" s="100"/>
    </row>
    <row r="78" spans="1:12" ht="14.4">
      <c r="A78" s="169" t="s">
        <v>824</v>
      </c>
      <c r="B78" s="170"/>
      <c r="C78" s="171"/>
      <c r="D78" s="147"/>
      <c r="E78" s="112"/>
      <c r="F78" s="112"/>
      <c r="G78" s="112"/>
      <c r="H78" s="27"/>
    </row>
    <row r="79" spans="1:12" ht="14.4">
      <c r="A79" s="26"/>
      <c r="B79" s="172" t="s">
        <v>692</v>
      </c>
      <c r="C79" s="171"/>
      <c r="D79" s="147"/>
      <c r="E79" s="119"/>
      <c r="F79" s="119"/>
      <c r="G79" s="119"/>
      <c r="H79" s="133"/>
    </row>
    <row r="80" spans="1:12">
      <c r="A80" s="98"/>
      <c r="C80" s="110" t="s">
        <v>825</v>
      </c>
      <c r="D80" s="150" t="s">
        <v>979</v>
      </c>
      <c r="E80" s="111">
        <v>8.6999999999999993</v>
      </c>
      <c r="F80" s="111">
        <f>8.1+11.4+1.8</f>
        <v>21.3</v>
      </c>
      <c r="G80" s="111" t="s">
        <v>918</v>
      </c>
      <c r="H80" s="134" t="s">
        <v>987</v>
      </c>
    </row>
    <row r="81" spans="1:19">
      <c r="A81" s="98"/>
      <c r="C81" s="115" t="s">
        <v>826</v>
      </c>
      <c r="D81" s="149" t="s">
        <v>979</v>
      </c>
      <c r="E81" s="117">
        <v>0.3</v>
      </c>
      <c r="F81" s="117">
        <f>10+16.3+2.3</f>
        <v>28.6</v>
      </c>
      <c r="G81" s="111" t="s">
        <v>918</v>
      </c>
      <c r="H81" s="135" t="s">
        <v>988</v>
      </c>
    </row>
    <row r="82" spans="1:19" ht="14.4">
      <c r="A82" s="26"/>
      <c r="B82" s="172" t="s">
        <v>827</v>
      </c>
      <c r="C82" s="171"/>
      <c r="D82" s="147"/>
      <c r="E82" s="112"/>
      <c r="F82" s="112"/>
      <c r="G82" s="112"/>
      <c r="H82" s="27"/>
    </row>
    <row r="83" spans="1:19">
      <c r="A83" s="98"/>
      <c r="C83" s="110" t="s">
        <v>828</v>
      </c>
      <c r="D83" s="150" t="s">
        <v>979</v>
      </c>
      <c r="E83" s="118" t="s">
        <v>775</v>
      </c>
      <c r="F83" s="118" t="s">
        <v>775</v>
      </c>
      <c r="G83" s="137" t="s">
        <v>918</v>
      </c>
      <c r="H83" s="134" t="s">
        <v>922</v>
      </c>
    </row>
    <row r="84" spans="1:19">
      <c r="A84" s="98"/>
      <c r="C84" s="101" t="s">
        <v>830</v>
      </c>
      <c r="D84" s="146" t="s">
        <v>979</v>
      </c>
      <c r="E84" s="105" t="s">
        <v>775</v>
      </c>
      <c r="F84" s="105" t="s">
        <v>775</v>
      </c>
      <c r="G84" s="137" t="s">
        <v>918</v>
      </c>
      <c r="H84" s="134" t="s">
        <v>922</v>
      </c>
    </row>
    <row r="85" spans="1:19">
      <c r="A85" s="98"/>
      <c r="C85" s="101" t="s">
        <v>831</v>
      </c>
      <c r="D85" s="146" t="s">
        <v>979</v>
      </c>
      <c r="E85" s="105" t="s">
        <v>775</v>
      </c>
      <c r="F85" s="105" t="s">
        <v>775</v>
      </c>
      <c r="G85" s="137" t="s">
        <v>918</v>
      </c>
      <c r="H85" s="134" t="s">
        <v>922</v>
      </c>
    </row>
    <row r="86" spans="1:19">
      <c r="A86" s="98"/>
      <c r="C86" s="101" t="s">
        <v>832</v>
      </c>
      <c r="D86" s="146" t="s">
        <v>979</v>
      </c>
      <c r="E86" s="105" t="s">
        <v>775</v>
      </c>
      <c r="F86" s="105" t="s">
        <v>775</v>
      </c>
      <c r="G86" s="137" t="s">
        <v>918</v>
      </c>
      <c r="H86" s="134" t="s">
        <v>922</v>
      </c>
    </row>
    <row r="87" spans="1:19">
      <c r="A87" s="98"/>
      <c r="C87" s="115" t="s">
        <v>940</v>
      </c>
      <c r="D87" s="149" t="s">
        <v>979</v>
      </c>
      <c r="E87" s="120" t="s">
        <v>775</v>
      </c>
      <c r="F87" s="120" t="s">
        <v>775</v>
      </c>
      <c r="G87" s="137" t="s">
        <v>918</v>
      </c>
      <c r="H87" s="134" t="s">
        <v>922</v>
      </c>
    </row>
    <row r="88" spans="1:19" ht="14.4">
      <c r="A88" s="173" t="s">
        <v>833</v>
      </c>
      <c r="B88" s="170"/>
      <c r="C88" s="171"/>
      <c r="D88" s="147"/>
      <c r="E88" s="112"/>
      <c r="F88" s="112"/>
      <c r="G88" s="112"/>
      <c r="H88" s="27"/>
    </row>
    <row r="89" spans="1:19" ht="22.8">
      <c r="A89" s="98"/>
      <c r="B89" s="174" t="s">
        <v>834</v>
      </c>
      <c r="C89" s="175"/>
      <c r="D89" s="150" t="s">
        <v>979</v>
      </c>
      <c r="E89" s="111">
        <v>4.3</v>
      </c>
      <c r="F89" s="111">
        <f>100-79.79-E89</f>
        <v>15.909999999999993</v>
      </c>
      <c r="G89" s="111" t="s">
        <v>918</v>
      </c>
      <c r="H89" s="114" t="s">
        <v>889</v>
      </c>
    </row>
    <row r="90" spans="1:19" ht="14.4">
      <c r="A90" s="98"/>
      <c r="B90" s="167" t="s">
        <v>957</v>
      </c>
      <c r="C90" s="168"/>
      <c r="D90" s="146" t="s">
        <v>979</v>
      </c>
      <c r="E90" s="24">
        <v>1.02</v>
      </c>
      <c r="F90" s="24">
        <f>100-1.02-82.48</f>
        <v>16.5</v>
      </c>
      <c r="G90" s="111" t="s">
        <v>918</v>
      </c>
      <c r="H90" s="29" t="s">
        <v>1039</v>
      </c>
    </row>
    <row r="91" spans="1:19" ht="14.4">
      <c r="A91" s="167" t="s">
        <v>835</v>
      </c>
      <c r="B91" s="168"/>
      <c r="C91" s="168"/>
      <c r="D91" s="146" t="s">
        <v>979</v>
      </c>
      <c r="E91" s="103" t="s">
        <v>775</v>
      </c>
      <c r="F91" s="103" t="s">
        <v>775</v>
      </c>
      <c r="G91" s="140" t="s">
        <v>890</v>
      </c>
      <c r="H91" s="29" t="s">
        <v>890</v>
      </c>
      <c r="P91" s="100"/>
      <c r="Q91" s="100"/>
      <c r="R91" s="100"/>
      <c r="S91" s="100"/>
    </row>
    <row r="92" spans="1:19" ht="12">
      <c r="A92" s="101"/>
      <c r="B92" s="101" t="s">
        <v>970</v>
      </c>
      <c r="C92" s="102"/>
      <c r="D92" s="146" t="s">
        <v>979</v>
      </c>
      <c r="E92" s="24">
        <v>11.5</v>
      </c>
      <c r="F92" s="24">
        <f>100-80.57-E92</f>
        <v>7.9300000000000068</v>
      </c>
      <c r="G92" s="140" t="s">
        <v>890</v>
      </c>
      <c r="H92" s="29" t="s">
        <v>971</v>
      </c>
      <c r="P92" s="100"/>
      <c r="Q92" s="100"/>
      <c r="R92" s="100"/>
      <c r="S92" s="100"/>
    </row>
    <row r="93" spans="1:19" ht="22.8">
      <c r="A93" s="101"/>
      <c r="B93" s="167" t="s">
        <v>837</v>
      </c>
      <c r="C93" s="168"/>
      <c r="D93" s="146" t="s">
        <v>979</v>
      </c>
      <c r="E93" s="103" t="s">
        <v>775</v>
      </c>
      <c r="F93" s="103" t="s">
        <v>775</v>
      </c>
      <c r="G93" s="140" t="s">
        <v>890</v>
      </c>
      <c r="H93" s="29" t="s">
        <v>891</v>
      </c>
      <c r="P93" s="100"/>
      <c r="Q93" s="100"/>
      <c r="R93" s="100"/>
      <c r="S93" s="100"/>
    </row>
    <row r="94" spans="1:19">
      <c r="C94" s="127"/>
      <c r="D94" s="128"/>
    </row>
    <row r="95" spans="1:19">
      <c r="A95" s="93" t="s">
        <v>1029</v>
      </c>
      <c r="C95" s="127"/>
      <c r="D95" s="128"/>
    </row>
    <row r="96" spans="1:19" ht="13.2">
      <c r="A96" s="93" t="s">
        <v>982</v>
      </c>
    </row>
    <row r="98" spans="1:1">
      <c r="A98" s="142" t="s">
        <v>969</v>
      </c>
    </row>
    <row r="122" spans="1:1" ht="12">
      <c r="A122" s="99"/>
    </row>
  </sheetData>
  <mergeCells count="50">
    <mergeCell ref="A3:C3"/>
    <mergeCell ref="A9:C9"/>
    <mergeCell ref="A10:C10"/>
    <mergeCell ref="A14:C14"/>
    <mergeCell ref="B15:C15"/>
    <mergeCell ref="B18:C18"/>
    <mergeCell ref="B24:C24"/>
    <mergeCell ref="A35:C35"/>
    <mergeCell ref="B36:C36"/>
    <mergeCell ref="B37:C37"/>
    <mergeCell ref="B38:C38"/>
    <mergeCell ref="B39:C39"/>
    <mergeCell ref="B40:C40"/>
    <mergeCell ref="B41:C41"/>
    <mergeCell ref="B42:C42"/>
    <mergeCell ref="B43:C43"/>
    <mergeCell ref="B44:C44"/>
    <mergeCell ref="A45:C45"/>
    <mergeCell ref="B46:C46"/>
    <mergeCell ref="A53:C53"/>
    <mergeCell ref="A54:C54"/>
    <mergeCell ref="B55:C55"/>
    <mergeCell ref="B56:C56"/>
    <mergeCell ref="B61:C61"/>
    <mergeCell ref="B62:C62"/>
    <mergeCell ref="B69:C69"/>
    <mergeCell ref="B70:C70"/>
    <mergeCell ref="B71:C71"/>
    <mergeCell ref="B89:C89"/>
    <mergeCell ref="B63:C63"/>
    <mergeCell ref="B64:C64"/>
    <mergeCell ref="B65:C65"/>
    <mergeCell ref="B66:C66"/>
    <mergeCell ref="B67:C67"/>
    <mergeCell ref="B90:C90"/>
    <mergeCell ref="A91:C91"/>
    <mergeCell ref="B93:C93"/>
    <mergeCell ref="A5:C5"/>
    <mergeCell ref="A6:C6"/>
    <mergeCell ref="A77:C77"/>
    <mergeCell ref="A78:C78"/>
    <mergeCell ref="B79:C79"/>
    <mergeCell ref="B82:C82"/>
    <mergeCell ref="A88:C88"/>
    <mergeCell ref="B72:C72"/>
    <mergeCell ref="B73:C73"/>
    <mergeCell ref="B74:C74"/>
    <mergeCell ref="B75:C75"/>
    <mergeCell ref="A76:C76"/>
    <mergeCell ref="A68:C68"/>
  </mergeCells>
  <hyperlinks>
    <hyperlink ref="H2" location="Contents!A1" display="Back to contents page" xr:uid="{00000000-0004-0000-0100-000000000000}"/>
  </hyperlink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7"/>
  <sheetViews>
    <sheetView zoomScaleNormal="100" workbookViewId="0">
      <selection sqref="A1:D1"/>
    </sheetView>
  </sheetViews>
  <sheetFormatPr defaultRowHeight="14.4"/>
  <cols>
    <col min="1" max="1" width="37.77734375" customWidth="1"/>
    <col min="2" max="2" width="12.77734375" customWidth="1"/>
    <col min="3" max="3" width="14.21875" customWidth="1"/>
    <col min="4" max="4" width="53.5546875" customWidth="1"/>
    <col min="5" max="5" width="3.77734375" customWidth="1"/>
  </cols>
  <sheetData>
    <row r="1" spans="1:5" ht="15" customHeight="1">
      <c r="A1" s="184" t="s">
        <v>1061</v>
      </c>
      <c r="B1" s="185"/>
      <c r="C1" s="185"/>
      <c r="D1" s="185"/>
    </row>
    <row r="2" spans="1:5" s="21" customFormat="1" ht="15" customHeight="1">
      <c r="A2" s="74"/>
      <c r="B2" s="73"/>
      <c r="C2" s="73"/>
      <c r="D2" s="144" t="s">
        <v>659</v>
      </c>
    </row>
    <row r="3" spans="1:5" ht="27.6">
      <c r="A3" s="75" t="s">
        <v>690</v>
      </c>
      <c r="B3" s="85" t="s">
        <v>980</v>
      </c>
      <c r="C3" s="85" t="s">
        <v>772</v>
      </c>
      <c r="D3" s="129" t="s">
        <v>989</v>
      </c>
      <c r="E3" s="86"/>
    </row>
    <row r="4" spans="1:5" s="21" customFormat="1" ht="57">
      <c r="A4" s="23" t="s">
        <v>702</v>
      </c>
      <c r="B4" s="24">
        <v>32.72</v>
      </c>
      <c r="C4" s="24">
        <v>29.54</v>
      </c>
      <c r="D4" s="72" t="s">
        <v>935</v>
      </c>
      <c r="E4" s="86"/>
    </row>
    <row r="5" spans="1:5" s="21" customFormat="1">
      <c r="A5" s="23" t="s">
        <v>703</v>
      </c>
      <c r="B5" s="24">
        <v>30.99</v>
      </c>
      <c r="C5" s="24">
        <v>31.38</v>
      </c>
      <c r="D5" s="29" t="s">
        <v>872</v>
      </c>
      <c r="E5" s="86"/>
    </row>
    <row r="6" spans="1:5" s="21" customFormat="1" ht="45.6">
      <c r="A6" s="23" t="s">
        <v>704</v>
      </c>
      <c r="B6" s="24">
        <v>24.4</v>
      </c>
      <c r="C6" s="24">
        <v>27.13</v>
      </c>
      <c r="D6" s="72" t="s">
        <v>936</v>
      </c>
      <c r="E6" s="86"/>
    </row>
    <row r="7" spans="1:5">
      <c r="A7" s="23" t="s">
        <v>691</v>
      </c>
      <c r="B7" s="24">
        <v>80.5</v>
      </c>
      <c r="C7" s="24">
        <v>1.85</v>
      </c>
      <c r="D7" s="25" t="s">
        <v>990</v>
      </c>
      <c r="E7" s="87"/>
    </row>
    <row r="8" spans="1:5" ht="22.8">
      <c r="A8" s="153" t="s">
        <v>692</v>
      </c>
      <c r="B8" s="24">
        <v>9.75</v>
      </c>
      <c r="C8" s="24">
        <v>22.75</v>
      </c>
      <c r="D8" s="27" t="s">
        <v>991</v>
      </c>
      <c r="E8" s="87"/>
    </row>
    <row r="9" spans="1:5">
      <c r="A9" s="152" t="s">
        <v>693</v>
      </c>
      <c r="B9" s="76">
        <v>27</v>
      </c>
      <c r="C9" s="76">
        <f>100-27-4</f>
        <v>69</v>
      </c>
      <c r="D9" s="77" t="s">
        <v>727</v>
      </c>
      <c r="E9" s="87"/>
    </row>
    <row r="10" spans="1:5">
      <c r="A10" s="153" t="s">
        <v>694</v>
      </c>
      <c r="B10" s="24">
        <v>0.8</v>
      </c>
      <c r="C10" s="24">
        <v>95.2</v>
      </c>
      <c r="D10" s="25" t="s">
        <v>727</v>
      </c>
      <c r="E10" s="87"/>
    </row>
    <row r="11" spans="1:5">
      <c r="A11" s="153" t="s">
        <v>695</v>
      </c>
      <c r="B11" s="24">
        <v>0.8</v>
      </c>
      <c r="C11" s="24">
        <v>95.2</v>
      </c>
      <c r="D11" s="25" t="s">
        <v>727</v>
      </c>
      <c r="E11" s="87"/>
    </row>
    <row r="12" spans="1:5">
      <c r="A12" s="153" t="s">
        <v>696</v>
      </c>
      <c r="B12" s="24">
        <v>5</v>
      </c>
      <c r="C12" s="24">
        <f>100-5-4</f>
        <v>91</v>
      </c>
      <c r="D12" s="25" t="s">
        <v>727</v>
      </c>
      <c r="E12" s="87"/>
    </row>
    <row r="13" spans="1:5" s="21" customFormat="1">
      <c r="A13" s="153" t="s">
        <v>1057</v>
      </c>
      <c r="B13" s="24">
        <v>1.2</v>
      </c>
      <c r="C13" s="24">
        <v>93.8</v>
      </c>
      <c r="D13" s="77" t="s">
        <v>1060</v>
      </c>
      <c r="E13" s="87"/>
    </row>
    <row r="14" spans="1:5" s="21" customFormat="1">
      <c r="A14" s="153" t="s">
        <v>1055</v>
      </c>
      <c r="B14" s="24">
        <v>0.5</v>
      </c>
      <c r="C14" s="24">
        <v>95.5</v>
      </c>
      <c r="D14" s="77" t="s">
        <v>727</v>
      </c>
      <c r="E14" s="87"/>
    </row>
    <row r="15" spans="1:5">
      <c r="A15" s="153" t="s">
        <v>697</v>
      </c>
      <c r="B15" s="24">
        <v>1</v>
      </c>
      <c r="C15" s="24">
        <v>94</v>
      </c>
      <c r="D15" s="25" t="s">
        <v>727</v>
      </c>
      <c r="E15" s="87"/>
    </row>
    <row r="16" spans="1:5">
      <c r="A16" s="153" t="s">
        <v>698</v>
      </c>
      <c r="B16" s="24">
        <v>1</v>
      </c>
      <c r="C16" s="24">
        <v>94</v>
      </c>
      <c r="D16" s="25" t="s">
        <v>727</v>
      </c>
      <c r="E16" s="87"/>
    </row>
    <row r="17" spans="1:5" ht="49.5" customHeight="1">
      <c r="A17" s="71" t="s">
        <v>707</v>
      </c>
      <c r="B17" s="24">
        <v>4.3600000000000003</v>
      </c>
      <c r="C17" s="24">
        <v>91.64</v>
      </c>
      <c r="D17" s="29" t="s">
        <v>992</v>
      </c>
      <c r="E17" s="87"/>
    </row>
    <row r="18" spans="1:5">
      <c r="A18" s="153" t="s">
        <v>705</v>
      </c>
      <c r="B18" s="24">
        <v>4</v>
      </c>
      <c r="C18" s="24">
        <f>100-4-4</f>
        <v>92</v>
      </c>
      <c r="D18" s="28" t="s">
        <v>728</v>
      </c>
      <c r="E18" s="87"/>
    </row>
    <row r="19" spans="1:5">
      <c r="A19" s="153" t="s">
        <v>706</v>
      </c>
      <c r="B19" s="24">
        <v>6</v>
      </c>
      <c r="C19" s="24">
        <f>100-6-4</f>
        <v>90</v>
      </c>
      <c r="D19" s="28" t="s">
        <v>729</v>
      </c>
      <c r="E19" s="87"/>
    </row>
    <row r="20" spans="1:5">
      <c r="A20" s="153" t="s">
        <v>699</v>
      </c>
      <c r="B20" s="24">
        <v>1.5</v>
      </c>
      <c r="C20" s="24">
        <v>94.5</v>
      </c>
      <c r="D20" s="27" t="s">
        <v>730</v>
      </c>
      <c r="E20" s="87"/>
    </row>
    <row r="21" spans="1:5">
      <c r="A21" s="23" t="s">
        <v>700</v>
      </c>
      <c r="B21" s="24">
        <v>1</v>
      </c>
      <c r="C21" s="24">
        <v>94</v>
      </c>
      <c r="D21" s="25" t="s">
        <v>727</v>
      </c>
      <c r="E21" s="87"/>
    </row>
    <row r="22" spans="1:5" s="21" customFormat="1">
      <c r="A22" s="23" t="s">
        <v>863</v>
      </c>
      <c r="B22" s="24">
        <v>0</v>
      </c>
      <c r="C22" s="24">
        <v>94</v>
      </c>
      <c r="D22" s="77" t="s">
        <v>727</v>
      </c>
      <c r="E22" s="87"/>
    </row>
    <row r="23" spans="1:5" s="21" customFormat="1">
      <c r="A23" s="154" t="s">
        <v>1058</v>
      </c>
      <c r="B23" s="156">
        <v>1.05</v>
      </c>
      <c r="C23" s="156">
        <v>98.95</v>
      </c>
      <c r="D23" s="77" t="s">
        <v>1059</v>
      </c>
      <c r="E23" s="87"/>
    </row>
    <row r="24" spans="1:5" s="21" customFormat="1">
      <c r="A24" s="154" t="s">
        <v>1056</v>
      </c>
      <c r="B24" s="156">
        <v>1.05</v>
      </c>
      <c r="C24" s="156">
        <v>98.95</v>
      </c>
      <c r="D24" s="77" t="s">
        <v>1059</v>
      </c>
      <c r="E24" s="87"/>
    </row>
    <row r="25" spans="1:5">
      <c r="A25" s="153" t="s">
        <v>701</v>
      </c>
      <c r="B25" s="24">
        <f>0.05</f>
        <v>0.05</v>
      </c>
      <c r="C25" s="24">
        <v>99.25</v>
      </c>
      <c r="D25" s="25" t="s">
        <v>731</v>
      </c>
      <c r="E25" s="87"/>
    </row>
    <row r="26" spans="1:5">
      <c r="A26" s="93" t="s">
        <v>982</v>
      </c>
      <c r="B26" s="87"/>
      <c r="C26" s="87"/>
      <c r="D26" s="87"/>
    </row>
    <row r="27" spans="1:5">
      <c r="A27" s="142" t="s">
        <v>1054</v>
      </c>
    </row>
  </sheetData>
  <mergeCells count="1">
    <mergeCell ref="A1:D1"/>
  </mergeCells>
  <hyperlinks>
    <hyperlink ref="D2" location="Contents!A1" display="Back to contents page" xr:uid="{00000000-0004-0000-0200-000000000000}"/>
  </hyperlinks>
  <pageMargins left="0.7" right="0.7" top="0.75" bottom="0.75" header="0.3" footer="0.3"/>
  <pageSetup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5"/>
  <sheetViews>
    <sheetView zoomScaleNormal="100" workbookViewId="0">
      <pane xSplit="1" ySplit="2" topLeftCell="B92" activePane="bottomRight" state="frozen"/>
      <selection pane="topRight" activeCell="B1" sqref="B1"/>
      <selection pane="bottomLeft" activeCell="A3" sqref="A3"/>
      <selection pane="bottomRight"/>
    </sheetView>
  </sheetViews>
  <sheetFormatPr defaultColWidth="9.21875" defaultRowHeight="11.4"/>
  <cols>
    <col min="1" max="1" width="11.21875" style="8" customWidth="1"/>
    <col min="2" max="2" width="45.21875" style="9" customWidth="1"/>
    <col min="3" max="3" width="8.77734375" style="6" customWidth="1"/>
    <col min="4" max="4" width="9" style="6" customWidth="1"/>
    <col min="5" max="6" width="8.21875" style="10" customWidth="1"/>
    <col min="7" max="7" width="35.21875" style="11" customWidth="1"/>
    <col min="8" max="8" width="3.77734375" style="6" customWidth="1"/>
    <col min="9" max="16384" width="9.21875" style="6"/>
  </cols>
  <sheetData>
    <row r="1" spans="1:8" ht="15" customHeight="1">
      <c r="A1" s="89" t="s">
        <v>688</v>
      </c>
      <c r="B1" s="3"/>
      <c r="C1" s="4"/>
      <c r="D1" s="4"/>
      <c r="E1" s="5"/>
      <c r="F1" s="5"/>
      <c r="G1" s="12" t="s">
        <v>659</v>
      </c>
      <c r="H1" s="84"/>
    </row>
    <row r="2" spans="1:8" s="7" customFormat="1" ht="48">
      <c r="A2" s="66" t="s">
        <v>686</v>
      </c>
      <c r="B2" s="67" t="s">
        <v>658</v>
      </c>
      <c r="C2" s="68" t="s">
        <v>952</v>
      </c>
      <c r="D2" s="69" t="s">
        <v>993</v>
      </c>
      <c r="E2" s="52" t="s">
        <v>980</v>
      </c>
      <c r="F2" s="52" t="s">
        <v>772</v>
      </c>
      <c r="G2" s="129" t="s">
        <v>994</v>
      </c>
    </row>
    <row r="3" spans="1:8" ht="45.6">
      <c r="A3" s="34" t="s">
        <v>327</v>
      </c>
      <c r="B3" s="35" t="s">
        <v>0</v>
      </c>
      <c r="C3" s="36" t="s">
        <v>1</v>
      </c>
      <c r="D3" s="36">
        <v>1.04</v>
      </c>
      <c r="E3" s="37">
        <v>0.53</v>
      </c>
      <c r="F3" s="37">
        <v>9.1</v>
      </c>
      <c r="G3" s="35" t="s">
        <v>1042</v>
      </c>
    </row>
    <row r="4" spans="1:8" ht="45.6">
      <c r="A4" s="34" t="s">
        <v>328</v>
      </c>
      <c r="B4" s="35" t="s">
        <v>2</v>
      </c>
      <c r="C4" s="36" t="s">
        <v>1</v>
      </c>
      <c r="D4" s="36">
        <v>1.03</v>
      </c>
      <c r="E4" s="56">
        <v>3.84</v>
      </c>
      <c r="F4" s="56">
        <v>8.8699999999999992</v>
      </c>
      <c r="G4" s="82" t="s">
        <v>1040</v>
      </c>
    </row>
    <row r="5" spans="1:8" ht="45.6">
      <c r="A5" s="34" t="s">
        <v>329</v>
      </c>
      <c r="B5" s="35" t="s">
        <v>3</v>
      </c>
      <c r="C5" s="36" t="s">
        <v>1</v>
      </c>
      <c r="D5" s="36">
        <v>1.03</v>
      </c>
      <c r="E5" s="56">
        <v>3.84</v>
      </c>
      <c r="F5" s="56">
        <v>8.8699999999999992</v>
      </c>
      <c r="G5" s="82" t="s">
        <v>1041</v>
      </c>
    </row>
    <row r="6" spans="1:8" ht="45.6">
      <c r="A6" s="34" t="s">
        <v>330</v>
      </c>
      <c r="B6" s="35" t="s">
        <v>4</v>
      </c>
      <c r="C6" s="36" t="s">
        <v>1</v>
      </c>
      <c r="D6" s="36">
        <v>1.02</v>
      </c>
      <c r="E6" s="37">
        <v>24.02</v>
      </c>
      <c r="F6" s="37">
        <v>7.75</v>
      </c>
      <c r="G6" s="35" t="s">
        <v>732</v>
      </c>
    </row>
    <row r="7" spans="1:8" ht="34.200000000000003">
      <c r="A7" s="34" t="s">
        <v>331</v>
      </c>
      <c r="B7" s="35" t="s">
        <v>5</v>
      </c>
      <c r="C7" s="36" t="s">
        <v>1</v>
      </c>
      <c r="D7" s="36">
        <v>1.02</v>
      </c>
      <c r="E7" s="37">
        <v>24.02</v>
      </c>
      <c r="F7" s="37">
        <v>7.75</v>
      </c>
      <c r="G7" s="35" t="s">
        <v>732</v>
      </c>
    </row>
    <row r="8" spans="1:8" ht="45.6">
      <c r="A8" s="34" t="s">
        <v>332</v>
      </c>
      <c r="B8" s="35" t="s">
        <v>6</v>
      </c>
      <c r="C8" s="36" t="s">
        <v>7</v>
      </c>
      <c r="D8" s="36" t="s">
        <v>979</v>
      </c>
      <c r="E8" s="37">
        <v>70</v>
      </c>
      <c r="F8" s="37">
        <v>2.7199999999999998</v>
      </c>
      <c r="G8" s="35" t="s">
        <v>892</v>
      </c>
    </row>
    <row r="9" spans="1:8" ht="45.6">
      <c r="A9" s="34" t="s">
        <v>333</v>
      </c>
      <c r="B9" s="35" t="s">
        <v>8</v>
      </c>
      <c r="C9" s="36" t="s">
        <v>7</v>
      </c>
      <c r="D9" s="36" t="s">
        <v>979</v>
      </c>
      <c r="E9" s="37">
        <v>70</v>
      </c>
      <c r="F9" s="37">
        <v>2.7199999999999998</v>
      </c>
      <c r="G9" s="35" t="s">
        <v>892</v>
      </c>
    </row>
    <row r="10" spans="1:8" ht="45.6">
      <c r="A10" s="34" t="s">
        <v>334</v>
      </c>
      <c r="B10" s="39" t="s">
        <v>9</v>
      </c>
      <c r="C10" s="36" t="s">
        <v>1</v>
      </c>
      <c r="D10" s="36">
        <v>1.03</v>
      </c>
      <c r="E10" s="37">
        <v>8</v>
      </c>
      <c r="F10" s="37">
        <v>8.6</v>
      </c>
      <c r="G10" s="35" t="s">
        <v>995</v>
      </c>
    </row>
    <row r="11" spans="1:8" ht="34.200000000000003">
      <c r="A11" s="34" t="s">
        <v>335</v>
      </c>
      <c r="B11" s="39" t="s">
        <v>10</v>
      </c>
      <c r="C11" s="36" t="s">
        <v>1</v>
      </c>
      <c r="D11" s="36">
        <v>1.03</v>
      </c>
      <c r="E11" s="37">
        <v>8</v>
      </c>
      <c r="F11" s="37">
        <v>8.6</v>
      </c>
      <c r="G11" s="35" t="s">
        <v>995</v>
      </c>
    </row>
    <row r="12" spans="1:8" ht="45.6">
      <c r="A12" s="34" t="s">
        <v>336</v>
      </c>
      <c r="B12" s="39" t="s">
        <v>11</v>
      </c>
      <c r="C12" s="36" t="s">
        <v>1</v>
      </c>
      <c r="D12" s="36">
        <v>1.02</v>
      </c>
      <c r="E12" s="37">
        <v>24.02</v>
      </c>
      <c r="F12" s="37">
        <v>7.75</v>
      </c>
      <c r="G12" s="35" t="s">
        <v>733</v>
      </c>
    </row>
    <row r="13" spans="1:8" ht="34.200000000000003">
      <c r="A13" s="34" t="s">
        <v>337</v>
      </c>
      <c r="B13" s="39" t="s">
        <v>12</v>
      </c>
      <c r="C13" s="36" t="s">
        <v>1</v>
      </c>
      <c r="D13" s="36">
        <v>1.02</v>
      </c>
      <c r="E13" s="37">
        <v>24.02</v>
      </c>
      <c r="F13" s="37">
        <v>7.75</v>
      </c>
      <c r="G13" s="35" t="s">
        <v>733</v>
      </c>
    </row>
    <row r="14" spans="1:8" ht="45.6">
      <c r="A14" s="34" t="s">
        <v>338</v>
      </c>
      <c r="B14" s="39" t="s">
        <v>13</v>
      </c>
      <c r="C14" s="36" t="s">
        <v>7</v>
      </c>
      <c r="D14" s="36" t="s">
        <v>979</v>
      </c>
      <c r="E14" s="37">
        <v>70</v>
      </c>
      <c r="F14" s="37">
        <v>2.7199999999999998</v>
      </c>
      <c r="G14" s="35" t="s">
        <v>893</v>
      </c>
    </row>
    <row r="15" spans="1:8" ht="45.6">
      <c r="A15" s="34" t="s">
        <v>339</v>
      </c>
      <c r="B15" s="39" t="s">
        <v>8</v>
      </c>
      <c r="C15" s="36" t="s">
        <v>7</v>
      </c>
      <c r="D15" s="36" t="s">
        <v>979</v>
      </c>
      <c r="E15" s="37">
        <v>70</v>
      </c>
      <c r="F15" s="37">
        <v>2.7199999999999998</v>
      </c>
      <c r="G15" s="35" t="s">
        <v>893</v>
      </c>
    </row>
    <row r="16" spans="1:8" ht="45.6">
      <c r="A16" s="34" t="s">
        <v>340</v>
      </c>
      <c r="B16" s="35" t="s">
        <v>14</v>
      </c>
      <c r="C16" s="36" t="s">
        <v>7</v>
      </c>
      <c r="D16" s="36" t="s">
        <v>979</v>
      </c>
      <c r="E16" s="37">
        <v>0.8</v>
      </c>
      <c r="F16" s="37">
        <v>95.199999999999989</v>
      </c>
      <c r="G16" s="38" t="s">
        <v>727</v>
      </c>
    </row>
    <row r="17" spans="1:7" ht="45.6">
      <c r="A17" s="34" t="s">
        <v>341</v>
      </c>
      <c r="B17" s="35" t="s">
        <v>15</v>
      </c>
      <c r="C17" s="36" t="s">
        <v>7</v>
      </c>
      <c r="D17" s="36" t="s">
        <v>979</v>
      </c>
      <c r="E17" s="37">
        <v>0.8</v>
      </c>
      <c r="F17" s="37">
        <v>95.199999999999989</v>
      </c>
      <c r="G17" s="38" t="s">
        <v>727</v>
      </c>
    </row>
    <row r="18" spans="1:7" ht="45.6">
      <c r="A18" s="34" t="s">
        <v>342</v>
      </c>
      <c r="B18" s="35" t="s">
        <v>16</v>
      </c>
      <c r="C18" s="36" t="s">
        <v>7</v>
      </c>
      <c r="D18" s="36" t="s">
        <v>979</v>
      </c>
      <c r="E18" s="37">
        <v>2.25</v>
      </c>
      <c r="F18" s="37">
        <v>95.199999999999989</v>
      </c>
      <c r="G18" s="35" t="s">
        <v>734</v>
      </c>
    </row>
    <row r="19" spans="1:7" ht="45.6">
      <c r="A19" s="34" t="s">
        <v>343</v>
      </c>
      <c r="B19" s="35" t="s">
        <v>17</v>
      </c>
      <c r="C19" s="36" t="s">
        <v>7</v>
      </c>
      <c r="D19" s="36" t="s">
        <v>979</v>
      </c>
      <c r="E19" s="37">
        <v>2.25</v>
      </c>
      <c r="F19" s="37">
        <v>95.199999999999989</v>
      </c>
      <c r="G19" s="35" t="s">
        <v>734</v>
      </c>
    </row>
    <row r="20" spans="1:7" ht="45.6">
      <c r="A20" s="34" t="s">
        <v>344</v>
      </c>
      <c r="B20" s="35" t="s">
        <v>18</v>
      </c>
      <c r="C20" s="36" t="s">
        <v>7</v>
      </c>
      <c r="D20" s="36" t="s">
        <v>979</v>
      </c>
      <c r="E20" s="37">
        <v>26.479999999999997</v>
      </c>
      <c r="F20" s="37">
        <v>53.33</v>
      </c>
      <c r="G20" s="35" t="s">
        <v>732</v>
      </c>
    </row>
    <row r="21" spans="1:7" ht="45.6">
      <c r="A21" s="34" t="s">
        <v>345</v>
      </c>
      <c r="B21" s="35" t="s">
        <v>19</v>
      </c>
      <c r="C21" s="36" t="s">
        <v>7</v>
      </c>
      <c r="D21" s="36" t="s">
        <v>979</v>
      </c>
      <c r="E21" s="37">
        <v>26.479999999999997</v>
      </c>
      <c r="F21" s="37">
        <v>53.33</v>
      </c>
      <c r="G21" s="35" t="s">
        <v>732</v>
      </c>
    </row>
    <row r="22" spans="1:7" ht="45.6">
      <c r="A22" s="34" t="s">
        <v>346</v>
      </c>
      <c r="B22" s="35" t="s">
        <v>20</v>
      </c>
      <c r="C22" s="36" t="s">
        <v>7</v>
      </c>
      <c r="D22" s="36" t="s">
        <v>979</v>
      </c>
      <c r="E22" s="37">
        <v>40</v>
      </c>
      <c r="F22" s="37">
        <v>50.370000000000005</v>
      </c>
      <c r="G22" s="35" t="s">
        <v>941</v>
      </c>
    </row>
    <row r="23" spans="1:7" ht="34.200000000000003">
      <c r="A23" s="34" t="s">
        <v>347</v>
      </c>
      <c r="B23" s="35" t="s">
        <v>21</v>
      </c>
      <c r="C23" s="36" t="s">
        <v>7</v>
      </c>
      <c r="D23" s="36" t="s">
        <v>979</v>
      </c>
      <c r="E23" s="37">
        <v>40</v>
      </c>
      <c r="F23" s="37">
        <v>50.370000000000005</v>
      </c>
      <c r="G23" s="35" t="s">
        <v>941</v>
      </c>
    </row>
    <row r="24" spans="1:7" ht="45.6">
      <c r="A24" s="34" t="s">
        <v>348</v>
      </c>
      <c r="B24" s="35" t="s">
        <v>22</v>
      </c>
      <c r="C24" s="36" t="s">
        <v>7</v>
      </c>
      <c r="D24" s="36" t="s">
        <v>979</v>
      </c>
      <c r="E24" s="37">
        <v>14.82</v>
      </c>
      <c r="F24" s="37">
        <v>75.56</v>
      </c>
      <c r="G24" s="35" t="s">
        <v>732</v>
      </c>
    </row>
    <row r="25" spans="1:7" ht="34.200000000000003">
      <c r="A25" s="34" t="s">
        <v>349</v>
      </c>
      <c r="B25" s="35" t="s">
        <v>23</v>
      </c>
      <c r="C25" s="36" t="s">
        <v>7</v>
      </c>
      <c r="D25" s="36" t="s">
        <v>979</v>
      </c>
      <c r="E25" s="37">
        <v>14.82</v>
      </c>
      <c r="F25" s="37">
        <v>75.56</v>
      </c>
      <c r="G25" s="35" t="s">
        <v>732</v>
      </c>
    </row>
    <row r="26" spans="1:7" ht="45.6">
      <c r="A26" s="34" t="s">
        <v>350</v>
      </c>
      <c r="B26" s="35" t="s">
        <v>24</v>
      </c>
      <c r="C26" s="36" t="s">
        <v>7</v>
      </c>
      <c r="D26" s="36" t="s">
        <v>979</v>
      </c>
      <c r="E26" s="37">
        <v>9.75</v>
      </c>
      <c r="F26" s="37">
        <v>22.75</v>
      </c>
      <c r="G26" s="35" t="s">
        <v>991</v>
      </c>
    </row>
    <row r="27" spans="1:7" ht="45.6">
      <c r="A27" s="34" t="s">
        <v>351</v>
      </c>
      <c r="B27" s="35" t="s">
        <v>25</v>
      </c>
      <c r="C27" s="36" t="s">
        <v>7</v>
      </c>
      <c r="D27" s="36" t="s">
        <v>979</v>
      </c>
      <c r="E27" s="37">
        <v>9.75</v>
      </c>
      <c r="F27" s="37">
        <v>22.75</v>
      </c>
      <c r="G27" s="35" t="s">
        <v>991</v>
      </c>
    </row>
    <row r="28" spans="1:7" ht="34.200000000000003">
      <c r="A28" s="34" t="s">
        <v>352</v>
      </c>
      <c r="B28" s="35" t="s">
        <v>26</v>
      </c>
      <c r="C28" s="36" t="s">
        <v>7</v>
      </c>
      <c r="D28" s="36" t="s">
        <v>979</v>
      </c>
      <c r="E28" s="37">
        <v>9.75</v>
      </c>
      <c r="F28" s="37">
        <v>22.75</v>
      </c>
      <c r="G28" s="35" t="s">
        <v>991</v>
      </c>
    </row>
    <row r="29" spans="1:7" ht="34.200000000000003">
      <c r="A29" s="34" t="s">
        <v>353</v>
      </c>
      <c r="B29" s="35" t="s">
        <v>27</v>
      </c>
      <c r="C29" s="36" t="s">
        <v>7</v>
      </c>
      <c r="D29" s="36" t="s">
        <v>979</v>
      </c>
      <c r="E29" s="37">
        <v>9.75</v>
      </c>
      <c r="F29" s="37">
        <v>22.75</v>
      </c>
      <c r="G29" s="35" t="s">
        <v>991</v>
      </c>
    </row>
    <row r="30" spans="1:7" ht="45.6">
      <c r="A30" s="34" t="s">
        <v>354</v>
      </c>
      <c r="B30" s="35" t="s">
        <v>28</v>
      </c>
      <c r="C30" s="36" t="s">
        <v>7</v>
      </c>
      <c r="D30" s="36" t="s">
        <v>979</v>
      </c>
      <c r="E30" s="37">
        <v>8.6999999999999993</v>
      </c>
      <c r="F30" s="37">
        <v>21.3</v>
      </c>
      <c r="G30" s="35" t="s">
        <v>987</v>
      </c>
    </row>
    <row r="31" spans="1:7" ht="45.6">
      <c r="A31" s="34" t="s">
        <v>355</v>
      </c>
      <c r="B31" s="35" t="s">
        <v>29</v>
      </c>
      <c r="C31" s="36" t="s">
        <v>7</v>
      </c>
      <c r="D31" s="36" t="s">
        <v>979</v>
      </c>
      <c r="E31" s="37">
        <v>8.6999999999999993</v>
      </c>
      <c r="F31" s="37">
        <v>21.3</v>
      </c>
      <c r="G31" s="35" t="s">
        <v>987</v>
      </c>
    </row>
    <row r="32" spans="1:7" ht="22.8">
      <c r="A32" s="34" t="s">
        <v>356</v>
      </c>
      <c r="B32" s="35" t="s">
        <v>30</v>
      </c>
      <c r="C32" s="36" t="s">
        <v>7</v>
      </c>
      <c r="D32" s="36" t="s">
        <v>979</v>
      </c>
      <c r="E32" s="37">
        <v>8.6999999999999993</v>
      </c>
      <c r="F32" s="37">
        <v>21.3</v>
      </c>
      <c r="G32" s="35" t="s">
        <v>987</v>
      </c>
    </row>
    <row r="33" spans="1:7" ht="22.8">
      <c r="A33" s="34" t="s">
        <v>357</v>
      </c>
      <c r="B33" s="35" t="s">
        <v>31</v>
      </c>
      <c r="C33" s="36" t="s">
        <v>7</v>
      </c>
      <c r="D33" s="36" t="s">
        <v>979</v>
      </c>
      <c r="E33" s="37">
        <v>8.6999999999999993</v>
      </c>
      <c r="F33" s="37">
        <v>21.3</v>
      </c>
      <c r="G33" s="35" t="s">
        <v>987</v>
      </c>
    </row>
    <row r="34" spans="1:7" ht="45.6">
      <c r="A34" s="34" t="s">
        <v>358</v>
      </c>
      <c r="B34" s="35" t="s">
        <v>32</v>
      </c>
      <c r="C34" s="36" t="s">
        <v>7</v>
      </c>
      <c r="D34" s="36" t="s">
        <v>979</v>
      </c>
      <c r="E34" s="37">
        <v>32.82</v>
      </c>
      <c r="F34" s="37">
        <v>14.729999999999999</v>
      </c>
      <c r="G34" s="35" t="s">
        <v>732</v>
      </c>
    </row>
    <row r="35" spans="1:7" ht="22.8">
      <c r="A35" s="34" t="s">
        <v>359</v>
      </c>
      <c r="B35" s="35" t="s">
        <v>33</v>
      </c>
      <c r="C35" s="36" t="s">
        <v>7</v>
      </c>
      <c r="D35" s="36" t="s">
        <v>979</v>
      </c>
      <c r="E35" s="37">
        <v>32.82</v>
      </c>
      <c r="F35" s="37">
        <v>14.729999999999999</v>
      </c>
      <c r="G35" s="35" t="s">
        <v>894</v>
      </c>
    </row>
    <row r="36" spans="1:7" ht="45.6">
      <c r="A36" s="34" t="s">
        <v>360</v>
      </c>
      <c r="B36" s="35" t="s">
        <v>34</v>
      </c>
      <c r="C36" s="36" t="s">
        <v>7</v>
      </c>
      <c r="D36" s="36" t="s">
        <v>979</v>
      </c>
      <c r="E36" s="37">
        <v>6.370000000000001</v>
      </c>
      <c r="F36" s="37">
        <v>90.63</v>
      </c>
      <c r="G36" s="35" t="s">
        <v>735</v>
      </c>
    </row>
    <row r="37" spans="1:7" ht="34.200000000000003">
      <c r="A37" s="34" t="s">
        <v>361</v>
      </c>
      <c r="B37" s="35" t="s">
        <v>35</v>
      </c>
      <c r="C37" s="36" t="s">
        <v>7</v>
      </c>
      <c r="D37" s="36" t="s">
        <v>979</v>
      </c>
      <c r="E37" s="37">
        <v>6.370000000000001</v>
      </c>
      <c r="F37" s="37">
        <v>90.63</v>
      </c>
      <c r="G37" s="35" t="s">
        <v>735</v>
      </c>
    </row>
    <row r="38" spans="1:7" ht="34.200000000000003">
      <c r="A38" s="34" t="s">
        <v>362</v>
      </c>
      <c r="B38" s="35" t="s">
        <v>36</v>
      </c>
      <c r="C38" s="36" t="s">
        <v>7</v>
      </c>
      <c r="D38" s="36" t="s">
        <v>979</v>
      </c>
      <c r="E38" s="37">
        <v>1</v>
      </c>
      <c r="F38" s="37">
        <v>14.23</v>
      </c>
      <c r="G38" s="35" t="s">
        <v>1030</v>
      </c>
    </row>
    <row r="39" spans="1:7" ht="45.6">
      <c r="A39" s="46" t="s">
        <v>1047</v>
      </c>
      <c r="B39" s="35" t="s">
        <v>34</v>
      </c>
      <c r="C39" s="36" t="s">
        <v>7</v>
      </c>
      <c r="D39" s="36" t="s">
        <v>979</v>
      </c>
      <c r="E39" s="37">
        <v>6.370000000000001</v>
      </c>
      <c r="F39" s="37">
        <v>90.63</v>
      </c>
      <c r="G39" s="35" t="s">
        <v>735</v>
      </c>
    </row>
    <row r="40" spans="1:7" ht="34.200000000000003">
      <c r="A40" s="46" t="s">
        <v>1048</v>
      </c>
      <c r="B40" s="35" t="s">
        <v>35</v>
      </c>
      <c r="C40" s="36" t="s">
        <v>7</v>
      </c>
      <c r="D40" s="36" t="s">
        <v>979</v>
      </c>
      <c r="E40" s="37">
        <v>6.370000000000001</v>
      </c>
      <c r="F40" s="37">
        <v>90.63</v>
      </c>
      <c r="G40" s="35" t="s">
        <v>735</v>
      </c>
    </row>
    <row r="41" spans="1:7" ht="34.200000000000003">
      <c r="A41" s="46" t="s">
        <v>1049</v>
      </c>
      <c r="B41" s="35" t="s">
        <v>36</v>
      </c>
      <c r="C41" s="36" t="s">
        <v>7</v>
      </c>
      <c r="D41" s="36" t="s">
        <v>979</v>
      </c>
      <c r="E41" s="37">
        <v>1</v>
      </c>
      <c r="F41" s="37">
        <v>14.23</v>
      </c>
      <c r="G41" s="35" t="s">
        <v>1030</v>
      </c>
    </row>
    <row r="42" spans="1:7" ht="45.6">
      <c r="A42" s="34" t="s">
        <v>363</v>
      </c>
      <c r="B42" s="35" t="s">
        <v>37</v>
      </c>
      <c r="C42" s="36" t="s">
        <v>1</v>
      </c>
      <c r="D42" s="36">
        <v>1.02</v>
      </c>
      <c r="E42" s="37">
        <v>19.73</v>
      </c>
      <c r="F42" s="37">
        <v>5.81</v>
      </c>
      <c r="G42" s="35" t="s">
        <v>895</v>
      </c>
    </row>
    <row r="43" spans="1:7" ht="22.8">
      <c r="A43" s="34" t="s">
        <v>364</v>
      </c>
      <c r="B43" s="35" t="s">
        <v>38</v>
      </c>
      <c r="C43" s="36" t="s">
        <v>1</v>
      </c>
      <c r="D43" s="36">
        <v>1.02</v>
      </c>
      <c r="E43" s="37">
        <v>19.73</v>
      </c>
      <c r="F43" s="37">
        <v>5.81</v>
      </c>
      <c r="G43" s="35" t="s">
        <v>895</v>
      </c>
    </row>
    <row r="44" spans="1:7" ht="22.8">
      <c r="A44" s="34" t="s">
        <v>365</v>
      </c>
      <c r="B44" s="35" t="s">
        <v>39</v>
      </c>
      <c r="C44" s="36" t="s">
        <v>1</v>
      </c>
      <c r="D44" s="36">
        <v>1.17</v>
      </c>
      <c r="E44" s="37">
        <v>0.88</v>
      </c>
      <c r="F44" s="37">
        <v>8.99</v>
      </c>
      <c r="G44" s="35" t="s">
        <v>958</v>
      </c>
    </row>
    <row r="45" spans="1:7" ht="45.6">
      <c r="A45" s="34" t="s">
        <v>366</v>
      </c>
      <c r="B45" s="35" t="s">
        <v>40</v>
      </c>
      <c r="C45" s="36" t="s">
        <v>7</v>
      </c>
      <c r="D45" s="36" t="s">
        <v>979</v>
      </c>
      <c r="E45" s="37">
        <v>5.25</v>
      </c>
      <c r="F45" s="37">
        <v>89.08</v>
      </c>
      <c r="G45" s="35" t="s">
        <v>732</v>
      </c>
    </row>
    <row r="46" spans="1:7" ht="45.6">
      <c r="A46" s="34" t="s">
        <v>367</v>
      </c>
      <c r="B46" s="35" t="s">
        <v>41</v>
      </c>
      <c r="C46" s="36" t="s">
        <v>7</v>
      </c>
      <c r="D46" s="36" t="s">
        <v>979</v>
      </c>
      <c r="E46" s="37">
        <v>5.25</v>
      </c>
      <c r="F46" s="37">
        <v>89.08</v>
      </c>
      <c r="G46" s="35" t="s">
        <v>732</v>
      </c>
    </row>
    <row r="47" spans="1:7" ht="22.8">
      <c r="A47" s="34" t="s">
        <v>368</v>
      </c>
      <c r="B47" s="35" t="s">
        <v>42</v>
      </c>
      <c r="C47" s="36" t="s">
        <v>7</v>
      </c>
      <c r="D47" s="36" t="s">
        <v>979</v>
      </c>
      <c r="E47" s="37">
        <v>5.25</v>
      </c>
      <c r="F47" s="37">
        <v>89.08</v>
      </c>
      <c r="G47" s="35" t="s">
        <v>732</v>
      </c>
    </row>
    <row r="48" spans="1:7" ht="45.6">
      <c r="A48" s="34" t="s">
        <v>369</v>
      </c>
      <c r="B48" s="35" t="s">
        <v>43</v>
      </c>
      <c r="C48" s="36" t="s">
        <v>7</v>
      </c>
      <c r="D48" s="36" t="s">
        <v>979</v>
      </c>
      <c r="E48" s="37">
        <v>5.25</v>
      </c>
      <c r="F48" s="37">
        <v>89.08</v>
      </c>
      <c r="G48" s="35" t="s">
        <v>896</v>
      </c>
    </row>
    <row r="49" spans="1:7" ht="34.200000000000003">
      <c r="A49" s="34" t="s">
        <v>370</v>
      </c>
      <c r="B49" s="35" t="s">
        <v>44</v>
      </c>
      <c r="C49" s="36" t="s">
        <v>7</v>
      </c>
      <c r="D49" s="36" t="s">
        <v>979</v>
      </c>
      <c r="E49" s="37">
        <v>5.25</v>
      </c>
      <c r="F49" s="37">
        <v>89.08</v>
      </c>
      <c r="G49" s="35" t="s">
        <v>896</v>
      </c>
    </row>
    <row r="50" spans="1:7" ht="45.6">
      <c r="A50" s="34" t="s">
        <v>371</v>
      </c>
      <c r="B50" s="35" t="s">
        <v>45</v>
      </c>
      <c r="C50" s="36" t="s">
        <v>7</v>
      </c>
      <c r="D50" s="36" t="s">
        <v>979</v>
      </c>
      <c r="E50" s="37">
        <v>5.25</v>
      </c>
      <c r="F50" s="37">
        <v>89.08</v>
      </c>
      <c r="G50" s="35" t="s">
        <v>896</v>
      </c>
    </row>
    <row r="51" spans="1:7" ht="22.8">
      <c r="A51" s="34" t="s">
        <v>372</v>
      </c>
      <c r="B51" s="35" t="s">
        <v>46</v>
      </c>
      <c r="C51" s="36" t="s">
        <v>7</v>
      </c>
      <c r="D51" s="36" t="s">
        <v>979</v>
      </c>
      <c r="E51" s="37">
        <v>5.25</v>
      </c>
      <c r="F51" s="37">
        <v>89.08</v>
      </c>
      <c r="G51" s="35" t="s">
        <v>896</v>
      </c>
    </row>
    <row r="52" spans="1:7" ht="45.6">
      <c r="A52" s="34" t="s">
        <v>373</v>
      </c>
      <c r="B52" s="35" t="s">
        <v>47</v>
      </c>
      <c r="C52" s="36" t="s">
        <v>7</v>
      </c>
      <c r="D52" s="36" t="s">
        <v>979</v>
      </c>
      <c r="E52" s="37">
        <v>5.25</v>
      </c>
      <c r="F52" s="37">
        <v>89.08</v>
      </c>
      <c r="G52" s="35" t="s">
        <v>896</v>
      </c>
    </row>
    <row r="53" spans="1:7" ht="22.8">
      <c r="A53" s="34" t="s">
        <v>374</v>
      </c>
      <c r="B53" s="35" t="s">
        <v>48</v>
      </c>
      <c r="C53" s="36" t="s">
        <v>7</v>
      </c>
      <c r="D53" s="36" t="s">
        <v>979</v>
      </c>
      <c r="E53" s="37">
        <v>5.25</v>
      </c>
      <c r="F53" s="37">
        <v>89.08</v>
      </c>
      <c r="G53" s="35" t="s">
        <v>896</v>
      </c>
    </row>
    <row r="54" spans="1:7" ht="34.200000000000003">
      <c r="A54" s="34" t="s">
        <v>375</v>
      </c>
      <c r="B54" s="35" t="s">
        <v>49</v>
      </c>
      <c r="C54" s="36" t="s">
        <v>7</v>
      </c>
      <c r="D54" s="36" t="s">
        <v>979</v>
      </c>
      <c r="E54" s="37">
        <v>3.25</v>
      </c>
      <c r="F54" s="37">
        <v>8.25</v>
      </c>
      <c r="G54" s="35" t="s">
        <v>736</v>
      </c>
    </row>
    <row r="55" spans="1:7" ht="45.6">
      <c r="A55" s="34" t="s">
        <v>376</v>
      </c>
      <c r="B55" s="35" t="s">
        <v>50</v>
      </c>
      <c r="C55" s="36" t="s">
        <v>7</v>
      </c>
      <c r="D55" s="36" t="s">
        <v>979</v>
      </c>
      <c r="E55" s="37">
        <v>1.35</v>
      </c>
      <c r="F55" s="37">
        <v>71</v>
      </c>
      <c r="G55" s="35" t="s">
        <v>732</v>
      </c>
    </row>
    <row r="56" spans="1:7" ht="45.6">
      <c r="A56" s="34" t="s">
        <v>377</v>
      </c>
      <c r="B56" s="35" t="s">
        <v>51</v>
      </c>
      <c r="C56" s="36" t="s">
        <v>7</v>
      </c>
      <c r="D56" s="36" t="s">
        <v>979</v>
      </c>
      <c r="E56" s="37">
        <v>1.35</v>
      </c>
      <c r="F56" s="37">
        <v>71</v>
      </c>
      <c r="G56" s="35" t="s">
        <v>732</v>
      </c>
    </row>
    <row r="57" spans="1:7" ht="34.200000000000003">
      <c r="A57" s="34" t="s">
        <v>378</v>
      </c>
      <c r="B57" s="35" t="s">
        <v>52</v>
      </c>
      <c r="C57" s="36" t="s">
        <v>7</v>
      </c>
      <c r="D57" s="36" t="s">
        <v>979</v>
      </c>
      <c r="E57" s="37">
        <v>4.3</v>
      </c>
      <c r="F57" s="37">
        <v>91.600000000000009</v>
      </c>
      <c r="G57" s="40" t="s">
        <v>1001</v>
      </c>
    </row>
    <row r="58" spans="1:7" ht="45.6">
      <c r="A58" s="34" t="s">
        <v>379</v>
      </c>
      <c r="B58" s="35" t="s">
        <v>53</v>
      </c>
      <c r="C58" s="36" t="s">
        <v>7</v>
      </c>
      <c r="D58" s="36" t="s">
        <v>979</v>
      </c>
      <c r="E58" s="37">
        <v>1.48</v>
      </c>
      <c r="F58" s="37">
        <v>82.64</v>
      </c>
      <c r="G58" s="35" t="s">
        <v>732</v>
      </c>
    </row>
    <row r="59" spans="1:7" ht="34.200000000000003">
      <c r="A59" s="34" t="s">
        <v>380</v>
      </c>
      <c r="B59" s="35" t="s">
        <v>54</v>
      </c>
      <c r="C59" s="36" t="s">
        <v>7</v>
      </c>
      <c r="D59" s="36" t="s">
        <v>979</v>
      </c>
      <c r="E59" s="37">
        <v>1.48</v>
      </c>
      <c r="F59" s="37">
        <v>82.64</v>
      </c>
      <c r="G59" s="35" t="s">
        <v>732</v>
      </c>
    </row>
    <row r="60" spans="1:7" ht="22.8">
      <c r="A60" s="34" t="s">
        <v>381</v>
      </c>
      <c r="B60" s="35" t="s">
        <v>55</v>
      </c>
      <c r="C60" s="36" t="s">
        <v>1</v>
      </c>
      <c r="D60" s="36">
        <v>1.24</v>
      </c>
      <c r="E60" s="37">
        <v>1.4000000000000001</v>
      </c>
      <c r="F60" s="37">
        <v>37.769999999999996</v>
      </c>
      <c r="G60" s="41" t="s">
        <v>900</v>
      </c>
    </row>
    <row r="61" spans="1:7" ht="45.6">
      <c r="A61" s="34" t="s">
        <v>382</v>
      </c>
      <c r="B61" s="35" t="s">
        <v>56</v>
      </c>
      <c r="C61" s="36" t="s">
        <v>7</v>
      </c>
      <c r="D61" s="36" t="s">
        <v>979</v>
      </c>
      <c r="E61" s="37">
        <v>1</v>
      </c>
      <c r="F61" s="37">
        <v>94</v>
      </c>
      <c r="G61" s="42" t="s">
        <v>727</v>
      </c>
    </row>
    <row r="62" spans="1:7" ht="45.6">
      <c r="A62" s="34" t="s">
        <v>383</v>
      </c>
      <c r="B62" s="35" t="s">
        <v>57</v>
      </c>
      <c r="C62" s="36" t="s">
        <v>7</v>
      </c>
      <c r="D62" s="36" t="s">
        <v>979</v>
      </c>
      <c r="E62" s="37">
        <v>1</v>
      </c>
      <c r="F62" s="37">
        <v>94</v>
      </c>
      <c r="G62" s="42" t="s">
        <v>727</v>
      </c>
    </row>
    <row r="63" spans="1:7" ht="22.8">
      <c r="A63" s="34" t="s">
        <v>384</v>
      </c>
      <c r="B63" s="35" t="s">
        <v>58</v>
      </c>
      <c r="C63" s="36" t="s">
        <v>7</v>
      </c>
      <c r="D63" s="36" t="s">
        <v>979</v>
      </c>
      <c r="E63" s="37">
        <v>1</v>
      </c>
      <c r="F63" s="37">
        <v>94</v>
      </c>
      <c r="G63" s="42" t="s">
        <v>727</v>
      </c>
    </row>
    <row r="64" spans="1:7" ht="22.8">
      <c r="A64" s="34" t="s">
        <v>385</v>
      </c>
      <c r="B64" s="35" t="s">
        <v>59</v>
      </c>
      <c r="C64" s="36" t="s">
        <v>7</v>
      </c>
      <c r="D64" s="36" t="s">
        <v>979</v>
      </c>
      <c r="E64" s="37">
        <v>9.19</v>
      </c>
      <c r="F64" s="37">
        <v>86.06</v>
      </c>
      <c r="G64" s="35" t="s">
        <v>732</v>
      </c>
    </row>
    <row r="65" spans="1:7" ht="45.6">
      <c r="A65" s="34" t="s">
        <v>386</v>
      </c>
      <c r="B65" s="35" t="s">
        <v>60</v>
      </c>
      <c r="C65" s="36" t="s">
        <v>7</v>
      </c>
      <c r="D65" s="36" t="s">
        <v>979</v>
      </c>
      <c r="E65" s="37">
        <v>37.78</v>
      </c>
      <c r="F65" s="37">
        <v>46.17</v>
      </c>
      <c r="G65" s="35" t="s">
        <v>732</v>
      </c>
    </row>
    <row r="66" spans="1:7" ht="22.8">
      <c r="A66" s="34" t="s">
        <v>387</v>
      </c>
      <c r="B66" s="35" t="s">
        <v>61</v>
      </c>
      <c r="C66" s="36" t="s">
        <v>7</v>
      </c>
      <c r="D66" s="36" t="s">
        <v>979</v>
      </c>
      <c r="E66" s="37">
        <v>37.78</v>
      </c>
      <c r="F66" s="37">
        <v>46.17</v>
      </c>
      <c r="G66" s="35" t="s">
        <v>732</v>
      </c>
    </row>
    <row r="67" spans="1:7" ht="34.200000000000003">
      <c r="A67" s="34" t="s">
        <v>388</v>
      </c>
      <c r="B67" s="35" t="s">
        <v>62</v>
      </c>
      <c r="C67" s="36" t="s">
        <v>7</v>
      </c>
      <c r="D67" s="36" t="s">
        <v>979</v>
      </c>
      <c r="E67" s="37">
        <v>4.63</v>
      </c>
      <c r="F67" s="37">
        <v>91.29</v>
      </c>
      <c r="G67" s="35" t="s">
        <v>732</v>
      </c>
    </row>
    <row r="68" spans="1:7" ht="34.200000000000003">
      <c r="A68" s="34" t="s">
        <v>389</v>
      </c>
      <c r="B68" s="35" t="s">
        <v>63</v>
      </c>
      <c r="C68" s="36" t="s">
        <v>7</v>
      </c>
      <c r="D68" s="36" t="s">
        <v>979</v>
      </c>
      <c r="E68" s="37">
        <v>80.5</v>
      </c>
      <c r="F68" s="37">
        <v>1.8499999999999999</v>
      </c>
      <c r="G68" s="35" t="s">
        <v>990</v>
      </c>
    </row>
    <row r="69" spans="1:7">
      <c r="A69" s="34" t="s">
        <v>390</v>
      </c>
      <c r="B69" s="35" t="s">
        <v>64</v>
      </c>
      <c r="C69" s="36" t="s">
        <v>7</v>
      </c>
      <c r="D69" s="36" t="s">
        <v>979</v>
      </c>
      <c r="E69" s="37">
        <v>80.5</v>
      </c>
      <c r="F69" s="37">
        <v>1.8499999999999999</v>
      </c>
      <c r="G69" s="35" t="s">
        <v>990</v>
      </c>
    </row>
    <row r="70" spans="1:7" ht="34.200000000000003">
      <c r="A70" s="34" t="s">
        <v>391</v>
      </c>
      <c r="B70" s="35" t="s">
        <v>71</v>
      </c>
      <c r="C70" s="36" t="s">
        <v>7</v>
      </c>
      <c r="D70" s="36" t="s">
        <v>979</v>
      </c>
      <c r="E70" s="37">
        <v>99.48</v>
      </c>
      <c r="F70" s="37">
        <v>0.13</v>
      </c>
      <c r="G70" s="43" t="s">
        <v>1031</v>
      </c>
    </row>
    <row r="71" spans="1:7" ht="34.200000000000003">
      <c r="A71" s="34" t="s">
        <v>397</v>
      </c>
      <c r="B71" s="35" t="s">
        <v>72</v>
      </c>
      <c r="C71" s="36" t="s">
        <v>7</v>
      </c>
      <c r="D71" s="36" t="s">
        <v>979</v>
      </c>
      <c r="E71" s="37">
        <v>99.6</v>
      </c>
      <c r="F71" s="37">
        <v>0.1</v>
      </c>
      <c r="G71" s="35" t="s">
        <v>990</v>
      </c>
    </row>
    <row r="72" spans="1:7">
      <c r="A72" s="34" t="s">
        <v>392</v>
      </c>
      <c r="B72" s="35" t="s">
        <v>73</v>
      </c>
      <c r="C72" s="36" t="s">
        <v>7</v>
      </c>
      <c r="D72" s="36" t="s">
        <v>979</v>
      </c>
      <c r="E72" s="37">
        <v>99.8</v>
      </c>
      <c r="F72" s="37">
        <v>0.1</v>
      </c>
      <c r="G72" s="35" t="s">
        <v>990</v>
      </c>
    </row>
    <row r="73" spans="1:7">
      <c r="A73" s="34" t="s">
        <v>398</v>
      </c>
      <c r="B73" s="35" t="s">
        <v>74</v>
      </c>
      <c r="C73" s="36" t="s">
        <v>7</v>
      </c>
      <c r="D73" s="36" t="s">
        <v>979</v>
      </c>
      <c r="E73" s="37">
        <v>99.6</v>
      </c>
      <c r="F73" s="37">
        <v>0.1</v>
      </c>
      <c r="G73" s="35" t="s">
        <v>990</v>
      </c>
    </row>
    <row r="74" spans="1:7" ht="34.200000000000003">
      <c r="A74" s="34" t="s">
        <v>393</v>
      </c>
      <c r="B74" s="35" t="s">
        <v>63</v>
      </c>
      <c r="C74" s="36" t="s">
        <v>7</v>
      </c>
      <c r="D74" s="36" t="s">
        <v>979</v>
      </c>
      <c r="E74" s="37">
        <v>80.5</v>
      </c>
      <c r="F74" s="37">
        <v>1.8499999999999999</v>
      </c>
      <c r="G74" s="35" t="s">
        <v>990</v>
      </c>
    </row>
    <row r="75" spans="1:7">
      <c r="A75" s="34" t="s">
        <v>394</v>
      </c>
      <c r="B75" s="35" t="s">
        <v>64</v>
      </c>
      <c r="C75" s="36" t="s">
        <v>7</v>
      </c>
      <c r="D75" s="36" t="s">
        <v>979</v>
      </c>
      <c r="E75" s="37">
        <v>80.5</v>
      </c>
      <c r="F75" s="37">
        <v>1.8499999999999999</v>
      </c>
      <c r="G75" s="35" t="s">
        <v>990</v>
      </c>
    </row>
    <row r="76" spans="1:7" ht="45.6">
      <c r="A76" s="34" t="s">
        <v>399</v>
      </c>
      <c r="B76" s="35" t="s">
        <v>65</v>
      </c>
      <c r="C76" s="36" t="s">
        <v>7</v>
      </c>
      <c r="D76" s="36" t="s">
        <v>979</v>
      </c>
      <c r="E76" s="37">
        <v>62.5</v>
      </c>
      <c r="F76" s="37">
        <v>3.6900000000000004</v>
      </c>
      <c r="G76" s="35" t="s">
        <v>944</v>
      </c>
    </row>
    <row r="77" spans="1:7" ht="34.200000000000003">
      <c r="A77" s="34" t="s">
        <v>400</v>
      </c>
      <c r="B77" s="35" t="s">
        <v>66</v>
      </c>
      <c r="C77" s="36" t="s">
        <v>7</v>
      </c>
      <c r="D77" s="36" t="s">
        <v>979</v>
      </c>
      <c r="E77" s="37">
        <v>62.5</v>
      </c>
      <c r="F77" s="37">
        <v>3.6900000000000004</v>
      </c>
      <c r="G77" s="35" t="s">
        <v>944</v>
      </c>
    </row>
    <row r="78" spans="1:7" ht="22.8">
      <c r="A78" s="34" t="s">
        <v>401</v>
      </c>
      <c r="B78" s="35" t="s">
        <v>67</v>
      </c>
      <c r="C78" s="36" t="s">
        <v>7</v>
      </c>
      <c r="D78" s="36" t="s">
        <v>979</v>
      </c>
      <c r="E78" s="37">
        <v>42.25</v>
      </c>
      <c r="F78" s="37">
        <v>5.53</v>
      </c>
      <c r="G78" s="35" t="s">
        <v>732</v>
      </c>
    </row>
    <row r="79" spans="1:7" ht="34.200000000000003">
      <c r="A79" s="34" t="s">
        <v>402</v>
      </c>
      <c r="B79" s="35" t="s">
        <v>68</v>
      </c>
      <c r="C79" s="36" t="s">
        <v>7</v>
      </c>
      <c r="D79" s="36" t="s">
        <v>979</v>
      </c>
      <c r="E79" s="37">
        <v>76.7</v>
      </c>
      <c r="F79" s="37">
        <v>1.18</v>
      </c>
      <c r="G79" s="35" t="s">
        <v>732</v>
      </c>
    </row>
    <row r="80" spans="1:7">
      <c r="A80" s="34" t="s">
        <v>403</v>
      </c>
      <c r="B80" s="35" t="s">
        <v>69</v>
      </c>
      <c r="C80" s="36" t="s">
        <v>7</v>
      </c>
      <c r="D80" s="36" t="s">
        <v>979</v>
      </c>
      <c r="E80" s="37">
        <v>76.7</v>
      </c>
      <c r="F80" s="37">
        <v>1.18</v>
      </c>
      <c r="G80" s="35" t="s">
        <v>732</v>
      </c>
    </row>
    <row r="81" spans="1:7">
      <c r="A81" s="34" t="s">
        <v>404</v>
      </c>
      <c r="B81" s="35" t="s">
        <v>70</v>
      </c>
      <c r="C81" s="36" t="s">
        <v>7</v>
      </c>
      <c r="D81" s="36" t="s">
        <v>979</v>
      </c>
      <c r="E81" s="37">
        <v>76.7</v>
      </c>
      <c r="F81" s="37">
        <v>1.18</v>
      </c>
      <c r="G81" s="35" t="s">
        <v>897</v>
      </c>
    </row>
    <row r="82" spans="1:7" ht="34.200000000000003">
      <c r="A82" s="34" t="s">
        <v>395</v>
      </c>
      <c r="B82" s="35" t="s">
        <v>71</v>
      </c>
      <c r="C82" s="36" t="s">
        <v>7</v>
      </c>
      <c r="D82" s="36" t="s">
        <v>979</v>
      </c>
      <c r="E82" s="37">
        <v>99.8</v>
      </c>
      <c r="F82" s="37">
        <v>0.1</v>
      </c>
      <c r="G82" s="35" t="s">
        <v>990</v>
      </c>
    </row>
    <row r="83" spans="1:7" ht="34.200000000000003">
      <c r="A83" s="34" t="s">
        <v>405</v>
      </c>
      <c r="B83" s="35" t="s">
        <v>72</v>
      </c>
      <c r="C83" s="36" t="s">
        <v>7</v>
      </c>
      <c r="D83" s="36" t="s">
        <v>979</v>
      </c>
      <c r="E83" s="37">
        <v>99.6</v>
      </c>
      <c r="F83" s="37">
        <v>0.1</v>
      </c>
      <c r="G83" s="35" t="s">
        <v>990</v>
      </c>
    </row>
    <row r="84" spans="1:7">
      <c r="A84" s="34" t="s">
        <v>396</v>
      </c>
      <c r="B84" s="35" t="s">
        <v>73</v>
      </c>
      <c r="C84" s="36" t="s">
        <v>7</v>
      </c>
      <c r="D84" s="36" t="s">
        <v>979</v>
      </c>
      <c r="E84" s="37">
        <v>99.8</v>
      </c>
      <c r="F84" s="37">
        <v>0.1</v>
      </c>
      <c r="G84" s="35" t="s">
        <v>990</v>
      </c>
    </row>
    <row r="85" spans="1:7">
      <c r="A85" s="34" t="s">
        <v>406</v>
      </c>
      <c r="B85" s="35" t="s">
        <v>74</v>
      </c>
      <c r="C85" s="36" t="s">
        <v>7</v>
      </c>
      <c r="D85" s="36" t="s">
        <v>979</v>
      </c>
      <c r="E85" s="37">
        <v>99.6</v>
      </c>
      <c r="F85" s="37">
        <v>0.1</v>
      </c>
      <c r="G85" s="35" t="s">
        <v>990</v>
      </c>
    </row>
    <row r="86" spans="1:7" ht="45.6">
      <c r="A86" s="34" t="s">
        <v>437</v>
      </c>
      <c r="B86" s="35" t="s">
        <v>75</v>
      </c>
      <c r="C86" s="36" t="s">
        <v>7</v>
      </c>
      <c r="D86" s="36" t="s">
        <v>979</v>
      </c>
      <c r="E86" s="37">
        <v>4</v>
      </c>
      <c r="F86" s="37">
        <v>42.5</v>
      </c>
      <c r="G86" s="35" t="s">
        <v>737</v>
      </c>
    </row>
    <row r="87" spans="1:7" ht="22.8">
      <c r="A87" s="34" t="s">
        <v>438</v>
      </c>
      <c r="B87" s="35" t="s">
        <v>76</v>
      </c>
      <c r="C87" s="36" t="s">
        <v>7</v>
      </c>
      <c r="D87" s="36" t="s">
        <v>979</v>
      </c>
      <c r="E87" s="37">
        <v>4</v>
      </c>
      <c r="F87" s="37">
        <v>42.5</v>
      </c>
      <c r="G87" s="35" t="s">
        <v>737</v>
      </c>
    </row>
    <row r="88" spans="1:7" ht="45.6">
      <c r="A88" s="34" t="s">
        <v>439</v>
      </c>
      <c r="B88" s="35" t="s">
        <v>77</v>
      </c>
      <c r="C88" s="36" t="s">
        <v>7</v>
      </c>
      <c r="D88" s="36" t="s">
        <v>979</v>
      </c>
      <c r="E88" s="37">
        <v>28.74</v>
      </c>
      <c r="F88" s="37">
        <v>28.849999999999998</v>
      </c>
      <c r="G88" s="40" t="s">
        <v>767</v>
      </c>
    </row>
    <row r="89" spans="1:7" ht="34.200000000000003">
      <c r="A89" s="34" t="s">
        <v>440</v>
      </c>
      <c r="B89" s="35" t="s">
        <v>78</v>
      </c>
      <c r="C89" s="36" t="s">
        <v>7</v>
      </c>
      <c r="D89" s="36" t="s">
        <v>979</v>
      </c>
      <c r="E89" s="37">
        <v>28.74</v>
      </c>
      <c r="F89" s="37">
        <v>28.849999999999998</v>
      </c>
      <c r="G89" s="40" t="s">
        <v>767</v>
      </c>
    </row>
    <row r="90" spans="1:7" ht="45.6">
      <c r="A90" s="34" t="s">
        <v>407</v>
      </c>
      <c r="B90" s="35" t="s">
        <v>79</v>
      </c>
      <c r="C90" s="36" t="s">
        <v>7</v>
      </c>
      <c r="D90" s="36" t="s">
        <v>979</v>
      </c>
      <c r="E90" s="37">
        <v>33.31</v>
      </c>
      <c r="F90" s="37">
        <v>29.669999999999995</v>
      </c>
      <c r="G90" s="35" t="s">
        <v>929</v>
      </c>
    </row>
    <row r="91" spans="1:7" ht="34.200000000000003">
      <c r="A91" s="34" t="s">
        <v>408</v>
      </c>
      <c r="B91" s="35" t="s">
        <v>80</v>
      </c>
      <c r="C91" s="36" t="s">
        <v>7</v>
      </c>
      <c r="D91" s="36" t="s">
        <v>979</v>
      </c>
      <c r="E91" s="37">
        <v>33.31</v>
      </c>
      <c r="F91" s="37">
        <v>29.669999999999995</v>
      </c>
      <c r="G91" s="35" t="s">
        <v>929</v>
      </c>
    </row>
    <row r="92" spans="1:7" ht="45.6">
      <c r="A92" s="34" t="s">
        <v>409</v>
      </c>
      <c r="B92" s="35" t="s">
        <v>81</v>
      </c>
      <c r="C92" s="36" t="s">
        <v>7</v>
      </c>
      <c r="D92" s="36" t="s">
        <v>979</v>
      </c>
      <c r="E92" s="37">
        <v>26.8</v>
      </c>
      <c r="F92" s="37">
        <v>34.050000000000004</v>
      </c>
      <c r="G92" s="35" t="s">
        <v>1002</v>
      </c>
    </row>
    <row r="93" spans="1:7" ht="45.6">
      <c r="A93" s="34" t="s">
        <v>410</v>
      </c>
      <c r="B93" s="35" t="s">
        <v>82</v>
      </c>
      <c r="C93" s="36" t="s">
        <v>7</v>
      </c>
      <c r="D93" s="36" t="s">
        <v>979</v>
      </c>
      <c r="E93" s="37">
        <v>26.8</v>
      </c>
      <c r="F93" s="37">
        <v>34.050000000000004</v>
      </c>
      <c r="G93" s="35" t="s">
        <v>1002</v>
      </c>
    </row>
    <row r="94" spans="1:7" ht="45.6">
      <c r="A94" s="34" t="s">
        <v>441</v>
      </c>
      <c r="B94" s="35" t="s">
        <v>83</v>
      </c>
      <c r="C94" s="36" t="s">
        <v>7</v>
      </c>
      <c r="D94" s="36" t="s">
        <v>979</v>
      </c>
      <c r="E94" s="37">
        <v>28.88</v>
      </c>
      <c r="F94" s="37">
        <v>31.230000000000004</v>
      </c>
      <c r="G94" s="35" t="s">
        <v>1003</v>
      </c>
    </row>
    <row r="95" spans="1:7" ht="45.6">
      <c r="A95" s="34" t="s">
        <v>442</v>
      </c>
      <c r="B95" s="35" t="s">
        <v>84</v>
      </c>
      <c r="C95" s="36" t="s">
        <v>7</v>
      </c>
      <c r="D95" s="36" t="s">
        <v>979</v>
      </c>
      <c r="E95" s="37">
        <v>28.88</v>
      </c>
      <c r="F95" s="37">
        <v>31.230000000000004</v>
      </c>
      <c r="G95" s="35" t="s">
        <v>1003</v>
      </c>
    </row>
    <row r="96" spans="1:7" ht="45.6">
      <c r="A96" s="34" t="s">
        <v>443</v>
      </c>
      <c r="B96" s="35" t="s">
        <v>85</v>
      </c>
      <c r="C96" s="36" t="s">
        <v>7</v>
      </c>
      <c r="D96" s="36" t="s">
        <v>979</v>
      </c>
      <c r="E96" s="37">
        <v>26.19</v>
      </c>
      <c r="F96" s="37">
        <v>39</v>
      </c>
      <c r="G96" s="35" t="s">
        <v>1004</v>
      </c>
    </row>
    <row r="97" spans="1:9" ht="45.6">
      <c r="A97" s="34" t="s">
        <v>444</v>
      </c>
      <c r="B97" s="35" t="s">
        <v>86</v>
      </c>
      <c r="C97" s="36" t="s">
        <v>7</v>
      </c>
      <c r="D97" s="36" t="s">
        <v>979</v>
      </c>
      <c r="E97" s="37">
        <v>26.19</v>
      </c>
      <c r="F97" s="37">
        <v>39</v>
      </c>
      <c r="G97" s="35" t="s">
        <v>1005</v>
      </c>
    </row>
    <row r="98" spans="1:9" ht="45.6">
      <c r="A98" s="34" t="s">
        <v>445</v>
      </c>
      <c r="B98" s="35" t="s">
        <v>87</v>
      </c>
      <c r="C98" s="36" t="s">
        <v>7</v>
      </c>
      <c r="D98" s="36" t="s">
        <v>979</v>
      </c>
      <c r="E98" s="37">
        <v>31</v>
      </c>
      <c r="F98" s="37">
        <v>31</v>
      </c>
      <c r="G98" s="35" t="s">
        <v>1006</v>
      </c>
    </row>
    <row r="99" spans="1:9" ht="45.6">
      <c r="A99" s="34" t="s">
        <v>446</v>
      </c>
      <c r="B99" s="35" t="s">
        <v>88</v>
      </c>
      <c r="C99" s="36" t="s">
        <v>7</v>
      </c>
      <c r="D99" s="36" t="s">
        <v>979</v>
      </c>
      <c r="E99" s="37">
        <v>31</v>
      </c>
      <c r="F99" s="37">
        <v>31</v>
      </c>
      <c r="G99" s="35" t="s">
        <v>1006</v>
      </c>
    </row>
    <row r="100" spans="1:9" ht="45.6">
      <c r="A100" s="34" t="s">
        <v>447</v>
      </c>
      <c r="B100" s="35" t="s">
        <v>89</v>
      </c>
      <c r="C100" s="36" t="s">
        <v>7</v>
      </c>
      <c r="D100" s="36" t="s">
        <v>979</v>
      </c>
      <c r="E100" s="37">
        <v>0</v>
      </c>
      <c r="F100" s="37">
        <v>39.800000000000004</v>
      </c>
      <c r="G100" s="35" t="s">
        <v>953</v>
      </c>
    </row>
    <row r="101" spans="1:9" ht="34.200000000000003">
      <c r="A101" s="34" t="s">
        <v>448</v>
      </c>
      <c r="B101" s="35" t="s">
        <v>90</v>
      </c>
      <c r="C101" s="36" t="s">
        <v>7</v>
      </c>
      <c r="D101" s="36" t="s">
        <v>979</v>
      </c>
      <c r="E101" s="37">
        <v>0</v>
      </c>
      <c r="F101" s="37">
        <v>39.800000000000004</v>
      </c>
      <c r="G101" s="35" t="s">
        <v>953</v>
      </c>
    </row>
    <row r="102" spans="1:9" ht="45.6">
      <c r="A102" s="34" t="s">
        <v>449</v>
      </c>
      <c r="B102" s="35" t="s">
        <v>91</v>
      </c>
      <c r="C102" s="36" t="s">
        <v>7</v>
      </c>
      <c r="D102" s="36" t="s">
        <v>979</v>
      </c>
      <c r="E102" s="37">
        <v>24.99</v>
      </c>
      <c r="F102" s="37">
        <v>33.369999999999997</v>
      </c>
      <c r="G102" s="35" t="s">
        <v>738</v>
      </c>
      <c r="I102" s="81"/>
    </row>
    <row r="103" spans="1:9" ht="34.200000000000003">
      <c r="A103" s="34" t="s">
        <v>450</v>
      </c>
      <c r="B103" s="35" t="s">
        <v>92</v>
      </c>
      <c r="C103" s="36" t="s">
        <v>7</v>
      </c>
      <c r="D103" s="36" t="s">
        <v>979</v>
      </c>
      <c r="E103" s="37">
        <v>24.99</v>
      </c>
      <c r="F103" s="37">
        <v>33.369999999999997</v>
      </c>
      <c r="G103" s="35" t="s">
        <v>738</v>
      </c>
    </row>
    <row r="104" spans="1:9" ht="34.200000000000003">
      <c r="A104" s="34" t="s">
        <v>451</v>
      </c>
      <c r="B104" s="35" t="s">
        <v>93</v>
      </c>
      <c r="C104" s="36" t="s">
        <v>7</v>
      </c>
      <c r="D104" s="36" t="s">
        <v>979</v>
      </c>
      <c r="E104" s="37">
        <v>39.090000000000003</v>
      </c>
      <c r="F104" s="37">
        <v>38.79</v>
      </c>
      <c r="G104" s="35" t="s">
        <v>722</v>
      </c>
    </row>
    <row r="105" spans="1:9" ht="45.6">
      <c r="A105" s="34" t="s">
        <v>452</v>
      </c>
      <c r="B105" s="35" t="s">
        <v>94</v>
      </c>
      <c r="C105" s="36" t="s">
        <v>7</v>
      </c>
      <c r="D105" s="36" t="s">
        <v>979</v>
      </c>
      <c r="E105" s="37">
        <v>36.83</v>
      </c>
      <c r="F105" s="37">
        <v>36.97</v>
      </c>
      <c r="G105" s="44" t="s">
        <v>722</v>
      </c>
    </row>
    <row r="106" spans="1:9" ht="22.8">
      <c r="A106" s="34" t="s">
        <v>453</v>
      </c>
      <c r="B106" s="35" t="s">
        <v>95</v>
      </c>
      <c r="C106" s="36" t="s">
        <v>7</v>
      </c>
      <c r="D106" s="36" t="s">
        <v>979</v>
      </c>
      <c r="E106" s="37">
        <v>36.83</v>
      </c>
      <c r="F106" s="37">
        <v>36.97</v>
      </c>
      <c r="G106" s="44" t="s">
        <v>722</v>
      </c>
    </row>
    <row r="107" spans="1:9" ht="45.6">
      <c r="A107" s="34" t="s">
        <v>411</v>
      </c>
      <c r="B107" s="35" t="s">
        <v>96</v>
      </c>
      <c r="C107" s="36" t="s">
        <v>7</v>
      </c>
      <c r="D107" s="36" t="s">
        <v>979</v>
      </c>
      <c r="E107" s="37">
        <v>40.46</v>
      </c>
      <c r="F107" s="37">
        <v>36.03</v>
      </c>
      <c r="G107" s="97" t="s">
        <v>722</v>
      </c>
    </row>
    <row r="108" spans="1:9" ht="45.6">
      <c r="A108" s="34" t="s">
        <v>412</v>
      </c>
      <c r="B108" s="35" t="s">
        <v>97</v>
      </c>
      <c r="C108" s="36" t="s">
        <v>7</v>
      </c>
      <c r="D108" s="36" t="s">
        <v>979</v>
      </c>
      <c r="E108" s="37">
        <v>40.46</v>
      </c>
      <c r="F108" s="37">
        <v>36.03</v>
      </c>
      <c r="G108" s="44" t="s">
        <v>722</v>
      </c>
    </row>
    <row r="109" spans="1:9">
      <c r="A109" s="34" t="s">
        <v>413</v>
      </c>
      <c r="B109" s="35" t="s">
        <v>98</v>
      </c>
      <c r="C109" s="36" t="s">
        <v>7</v>
      </c>
      <c r="D109" s="36" t="s">
        <v>979</v>
      </c>
      <c r="E109" s="37">
        <v>40.46</v>
      </c>
      <c r="F109" s="37">
        <v>36.03</v>
      </c>
      <c r="G109" s="44" t="s">
        <v>722</v>
      </c>
    </row>
    <row r="110" spans="1:9" ht="45.6">
      <c r="A110" s="34" t="s">
        <v>414</v>
      </c>
      <c r="B110" s="35" t="s">
        <v>99</v>
      </c>
      <c r="C110" s="36" t="s">
        <v>7</v>
      </c>
      <c r="D110" s="36" t="s">
        <v>979</v>
      </c>
      <c r="E110" s="37">
        <v>39.44</v>
      </c>
      <c r="F110" s="37">
        <v>36.46</v>
      </c>
      <c r="G110" s="44" t="s">
        <v>722</v>
      </c>
    </row>
    <row r="111" spans="1:9">
      <c r="A111" s="34" t="s">
        <v>415</v>
      </c>
      <c r="B111" s="35" t="s">
        <v>100</v>
      </c>
      <c r="C111" s="36" t="s">
        <v>7</v>
      </c>
      <c r="D111" s="36" t="s">
        <v>979</v>
      </c>
      <c r="E111" s="37">
        <v>39.44</v>
      </c>
      <c r="F111" s="37">
        <v>36.46</v>
      </c>
      <c r="G111" s="44" t="s">
        <v>722</v>
      </c>
    </row>
    <row r="112" spans="1:9" ht="45.6">
      <c r="A112" s="34" t="s">
        <v>454</v>
      </c>
      <c r="B112" s="35" t="s">
        <v>101</v>
      </c>
      <c r="C112" s="36" t="s">
        <v>7</v>
      </c>
      <c r="D112" s="36" t="s">
        <v>979</v>
      </c>
      <c r="E112" s="37">
        <v>34.97</v>
      </c>
      <c r="F112" s="37">
        <v>40.08</v>
      </c>
      <c r="G112" s="44" t="s">
        <v>722</v>
      </c>
    </row>
    <row r="113" spans="1:7" ht="22.8">
      <c r="A113" s="34" t="s">
        <v>455</v>
      </c>
      <c r="B113" s="35" t="s">
        <v>102</v>
      </c>
      <c r="C113" s="36" t="s">
        <v>7</v>
      </c>
      <c r="D113" s="36" t="s">
        <v>979</v>
      </c>
      <c r="E113" s="37">
        <v>34.97</v>
      </c>
      <c r="F113" s="37">
        <v>40.08</v>
      </c>
      <c r="G113" s="44" t="s">
        <v>722</v>
      </c>
    </row>
    <row r="114" spans="1:7" ht="45.6">
      <c r="A114" s="34" t="s">
        <v>456</v>
      </c>
      <c r="B114" s="35" t="s">
        <v>103</v>
      </c>
      <c r="C114" s="36" t="s">
        <v>7</v>
      </c>
      <c r="D114" s="36" t="s">
        <v>979</v>
      </c>
      <c r="E114" s="37">
        <v>31.169999999999998</v>
      </c>
      <c r="F114" s="37">
        <v>46.42</v>
      </c>
      <c r="G114" s="44" t="s">
        <v>722</v>
      </c>
    </row>
    <row r="115" spans="1:7" ht="34.200000000000003">
      <c r="A115" s="34" t="s">
        <v>457</v>
      </c>
      <c r="B115" s="35" t="s">
        <v>104</v>
      </c>
      <c r="C115" s="36" t="s">
        <v>7</v>
      </c>
      <c r="D115" s="36" t="s">
        <v>979</v>
      </c>
      <c r="E115" s="37">
        <v>31.169999999999998</v>
      </c>
      <c r="F115" s="37">
        <v>46.42</v>
      </c>
      <c r="G115" s="44" t="s">
        <v>722</v>
      </c>
    </row>
    <row r="116" spans="1:7" ht="45.6">
      <c r="A116" s="34" t="s">
        <v>458</v>
      </c>
      <c r="B116" s="35" t="s">
        <v>105</v>
      </c>
      <c r="C116" s="36" t="s">
        <v>7</v>
      </c>
      <c r="D116" s="36" t="s">
        <v>979</v>
      </c>
      <c r="E116" s="37">
        <v>36.83</v>
      </c>
      <c r="F116" s="37">
        <v>36.97</v>
      </c>
      <c r="G116" s="44" t="s">
        <v>722</v>
      </c>
    </row>
    <row r="117" spans="1:7" ht="34.200000000000003">
      <c r="A117" s="34" t="s">
        <v>459</v>
      </c>
      <c r="B117" s="35" t="s">
        <v>106</v>
      </c>
      <c r="C117" s="36" t="s">
        <v>7</v>
      </c>
      <c r="D117" s="36" t="s">
        <v>979</v>
      </c>
      <c r="E117" s="37">
        <v>36.83</v>
      </c>
      <c r="F117" s="37">
        <v>36.97</v>
      </c>
      <c r="G117" s="44" t="s">
        <v>722</v>
      </c>
    </row>
    <row r="118" spans="1:7" ht="45.6">
      <c r="A118" s="34" t="s">
        <v>416</v>
      </c>
      <c r="B118" s="35" t="s">
        <v>107</v>
      </c>
      <c r="C118" s="36" t="s">
        <v>7</v>
      </c>
      <c r="D118" s="36" t="s">
        <v>979</v>
      </c>
      <c r="E118" s="37">
        <v>40.46</v>
      </c>
      <c r="F118" s="37">
        <v>36.03</v>
      </c>
      <c r="G118" s="45" t="s">
        <v>722</v>
      </c>
    </row>
    <row r="119" spans="1:7" ht="22.8">
      <c r="A119" s="34" t="s">
        <v>417</v>
      </c>
      <c r="B119" s="35" t="s">
        <v>108</v>
      </c>
      <c r="C119" s="36" t="s">
        <v>7</v>
      </c>
      <c r="D119" s="36" t="s">
        <v>979</v>
      </c>
      <c r="E119" s="37">
        <v>40.46</v>
      </c>
      <c r="F119" s="37">
        <v>36.03</v>
      </c>
      <c r="G119" s="45" t="s">
        <v>722</v>
      </c>
    </row>
    <row r="120" spans="1:7" ht="45.6">
      <c r="A120" s="34" t="s">
        <v>418</v>
      </c>
      <c r="B120" s="35" t="s">
        <v>109</v>
      </c>
      <c r="C120" s="36" t="s">
        <v>7</v>
      </c>
      <c r="D120" s="36" t="s">
        <v>979</v>
      </c>
      <c r="E120" s="37">
        <v>33.22</v>
      </c>
      <c r="F120" s="37">
        <v>42.199999999999996</v>
      </c>
      <c r="G120" s="35" t="s">
        <v>722</v>
      </c>
    </row>
    <row r="121" spans="1:7" ht="34.200000000000003">
      <c r="A121" s="34" t="s">
        <v>419</v>
      </c>
      <c r="B121" s="35" t="s">
        <v>110</v>
      </c>
      <c r="C121" s="36" t="s">
        <v>7</v>
      </c>
      <c r="D121" s="36" t="s">
        <v>979</v>
      </c>
      <c r="E121" s="37">
        <v>33.22</v>
      </c>
      <c r="F121" s="37">
        <v>42.199999999999996</v>
      </c>
      <c r="G121" s="35" t="s">
        <v>722</v>
      </c>
    </row>
    <row r="122" spans="1:7" ht="34.200000000000003">
      <c r="A122" s="34" t="s">
        <v>460</v>
      </c>
      <c r="B122" s="35" t="s">
        <v>111</v>
      </c>
      <c r="C122" s="36" t="s">
        <v>7</v>
      </c>
      <c r="D122" s="36" t="s">
        <v>979</v>
      </c>
      <c r="E122" s="37">
        <v>34.97</v>
      </c>
      <c r="F122" s="37">
        <v>40.08</v>
      </c>
      <c r="G122" s="35" t="s">
        <v>739</v>
      </c>
    </row>
    <row r="123" spans="1:7" ht="34.200000000000003">
      <c r="A123" s="34" t="s">
        <v>461</v>
      </c>
      <c r="B123" s="35" t="s">
        <v>112</v>
      </c>
      <c r="C123" s="36" t="s">
        <v>7</v>
      </c>
      <c r="D123" s="36" t="s">
        <v>979</v>
      </c>
      <c r="E123" s="37">
        <v>34.97</v>
      </c>
      <c r="F123" s="37">
        <v>40.08</v>
      </c>
      <c r="G123" s="35" t="s">
        <v>739</v>
      </c>
    </row>
    <row r="124" spans="1:7" ht="45.6">
      <c r="A124" s="34" t="s">
        <v>462</v>
      </c>
      <c r="B124" s="35" t="s">
        <v>113</v>
      </c>
      <c r="C124" s="36" t="s">
        <v>7</v>
      </c>
      <c r="D124" s="36" t="s">
        <v>979</v>
      </c>
      <c r="E124" s="37">
        <v>31.169999999999998</v>
      </c>
      <c r="F124" s="37">
        <v>46.42</v>
      </c>
      <c r="G124" s="35" t="s">
        <v>740</v>
      </c>
    </row>
    <row r="125" spans="1:7" ht="34.200000000000003">
      <c r="A125" s="34" t="s">
        <v>463</v>
      </c>
      <c r="B125" s="35" t="s">
        <v>114</v>
      </c>
      <c r="C125" s="36" t="s">
        <v>7</v>
      </c>
      <c r="D125" s="36" t="s">
        <v>979</v>
      </c>
      <c r="E125" s="37">
        <v>31.169999999999998</v>
      </c>
      <c r="F125" s="37">
        <v>46.42</v>
      </c>
      <c r="G125" s="35" t="s">
        <v>740</v>
      </c>
    </row>
    <row r="126" spans="1:7" ht="45.6">
      <c r="A126" s="34" t="s">
        <v>464</v>
      </c>
      <c r="B126" s="35" t="s">
        <v>115</v>
      </c>
      <c r="C126" s="36" t="s">
        <v>7</v>
      </c>
      <c r="D126" s="36" t="s">
        <v>979</v>
      </c>
      <c r="E126" s="37">
        <v>38</v>
      </c>
      <c r="F126" s="37">
        <v>38</v>
      </c>
      <c r="G126" s="35" t="s">
        <v>722</v>
      </c>
    </row>
    <row r="127" spans="1:7" ht="34.200000000000003">
      <c r="A127" s="34" t="s">
        <v>465</v>
      </c>
      <c r="B127" s="35" t="s">
        <v>116</v>
      </c>
      <c r="C127" s="36" t="s">
        <v>7</v>
      </c>
      <c r="D127" s="36" t="s">
        <v>979</v>
      </c>
      <c r="E127" s="37">
        <v>38</v>
      </c>
      <c r="F127" s="37">
        <v>38</v>
      </c>
      <c r="G127" s="35" t="s">
        <v>722</v>
      </c>
    </row>
    <row r="128" spans="1:7" ht="45.6">
      <c r="A128" s="34" t="s">
        <v>466</v>
      </c>
      <c r="B128" s="35" t="s">
        <v>117</v>
      </c>
      <c r="C128" s="36" t="s">
        <v>7</v>
      </c>
      <c r="D128" s="36" t="s">
        <v>979</v>
      </c>
      <c r="E128" s="37">
        <v>0</v>
      </c>
      <c r="F128" s="37">
        <v>64.900000000000006</v>
      </c>
      <c r="G128" s="35" t="s">
        <v>722</v>
      </c>
    </row>
    <row r="129" spans="1:7" ht="22.8">
      <c r="A129" s="34" t="s">
        <v>467</v>
      </c>
      <c r="B129" s="35" t="s">
        <v>118</v>
      </c>
      <c r="C129" s="36" t="s">
        <v>7</v>
      </c>
      <c r="D129" s="36" t="s">
        <v>979</v>
      </c>
      <c r="E129" s="37">
        <v>0</v>
      </c>
      <c r="F129" s="37">
        <v>64.900000000000006</v>
      </c>
      <c r="G129" s="35" t="s">
        <v>722</v>
      </c>
    </row>
    <row r="130" spans="1:7" ht="45.6">
      <c r="A130" s="34" t="s">
        <v>468</v>
      </c>
      <c r="B130" s="35" t="s">
        <v>119</v>
      </c>
      <c r="C130" s="36" t="s">
        <v>7</v>
      </c>
      <c r="D130" s="36" t="s">
        <v>979</v>
      </c>
      <c r="E130" s="37">
        <v>33.590000000000003</v>
      </c>
      <c r="F130" s="37">
        <v>41.49</v>
      </c>
      <c r="G130" s="35" t="s">
        <v>768</v>
      </c>
    </row>
    <row r="131" spans="1:7" ht="22.8">
      <c r="A131" s="34" t="s">
        <v>469</v>
      </c>
      <c r="B131" s="35" t="s">
        <v>120</v>
      </c>
      <c r="C131" s="36" t="s">
        <v>7</v>
      </c>
      <c r="D131" s="36" t="s">
        <v>979</v>
      </c>
      <c r="E131" s="37">
        <v>33.590000000000003</v>
      </c>
      <c r="F131" s="37">
        <v>41.49</v>
      </c>
      <c r="G131" s="35" t="s">
        <v>768</v>
      </c>
    </row>
    <row r="132" spans="1:7" ht="34.200000000000003">
      <c r="A132" s="34" t="s">
        <v>470</v>
      </c>
      <c r="B132" s="35" t="s">
        <v>121</v>
      </c>
      <c r="C132" s="36" t="s">
        <v>7</v>
      </c>
      <c r="D132" s="36" t="s">
        <v>979</v>
      </c>
      <c r="E132" s="37">
        <v>33</v>
      </c>
      <c r="F132" s="37">
        <v>32.75</v>
      </c>
      <c r="G132" s="35" t="s">
        <v>1007</v>
      </c>
    </row>
    <row r="133" spans="1:7" ht="45.6">
      <c r="A133" s="34" t="s">
        <v>471</v>
      </c>
      <c r="B133" s="35" t="s">
        <v>122</v>
      </c>
      <c r="C133" s="36" t="s">
        <v>7</v>
      </c>
      <c r="D133" s="36" t="s">
        <v>979</v>
      </c>
      <c r="E133" s="37">
        <v>28.74</v>
      </c>
      <c r="F133" s="37">
        <v>28.849999999999998</v>
      </c>
      <c r="G133" s="44" t="s">
        <v>868</v>
      </c>
    </row>
    <row r="134" spans="1:7" ht="22.8">
      <c r="A134" s="34" t="s">
        <v>472</v>
      </c>
      <c r="B134" s="35" t="s">
        <v>123</v>
      </c>
      <c r="C134" s="36" t="s">
        <v>7</v>
      </c>
      <c r="D134" s="36" t="s">
        <v>979</v>
      </c>
      <c r="E134" s="37">
        <v>28.74</v>
      </c>
      <c r="F134" s="37">
        <v>28.849999999999998</v>
      </c>
      <c r="G134" s="44" t="s">
        <v>868</v>
      </c>
    </row>
    <row r="135" spans="1:7" ht="45.6">
      <c r="A135" s="34" t="s">
        <v>420</v>
      </c>
      <c r="B135" s="35" t="s">
        <v>124</v>
      </c>
      <c r="C135" s="36" t="s">
        <v>7</v>
      </c>
      <c r="D135" s="36" t="s">
        <v>979</v>
      </c>
      <c r="E135" s="37">
        <v>31.19</v>
      </c>
      <c r="F135" s="37">
        <v>26.010000000000005</v>
      </c>
      <c r="G135" s="44" t="s">
        <v>901</v>
      </c>
    </row>
    <row r="136" spans="1:7" ht="22.8">
      <c r="A136" s="34" t="s">
        <v>421</v>
      </c>
      <c r="B136" s="35" t="s">
        <v>125</v>
      </c>
      <c r="C136" s="36" t="s">
        <v>7</v>
      </c>
      <c r="D136" s="36" t="s">
        <v>979</v>
      </c>
      <c r="E136" s="37">
        <v>31.19</v>
      </c>
      <c r="F136" s="37">
        <v>26.010000000000005</v>
      </c>
      <c r="G136" s="44" t="s">
        <v>901</v>
      </c>
    </row>
    <row r="137" spans="1:7" ht="45.6">
      <c r="A137" s="34" t="s">
        <v>422</v>
      </c>
      <c r="B137" s="35" t="s">
        <v>126</v>
      </c>
      <c r="C137" s="36" t="s">
        <v>7</v>
      </c>
      <c r="D137" s="36" t="s">
        <v>979</v>
      </c>
      <c r="E137" s="37">
        <v>32.11</v>
      </c>
      <c r="F137" s="37">
        <v>29.69</v>
      </c>
      <c r="G137" s="38" t="s">
        <v>930</v>
      </c>
    </row>
    <row r="138" spans="1:7" ht="22.8">
      <c r="A138" s="34" t="s">
        <v>423</v>
      </c>
      <c r="B138" s="35" t="s">
        <v>127</v>
      </c>
      <c r="C138" s="36" t="s">
        <v>7</v>
      </c>
      <c r="D138" s="36" t="s">
        <v>979</v>
      </c>
      <c r="E138" s="37">
        <v>32.11</v>
      </c>
      <c r="F138" s="37">
        <v>29.69</v>
      </c>
      <c r="G138" s="38" t="s">
        <v>930</v>
      </c>
    </row>
    <row r="139" spans="1:7" ht="45.6">
      <c r="A139" s="34" t="s">
        <v>473</v>
      </c>
      <c r="B139" s="35" t="s">
        <v>128</v>
      </c>
      <c r="C139" s="36" t="s">
        <v>7</v>
      </c>
      <c r="D139" s="36" t="s">
        <v>979</v>
      </c>
      <c r="E139" s="37">
        <v>28.88</v>
      </c>
      <c r="F139" s="37">
        <v>31.230000000000004</v>
      </c>
      <c r="G139" s="35" t="s">
        <v>1003</v>
      </c>
    </row>
    <row r="140" spans="1:7" ht="22.8">
      <c r="A140" s="34" t="s">
        <v>474</v>
      </c>
      <c r="B140" s="35" t="s">
        <v>129</v>
      </c>
      <c r="C140" s="36" t="s">
        <v>7</v>
      </c>
      <c r="D140" s="36" t="s">
        <v>979</v>
      </c>
      <c r="E140" s="37">
        <v>28.88</v>
      </c>
      <c r="F140" s="37">
        <v>31.230000000000004</v>
      </c>
      <c r="G140" s="35" t="s">
        <v>1008</v>
      </c>
    </row>
    <row r="141" spans="1:7" ht="45.6">
      <c r="A141" s="34" t="s">
        <v>475</v>
      </c>
      <c r="B141" s="35" t="s">
        <v>130</v>
      </c>
      <c r="C141" s="36" t="s">
        <v>7</v>
      </c>
      <c r="D141" s="36" t="s">
        <v>979</v>
      </c>
      <c r="E141" s="37">
        <v>31</v>
      </c>
      <c r="F141" s="37">
        <v>31</v>
      </c>
      <c r="G141" s="35" t="s">
        <v>1006</v>
      </c>
    </row>
    <row r="142" spans="1:7" ht="22.8">
      <c r="A142" s="34" t="s">
        <v>476</v>
      </c>
      <c r="B142" s="35" t="s">
        <v>131</v>
      </c>
      <c r="C142" s="36" t="s">
        <v>7</v>
      </c>
      <c r="D142" s="36" t="s">
        <v>979</v>
      </c>
      <c r="E142" s="37">
        <v>31</v>
      </c>
      <c r="F142" s="37">
        <v>31</v>
      </c>
      <c r="G142" s="35" t="s">
        <v>1006</v>
      </c>
    </row>
    <row r="143" spans="1:7" ht="45.6">
      <c r="A143" s="34" t="s">
        <v>477</v>
      </c>
      <c r="B143" s="35" t="s">
        <v>945</v>
      </c>
      <c r="C143" s="36" t="s">
        <v>7</v>
      </c>
      <c r="D143" s="36" t="s">
        <v>979</v>
      </c>
      <c r="E143" s="37">
        <v>28.74</v>
      </c>
      <c r="F143" s="37">
        <v>28.849999999999998</v>
      </c>
      <c r="G143" s="44" t="s">
        <v>868</v>
      </c>
    </row>
    <row r="144" spans="1:7" ht="34.200000000000003">
      <c r="A144" s="34" t="s">
        <v>478</v>
      </c>
      <c r="B144" s="35" t="s">
        <v>132</v>
      </c>
      <c r="C144" s="36" t="s">
        <v>7</v>
      </c>
      <c r="D144" s="36" t="s">
        <v>979</v>
      </c>
      <c r="E144" s="37">
        <v>28.74</v>
      </c>
      <c r="F144" s="37">
        <v>28.849999999999998</v>
      </c>
      <c r="G144" s="44" t="s">
        <v>868</v>
      </c>
    </row>
    <row r="145" spans="1:7" ht="45.6">
      <c r="A145" s="34" t="s">
        <v>424</v>
      </c>
      <c r="B145" s="35" t="s">
        <v>133</v>
      </c>
      <c r="C145" s="36" t="s">
        <v>7</v>
      </c>
      <c r="D145" s="36" t="s">
        <v>979</v>
      </c>
      <c r="E145" s="37">
        <v>33.31</v>
      </c>
      <c r="F145" s="37">
        <v>29.669999999999995</v>
      </c>
      <c r="G145" s="35" t="s">
        <v>924</v>
      </c>
    </row>
    <row r="146" spans="1:7" ht="34.200000000000003">
      <c r="A146" s="34" t="s">
        <v>425</v>
      </c>
      <c r="B146" s="35" t="s">
        <v>134</v>
      </c>
      <c r="C146" s="36" t="s">
        <v>7</v>
      </c>
      <c r="D146" s="36" t="s">
        <v>979</v>
      </c>
      <c r="E146" s="37">
        <v>33.31</v>
      </c>
      <c r="F146" s="37">
        <v>29.669999999999995</v>
      </c>
      <c r="G146" s="44" t="s">
        <v>901</v>
      </c>
    </row>
    <row r="147" spans="1:7" ht="45.6">
      <c r="A147" s="34" t="s">
        <v>426</v>
      </c>
      <c r="B147" s="35" t="s">
        <v>135</v>
      </c>
      <c r="C147" s="36" t="s">
        <v>7</v>
      </c>
      <c r="D147" s="36" t="s">
        <v>979</v>
      </c>
      <c r="E147" s="37">
        <v>26.8</v>
      </c>
      <c r="F147" s="37">
        <v>34.050000000000004</v>
      </c>
      <c r="G147" s="35" t="s">
        <v>741</v>
      </c>
    </row>
    <row r="148" spans="1:7" ht="34.200000000000003">
      <c r="A148" s="34" t="s">
        <v>427</v>
      </c>
      <c r="B148" s="35" t="s">
        <v>136</v>
      </c>
      <c r="C148" s="36" t="s">
        <v>7</v>
      </c>
      <c r="D148" s="36" t="s">
        <v>979</v>
      </c>
      <c r="E148" s="37">
        <v>26.8</v>
      </c>
      <c r="F148" s="37">
        <v>34.050000000000004</v>
      </c>
      <c r="G148" s="35" t="s">
        <v>741</v>
      </c>
    </row>
    <row r="149" spans="1:7" ht="45.6">
      <c r="A149" s="34" t="s">
        <v>479</v>
      </c>
      <c r="B149" s="35" t="s">
        <v>137</v>
      </c>
      <c r="C149" s="36" t="s">
        <v>7</v>
      </c>
      <c r="D149" s="36" t="s">
        <v>979</v>
      </c>
      <c r="E149" s="37">
        <v>22.59</v>
      </c>
      <c r="F149" s="37">
        <v>22.55</v>
      </c>
      <c r="G149" s="35" t="s">
        <v>732</v>
      </c>
    </row>
    <row r="150" spans="1:7" ht="34.200000000000003">
      <c r="A150" s="34" t="s">
        <v>480</v>
      </c>
      <c r="B150" s="35" t="s">
        <v>138</v>
      </c>
      <c r="C150" s="36" t="s">
        <v>7</v>
      </c>
      <c r="D150" s="36" t="s">
        <v>979</v>
      </c>
      <c r="E150" s="37">
        <v>22.59</v>
      </c>
      <c r="F150" s="37">
        <v>22.55</v>
      </c>
      <c r="G150" s="35" t="s">
        <v>732</v>
      </c>
    </row>
    <row r="151" spans="1:7" ht="45.6">
      <c r="A151" s="34" t="s">
        <v>481</v>
      </c>
      <c r="B151" s="35" t="s">
        <v>139</v>
      </c>
      <c r="C151" s="36" t="s">
        <v>7</v>
      </c>
      <c r="D151" s="36" t="s">
        <v>979</v>
      </c>
      <c r="E151" s="37">
        <v>26.19</v>
      </c>
      <c r="F151" s="37">
        <v>39</v>
      </c>
      <c r="G151" s="35" t="s">
        <v>742</v>
      </c>
    </row>
    <row r="152" spans="1:7" ht="34.200000000000003">
      <c r="A152" s="34" t="s">
        <v>482</v>
      </c>
      <c r="B152" s="35" t="s">
        <v>140</v>
      </c>
      <c r="C152" s="36" t="s">
        <v>7</v>
      </c>
      <c r="D152" s="36" t="s">
        <v>979</v>
      </c>
      <c r="E152" s="37">
        <v>26.19</v>
      </c>
      <c r="F152" s="37">
        <v>39</v>
      </c>
      <c r="G152" s="35" t="s">
        <v>742</v>
      </c>
    </row>
    <row r="153" spans="1:7" ht="45.6">
      <c r="A153" s="34" t="s">
        <v>483</v>
      </c>
      <c r="B153" s="35" t="s">
        <v>141</v>
      </c>
      <c r="C153" s="36" t="s">
        <v>7</v>
      </c>
      <c r="D153" s="36" t="s">
        <v>979</v>
      </c>
      <c r="E153" s="37">
        <v>31</v>
      </c>
      <c r="F153" s="37">
        <v>31</v>
      </c>
      <c r="G153" s="35" t="s">
        <v>743</v>
      </c>
    </row>
    <row r="154" spans="1:7" ht="45.6">
      <c r="A154" s="34" t="s">
        <v>484</v>
      </c>
      <c r="B154" s="35" t="s">
        <v>142</v>
      </c>
      <c r="C154" s="36" t="s">
        <v>7</v>
      </c>
      <c r="D154" s="36" t="s">
        <v>979</v>
      </c>
      <c r="E154" s="37">
        <v>31</v>
      </c>
      <c r="F154" s="37">
        <v>31</v>
      </c>
      <c r="G154" s="35" t="s">
        <v>743</v>
      </c>
    </row>
    <row r="155" spans="1:7" ht="34.200000000000003">
      <c r="A155" s="34" t="s">
        <v>485</v>
      </c>
      <c r="B155" s="35" t="s">
        <v>143</v>
      </c>
      <c r="C155" s="36" t="s">
        <v>7</v>
      </c>
      <c r="D155" s="36" t="s">
        <v>979</v>
      </c>
      <c r="E155" s="37">
        <v>0</v>
      </c>
      <c r="F155" s="37">
        <v>39.800000000000004</v>
      </c>
      <c r="G155" s="35" t="s">
        <v>744</v>
      </c>
    </row>
    <row r="156" spans="1:7" ht="22.8">
      <c r="A156" s="34" t="s">
        <v>486</v>
      </c>
      <c r="B156" s="35" t="s">
        <v>144</v>
      </c>
      <c r="C156" s="36" t="s">
        <v>7</v>
      </c>
      <c r="D156" s="36" t="s">
        <v>979</v>
      </c>
      <c r="E156" s="37">
        <v>0</v>
      </c>
      <c r="F156" s="37">
        <v>39.800000000000004</v>
      </c>
      <c r="G156" s="35" t="s">
        <v>744</v>
      </c>
    </row>
    <row r="157" spans="1:7" ht="45.6">
      <c r="A157" s="34" t="s">
        <v>487</v>
      </c>
      <c r="B157" s="35" t="s">
        <v>145</v>
      </c>
      <c r="C157" s="36" t="s">
        <v>7</v>
      </c>
      <c r="D157" s="36" t="s">
        <v>979</v>
      </c>
      <c r="E157" s="37">
        <v>22.93</v>
      </c>
      <c r="F157" s="37">
        <v>25.91</v>
      </c>
      <c r="G157" s="35" t="s">
        <v>732</v>
      </c>
    </row>
    <row r="158" spans="1:7" ht="22.8">
      <c r="A158" s="34" t="s">
        <v>488</v>
      </c>
      <c r="B158" s="35" t="s">
        <v>146</v>
      </c>
      <c r="C158" s="36" t="s">
        <v>7</v>
      </c>
      <c r="D158" s="36" t="s">
        <v>979</v>
      </c>
      <c r="E158" s="37">
        <v>22.93</v>
      </c>
      <c r="F158" s="37">
        <v>25.91</v>
      </c>
      <c r="G158" s="35" t="s">
        <v>732</v>
      </c>
    </row>
    <row r="159" spans="1:7" ht="45.6">
      <c r="A159" s="34" t="s">
        <v>489</v>
      </c>
      <c r="B159" s="35" t="s">
        <v>147</v>
      </c>
      <c r="C159" s="36" t="s">
        <v>7</v>
      </c>
      <c r="D159" s="36" t="s">
        <v>979</v>
      </c>
      <c r="E159" s="37">
        <v>33</v>
      </c>
      <c r="F159" s="37">
        <v>32.75</v>
      </c>
      <c r="G159" s="44" t="s">
        <v>1009</v>
      </c>
    </row>
    <row r="160" spans="1:7" ht="34.200000000000003">
      <c r="A160" s="34" t="s">
        <v>490</v>
      </c>
      <c r="B160" s="35" t="s">
        <v>148</v>
      </c>
      <c r="C160" s="36" t="s">
        <v>7</v>
      </c>
      <c r="D160" s="36" t="s">
        <v>979</v>
      </c>
      <c r="E160" s="37">
        <v>33</v>
      </c>
      <c r="F160" s="37">
        <v>32.75</v>
      </c>
      <c r="G160" s="44" t="s">
        <v>1009</v>
      </c>
    </row>
    <row r="161" spans="1:7" ht="34.200000000000003">
      <c r="A161" s="34" t="s">
        <v>491</v>
      </c>
      <c r="B161" s="35" t="s">
        <v>149</v>
      </c>
      <c r="C161" s="36" t="s">
        <v>7</v>
      </c>
      <c r="D161" s="36" t="s">
        <v>979</v>
      </c>
      <c r="E161" s="37">
        <v>28.74</v>
      </c>
      <c r="F161" s="37">
        <v>28.849999999999998</v>
      </c>
      <c r="G161" s="44" t="s">
        <v>868</v>
      </c>
    </row>
    <row r="162" spans="1:7" ht="34.200000000000003">
      <c r="A162" s="34" t="s">
        <v>492</v>
      </c>
      <c r="B162" s="35" t="s">
        <v>150</v>
      </c>
      <c r="C162" s="36" t="s">
        <v>7</v>
      </c>
      <c r="D162" s="36" t="s">
        <v>979</v>
      </c>
      <c r="E162" s="37">
        <v>28.74</v>
      </c>
      <c r="F162" s="37">
        <v>28.849999999999998</v>
      </c>
      <c r="G162" s="44" t="s">
        <v>868</v>
      </c>
    </row>
    <row r="163" spans="1:7">
      <c r="A163" s="34" t="s">
        <v>493</v>
      </c>
      <c r="B163" s="35" t="s">
        <v>151</v>
      </c>
      <c r="C163" s="36" t="s">
        <v>7</v>
      </c>
      <c r="D163" s="36" t="s">
        <v>979</v>
      </c>
      <c r="E163" s="37">
        <v>28.74</v>
      </c>
      <c r="F163" s="37">
        <v>28.849999999999998</v>
      </c>
      <c r="G163" s="44" t="s">
        <v>767</v>
      </c>
    </row>
    <row r="164" spans="1:7" ht="45.6">
      <c r="A164" s="34" t="s">
        <v>428</v>
      </c>
      <c r="B164" s="35" t="s">
        <v>152</v>
      </c>
      <c r="C164" s="36" t="s">
        <v>7</v>
      </c>
      <c r="D164" s="36" t="s">
        <v>979</v>
      </c>
      <c r="E164" s="37">
        <v>33.31</v>
      </c>
      <c r="F164" s="37">
        <v>29.669999999999995</v>
      </c>
      <c r="G164" s="83" t="s">
        <v>924</v>
      </c>
    </row>
    <row r="165" spans="1:7" ht="34.200000000000003">
      <c r="A165" s="34" t="s">
        <v>429</v>
      </c>
      <c r="B165" s="35" t="s">
        <v>153</v>
      </c>
      <c r="C165" s="36" t="s">
        <v>7</v>
      </c>
      <c r="D165" s="36" t="s">
        <v>979</v>
      </c>
      <c r="E165" s="37">
        <v>33.31</v>
      </c>
      <c r="F165" s="37">
        <v>29.669999999999995</v>
      </c>
      <c r="G165" s="83" t="s">
        <v>924</v>
      </c>
    </row>
    <row r="166" spans="1:7">
      <c r="A166" s="34" t="s">
        <v>430</v>
      </c>
      <c r="B166" s="35" t="s">
        <v>154</v>
      </c>
      <c r="C166" s="36" t="s">
        <v>7</v>
      </c>
      <c r="D166" s="36" t="s">
        <v>979</v>
      </c>
      <c r="E166" s="37">
        <v>33.31</v>
      </c>
      <c r="F166" s="37">
        <v>29.669999999999995</v>
      </c>
      <c r="G166" s="83" t="s">
        <v>924</v>
      </c>
    </row>
    <row r="167" spans="1:7" ht="34.200000000000003">
      <c r="A167" s="34" t="s">
        <v>494</v>
      </c>
      <c r="B167" s="35" t="s">
        <v>155</v>
      </c>
      <c r="C167" s="36" t="s">
        <v>7</v>
      </c>
      <c r="D167" s="36" t="s">
        <v>979</v>
      </c>
      <c r="E167" s="37">
        <v>28.88</v>
      </c>
      <c r="F167" s="37">
        <v>31.230000000000004</v>
      </c>
      <c r="G167" s="35" t="s">
        <v>745</v>
      </c>
    </row>
    <row r="168" spans="1:7">
      <c r="A168" s="34" t="s">
        <v>495</v>
      </c>
      <c r="B168" s="35" t="s">
        <v>156</v>
      </c>
      <c r="C168" s="36" t="s">
        <v>7</v>
      </c>
      <c r="D168" s="36" t="s">
        <v>979</v>
      </c>
      <c r="E168" s="37">
        <v>28.88</v>
      </c>
      <c r="F168" s="37">
        <v>31.230000000000004</v>
      </c>
      <c r="G168" s="35" t="s">
        <v>745</v>
      </c>
    </row>
    <row r="169" spans="1:7" ht="45.6">
      <c r="A169" s="34" t="s">
        <v>496</v>
      </c>
      <c r="B169" s="35" t="s">
        <v>157</v>
      </c>
      <c r="C169" s="36" t="s">
        <v>7</v>
      </c>
      <c r="D169" s="36" t="s">
        <v>979</v>
      </c>
      <c r="E169" s="37">
        <v>22.75</v>
      </c>
      <c r="F169" s="37">
        <v>42.25</v>
      </c>
      <c r="G169" s="35" t="s">
        <v>1010</v>
      </c>
    </row>
    <row r="170" spans="1:7" ht="22.8">
      <c r="A170" s="34" t="s">
        <v>497</v>
      </c>
      <c r="B170" s="35" t="s">
        <v>158</v>
      </c>
      <c r="C170" s="36" t="s">
        <v>7</v>
      </c>
      <c r="D170" s="36" t="s">
        <v>979</v>
      </c>
      <c r="E170" s="37">
        <v>22.75</v>
      </c>
      <c r="F170" s="37">
        <v>42.25</v>
      </c>
      <c r="G170" s="35" t="s">
        <v>1010</v>
      </c>
    </row>
    <row r="171" spans="1:7" ht="22.8">
      <c r="A171" s="34" t="s">
        <v>498</v>
      </c>
      <c r="B171" s="35" t="s">
        <v>159</v>
      </c>
      <c r="C171" s="36" t="s">
        <v>7</v>
      </c>
      <c r="D171" s="36" t="s">
        <v>979</v>
      </c>
      <c r="E171" s="37">
        <v>22.75</v>
      </c>
      <c r="F171" s="37">
        <v>42.25</v>
      </c>
      <c r="G171" s="35" t="s">
        <v>1010</v>
      </c>
    </row>
    <row r="172" spans="1:7" ht="45.6">
      <c r="A172" s="34" t="s">
        <v>499</v>
      </c>
      <c r="B172" s="35" t="s">
        <v>160</v>
      </c>
      <c r="C172" s="36" t="s">
        <v>7</v>
      </c>
      <c r="D172" s="36" t="s">
        <v>979</v>
      </c>
      <c r="E172" s="37">
        <v>33.61</v>
      </c>
      <c r="F172" s="37">
        <v>37.9</v>
      </c>
      <c r="G172" s="35" t="s">
        <v>955</v>
      </c>
    </row>
    <row r="173" spans="1:7" ht="34.200000000000003">
      <c r="A173" s="34" t="s">
        <v>500</v>
      </c>
      <c r="B173" s="35" t="s">
        <v>161</v>
      </c>
      <c r="C173" s="36" t="s">
        <v>7</v>
      </c>
      <c r="D173" s="36" t="s">
        <v>979</v>
      </c>
      <c r="E173" s="37">
        <v>33.61</v>
      </c>
      <c r="F173" s="37">
        <v>37.9</v>
      </c>
      <c r="G173" s="35" t="s">
        <v>955</v>
      </c>
    </row>
    <row r="174" spans="1:7" ht="45.6">
      <c r="A174" s="34" t="s">
        <v>501</v>
      </c>
      <c r="B174" s="35" t="s">
        <v>162</v>
      </c>
      <c r="C174" s="36" t="s">
        <v>7</v>
      </c>
      <c r="D174" s="36" t="s">
        <v>979</v>
      </c>
      <c r="E174" s="37">
        <v>26.19</v>
      </c>
      <c r="F174" s="37">
        <v>39</v>
      </c>
      <c r="G174" s="35" t="s">
        <v>742</v>
      </c>
    </row>
    <row r="175" spans="1:7" ht="34.200000000000003">
      <c r="A175" s="34" t="s">
        <v>502</v>
      </c>
      <c r="B175" s="35" t="s">
        <v>163</v>
      </c>
      <c r="C175" s="36" t="s">
        <v>7</v>
      </c>
      <c r="D175" s="36" t="s">
        <v>979</v>
      </c>
      <c r="E175" s="37">
        <v>26.19</v>
      </c>
      <c r="F175" s="37">
        <v>39</v>
      </c>
      <c r="G175" s="35" t="s">
        <v>742</v>
      </c>
    </row>
    <row r="176" spans="1:7" ht="45.6">
      <c r="A176" s="34" t="s">
        <v>503</v>
      </c>
      <c r="B176" s="35" t="s">
        <v>164</v>
      </c>
      <c r="C176" s="36" t="s">
        <v>7</v>
      </c>
      <c r="D176" s="36" t="s">
        <v>979</v>
      </c>
      <c r="E176" s="37">
        <v>31</v>
      </c>
      <c r="F176" s="37">
        <v>31</v>
      </c>
      <c r="G176" s="35" t="s">
        <v>743</v>
      </c>
    </row>
    <row r="177" spans="1:7" ht="22.8">
      <c r="A177" s="34" t="s">
        <v>504</v>
      </c>
      <c r="B177" s="35" t="s">
        <v>165</v>
      </c>
      <c r="C177" s="36" t="s">
        <v>7</v>
      </c>
      <c r="D177" s="36" t="s">
        <v>979</v>
      </c>
      <c r="E177" s="37">
        <v>31</v>
      </c>
      <c r="F177" s="37">
        <v>31</v>
      </c>
      <c r="G177" s="35" t="s">
        <v>743</v>
      </c>
    </row>
    <row r="178" spans="1:7">
      <c r="A178" s="34" t="s">
        <v>505</v>
      </c>
      <c r="B178" s="35" t="s">
        <v>166</v>
      </c>
      <c r="C178" s="36" t="s">
        <v>7</v>
      </c>
      <c r="D178" s="36" t="s">
        <v>979</v>
      </c>
      <c r="E178" s="37">
        <v>7.2499999999999991</v>
      </c>
      <c r="F178" s="37">
        <v>46.25</v>
      </c>
      <c r="G178" s="35" t="s">
        <v>1011</v>
      </c>
    </row>
    <row r="179" spans="1:7" ht="34.200000000000003">
      <c r="A179" s="34" t="s">
        <v>431</v>
      </c>
      <c r="B179" s="35" t="s">
        <v>167</v>
      </c>
      <c r="C179" s="36" t="s">
        <v>7</v>
      </c>
      <c r="D179" s="36" t="s">
        <v>979</v>
      </c>
      <c r="E179" s="37">
        <v>32.11</v>
      </c>
      <c r="F179" s="37">
        <v>29.69</v>
      </c>
      <c r="G179" s="38" t="s">
        <v>930</v>
      </c>
    </row>
    <row r="180" spans="1:7">
      <c r="A180" s="34" t="s">
        <v>432</v>
      </c>
      <c r="B180" s="35" t="s">
        <v>168</v>
      </c>
      <c r="C180" s="36" t="s">
        <v>7</v>
      </c>
      <c r="D180" s="36" t="s">
        <v>979</v>
      </c>
      <c r="E180" s="37">
        <v>32.11</v>
      </c>
      <c r="F180" s="37">
        <v>29.69</v>
      </c>
      <c r="G180" s="38" t="s">
        <v>930</v>
      </c>
    </row>
    <row r="181" spans="1:7" ht="45.6">
      <c r="A181" s="34" t="s">
        <v>506</v>
      </c>
      <c r="B181" s="35" t="s">
        <v>169</v>
      </c>
      <c r="C181" s="36" t="s">
        <v>7</v>
      </c>
      <c r="D181" s="36" t="s">
        <v>979</v>
      </c>
      <c r="E181" s="37">
        <v>26.19</v>
      </c>
      <c r="F181" s="37">
        <v>39</v>
      </c>
      <c r="G181" s="35" t="s">
        <v>742</v>
      </c>
    </row>
    <row r="182" spans="1:7" ht="45.6">
      <c r="A182" s="34" t="s">
        <v>507</v>
      </c>
      <c r="B182" s="35" t="s">
        <v>170</v>
      </c>
      <c r="C182" s="36" t="s">
        <v>7</v>
      </c>
      <c r="D182" s="36" t="s">
        <v>979</v>
      </c>
      <c r="E182" s="37">
        <v>26.19</v>
      </c>
      <c r="F182" s="37">
        <v>39</v>
      </c>
      <c r="G182" s="35" t="s">
        <v>742</v>
      </c>
    </row>
    <row r="183" spans="1:7" ht="45.6">
      <c r="A183" s="34" t="s">
        <v>508</v>
      </c>
      <c r="B183" s="35" t="s">
        <v>171</v>
      </c>
      <c r="C183" s="36" t="s">
        <v>7</v>
      </c>
      <c r="D183" s="36" t="s">
        <v>979</v>
      </c>
      <c r="E183" s="37">
        <v>28.74</v>
      </c>
      <c r="F183" s="37">
        <v>28.849999999999998</v>
      </c>
      <c r="G183" s="44" t="s">
        <v>868</v>
      </c>
    </row>
    <row r="184" spans="1:7" ht="34.200000000000003">
      <c r="A184" s="34" t="s">
        <v>509</v>
      </c>
      <c r="B184" s="35" t="s">
        <v>172</v>
      </c>
      <c r="C184" s="36" t="s">
        <v>7</v>
      </c>
      <c r="D184" s="36" t="s">
        <v>979</v>
      </c>
      <c r="E184" s="37">
        <v>28.74</v>
      </c>
      <c r="F184" s="37">
        <v>28.849999999999998</v>
      </c>
      <c r="G184" s="44" t="s">
        <v>868</v>
      </c>
    </row>
    <row r="185" spans="1:7" ht="45.6">
      <c r="A185" s="34" t="s">
        <v>433</v>
      </c>
      <c r="B185" s="35" t="s">
        <v>173</v>
      </c>
      <c r="C185" s="36" t="s">
        <v>7</v>
      </c>
      <c r="D185" s="36" t="s">
        <v>979</v>
      </c>
      <c r="E185" s="37">
        <v>33.31</v>
      </c>
      <c r="F185" s="37">
        <v>29.669999999999995</v>
      </c>
      <c r="G185" s="44" t="s">
        <v>924</v>
      </c>
    </row>
    <row r="186" spans="1:7" ht="34.200000000000003">
      <c r="A186" s="34" t="s">
        <v>434</v>
      </c>
      <c r="B186" s="35" t="s">
        <v>174</v>
      </c>
      <c r="C186" s="36" t="s">
        <v>7</v>
      </c>
      <c r="D186" s="36" t="s">
        <v>979</v>
      </c>
      <c r="E186" s="37">
        <v>33.31</v>
      </c>
      <c r="F186" s="37">
        <v>29.669999999999995</v>
      </c>
      <c r="G186" s="44" t="s">
        <v>924</v>
      </c>
    </row>
    <row r="187" spans="1:7" ht="45.6">
      <c r="A187" s="34" t="s">
        <v>435</v>
      </c>
      <c r="B187" s="35" t="s">
        <v>175</v>
      </c>
      <c r="C187" s="36" t="s">
        <v>7</v>
      </c>
      <c r="D187" s="36" t="s">
        <v>979</v>
      </c>
      <c r="E187" s="37">
        <v>33.72</v>
      </c>
      <c r="F187" s="37">
        <v>30.79</v>
      </c>
      <c r="G187" s="35" t="s">
        <v>732</v>
      </c>
    </row>
    <row r="188" spans="1:7" ht="34.200000000000003">
      <c r="A188" s="34" t="s">
        <v>436</v>
      </c>
      <c r="B188" s="35" t="s">
        <v>176</v>
      </c>
      <c r="C188" s="36" t="s">
        <v>7</v>
      </c>
      <c r="D188" s="36" t="s">
        <v>979</v>
      </c>
      <c r="E188" s="37">
        <v>33.72</v>
      </c>
      <c r="F188" s="37">
        <v>30.79</v>
      </c>
      <c r="G188" s="35" t="s">
        <v>732</v>
      </c>
    </row>
    <row r="189" spans="1:7" ht="45.6">
      <c r="A189" s="34" t="s">
        <v>510</v>
      </c>
      <c r="B189" s="35" t="s">
        <v>177</v>
      </c>
      <c r="C189" s="36" t="s">
        <v>7</v>
      </c>
      <c r="D189" s="36" t="s">
        <v>979</v>
      </c>
      <c r="E189" s="37">
        <v>28.88</v>
      </c>
      <c r="F189" s="37">
        <v>31.230000000000004</v>
      </c>
      <c r="G189" s="35" t="s">
        <v>745</v>
      </c>
    </row>
    <row r="190" spans="1:7" ht="34.200000000000003">
      <c r="A190" s="34" t="s">
        <v>511</v>
      </c>
      <c r="B190" s="35" t="s">
        <v>178</v>
      </c>
      <c r="C190" s="36" t="s">
        <v>7</v>
      </c>
      <c r="D190" s="36" t="s">
        <v>979</v>
      </c>
      <c r="E190" s="37">
        <v>28.88</v>
      </c>
      <c r="F190" s="37">
        <v>31.230000000000004</v>
      </c>
      <c r="G190" s="35" t="s">
        <v>745</v>
      </c>
    </row>
    <row r="191" spans="1:7" ht="45.6">
      <c r="A191" s="34" t="s">
        <v>512</v>
      </c>
      <c r="B191" s="35" t="s">
        <v>179</v>
      </c>
      <c r="C191" s="36" t="s">
        <v>7</v>
      </c>
      <c r="D191" s="36" t="s">
        <v>979</v>
      </c>
      <c r="E191" s="37">
        <v>31</v>
      </c>
      <c r="F191" s="37">
        <v>31</v>
      </c>
      <c r="G191" s="35" t="s">
        <v>743</v>
      </c>
    </row>
    <row r="192" spans="1:7" ht="34.200000000000003">
      <c r="A192" s="34" t="s">
        <v>513</v>
      </c>
      <c r="B192" s="35" t="s">
        <v>180</v>
      </c>
      <c r="C192" s="36" t="s">
        <v>7</v>
      </c>
      <c r="D192" s="36" t="s">
        <v>979</v>
      </c>
      <c r="E192" s="37">
        <v>31</v>
      </c>
      <c r="F192" s="37">
        <v>31</v>
      </c>
      <c r="G192" s="35" t="s">
        <v>743</v>
      </c>
    </row>
    <row r="193" spans="1:7" ht="45.6">
      <c r="A193" s="34" t="s">
        <v>514</v>
      </c>
      <c r="B193" s="35" t="s">
        <v>181</v>
      </c>
      <c r="C193" s="36" t="s">
        <v>7</v>
      </c>
      <c r="D193" s="36" t="s">
        <v>979</v>
      </c>
      <c r="E193" s="37">
        <v>0</v>
      </c>
      <c r="F193" s="37">
        <v>39.800000000000004</v>
      </c>
      <c r="G193" s="35" t="s">
        <v>744</v>
      </c>
    </row>
    <row r="194" spans="1:7" ht="34.200000000000003">
      <c r="A194" s="34" t="s">
        <v>515</v>
      </c>
      <c r="B194" s="35" t="s">
        <v>182</v>
      </c>
      <c r="C194" s="36" t="s">
        <v>7</v>
      </c>
      <c r="D194" s="36" t="s">
        <v>979</v>
      </c>
      <c r="E194" s="37">
        <v>0</v>
      </c>
      <c r="F194" s="37">
        <v>39.800000000000004</v>
      </c>
      <c r="G194" s="35" t="s">
        <v>744</v>
      </c>
    </row>
    <row r="195" spans="1:7" ht="45.6">
      <c r="A195" s="34" t="s">
        <v>516</v>
      </c>
      <c r="B195" s="35" t="s">
        <v>183</v>
      </c>
      <c r="C195" s="36" t="s">
        <v>7</v>
      </c>
      <c r="D195" s="36" t="s">
        <v>979</v>
      </c>
      <c r="E195" s="37">
        <v>24.99</v>
      </c>
      <c r="F195" s="37">
        <v>33.369999999999997</v>
      </c>
      <c r="G195" s="35" t="s">
        <v>898</v>
      </c>
    </row>
    <row r="196" spans="1:7" ht="34.200000000000003">
      <c r="A196" s="34" t="s">
        <v>517</v>
      </c>
      <c r="B196" s="35" t="s">
        <v>184</v>
      </c>
      <c r="C196" s="36" t="s">
        <v>7</v>
      </c>
      <c r="D196" s="36" t="s">
        <v>979</v>
      </c>
      <c r="E196" s="37">
        <v>24.99</v>
      </c>
      <c r="F196" s="37">
        <v>33.369999999999997</v>
      </c>
      <c r="G196" s="35" t="s">
        <v>898</v>
      </c>
    </row>
    <row r="197" spans="1:7" ht="34.200000000000003">
      <c r="A197" s="34" t="s">
        <v>518</v>
      </c>
      <c r="B197" s="35" t="s">
        <v>185</v>
      </c>
      <c r="C197" s="36" t="s">
        <v>7</v>
      </c>
      <c r="D197" s="36" t="s">
        <v>979</v>
      </c>
      <c r="E197" s="37">
        <v>25</v>
      </c>
      <c r="F197" s="37">
        <v>26.279999999999998</v>
      </c>
      <c r="G197" s="35" t="s">
        <v>1012</v>
      </c>
    </row>
    <row r="198" spans="1:7" ht="45.6">
      <c r="A198" s="46" t="s">
        <v>525</v>
      </c>
      <c r="B198" s="35" t="s">
        <v>186</v>
      </c>
      <c r="C198" s="36" t="s">
        <v>7</v>
      </c>
      <c r="D198" s="36" t="s">
        <v>979</v>
      </c>
      <c r="E198" s="37">
        <v>0.83</v>
      </c>
      <c r="F198" s="37">
        <v>15.17</v>
      </c>
      <c r="G198" s="35" t="s">
        <v>746</v>
      </c>
    </row>
    <row r="199" spans="1:7" ht="22.8">
      <c r="A199" s="46" t="s">
        <v>526</v>
      </c>
      <c r="B199" s="35" t="s">
        <v>187</v>
      </c>
      <c r="C199" s="36" t="s">
        <v>7</v>
      </c>
      <c r="D199" s="36" t="s">
        <v>979</v>
      </c>
      <c r="E199" s="37">
        <v>0.83</v>
      </c>
      <c r="F199" s="37">
        <v>15.17</v>
      </c>
      <c r="G199" s="35" t="s">
        <v>746</v>
      </c>
    </row>
    <row r="200" spans="1:7">
      <c r="A200" s="47" t="s">
        <v>527</v>
      </c>
      <c r="B200" s="35" t="s">
        <v>189</v>
      </c>
      <c r="C200" s="36" t="s">
        <v>7</v>
      </c>
      <c r="D200" s="36" t="s">
        <v>979</v>
      </c>
      <c r="E200" s="37">
        <v>0.05</v>
      </c>
      <c r="F200" s="37">
        <v>99.25</v>
      </c>
      <c r="G200" s="41" t="s">
        <v>747</v>
      </c>
    </row>
    <row r="201" spans="1:7" ht="45.6">
      <c r="A201" s="46" t="s">
        <v>528</v>
      </c>
      <c r="B201" s="35" t="s">
        <v>188</v>
      </c>
      <c r="C201" s="36" t="s">
        <v>7</v>
      </c>
      <c r="D201" s="36" t="s">
        <v>979</v>
      </c>
      <c r="E201" s="37">
        <v>0.05</v>
      </c>
      <c r="F201" s="37">
        <v>99.25</v>
      </c>
      <c r="G201" s="41" t="s">
        <v>747</v>
      </c>
    </row>
    <row r="202" spans="1:7">
      <c r="A202" s="46" t="s">
        <v>529</v>
      </c>
      <c r="B202" s="35" t="s">
        <v>189</v>
      </c>
      <c r="C202" s="36" t="s">
        <v>7</v>
      </c>
      <c r="D202" s="36" t="s">
        <v>979</v>
      </c>
      <c r="E202" s="37">
        <v>0.2</v>
      </c>
      <c r="F202" s="37">
        <v>99.45</v>
      </c>
      <c r="G202" s="41" t="s">
        <v>1013</v>
      </c>
    </row>
    <row r="203" spans="1:7" ht="45.6">
      <c r="A203" s="46" t="s">
        <v>530</v>
      </c>
      <c r="B203" s="35" t="s">
        <v>190</v>
      </c>
      <c r="C203" s="36" t="s">
        <v>7</v>
      </c>
      <c r="D203" s="36" t="s">
        <v>979</v>
      </c>
      <c r="E203" s="37">
        <v>6.8199999999999994</v>
      </c>
      <c r="F203" s="37">
        <v>19.170000000000002</v>
      </c>
      <c r="G203" s="35" t="s">
        <v>732</v>
      </c>
    </row>
    <row r="204" spans="1:7" ht="34.200000000000003">
      <c r="A204" s="46" t="s">
        <v>531</v>
      </c>
      <c r="B204" s="35" t="s">
        <v>191</v>
      </c>
      <c r="C204" s="36" t="s">
        <v>7</v>
      </c>
      <c r="D204" s="36" t="s">
        <v>979</v>
      </c>
      <c r="E204" s="37">
        <v>6.8199999999999994</v>
      </c>
      <c r="F204" s="37">
        <v>19.170000000000002</v>
      </c>
      <c r="G204" s="35" t="s">
        <v>732</v>
      </c>
    </row>
    <row r="205" spans="1:7" ht="34.200000000000003">
      <c r="A205" s="46" t="s">
        <v>532</v>
      </c>
      <c r="B205" s="35" t="s">
        <v>192</v>
      </c>
      <c r="C205" s="36" t="s">
        <v>7</v>
      </c>
      <c r="D205" s="36" t="s">
        <v>979</v>
      </c>
      <c r="E205" s="37">
        <v>4.8</v>
      </c>
      <c r="F205" s="37">
        <v>11.200000000000001</v>
      </c>
      <c r="G205" s="35" t="s">
        <v>942</v>
      </c>
    </row>
    <row r="206" spans="1:7" ht="45.6">
      <c r="A206" s="46" t="s">
        <v>533</v>
      </c>
      <c r="B206" s="35" t="s">
        <v>193</v>
      </c>
      <c r="C206" s="36" t="s">
        <v>7</v>
      </c>
      <c r="D206" s="36" t="s">
        <v>979</v>
      </c>
      <c r="E206" s="37">
        <v>10.75</v>
      </c>
      <c r="F206" s="37">
        <v>5.25</v>
      </c>
      <c r="G206" s="35" t="s">
        <v>748</v>
      </c>
    </row>
    <row r="207" spans="1:7" ht="34.200000000000003">
      <c r="A207" s="46" t="s">
        <v>534</v>
      </c>
      <c r="B207" s="35" t="s">
        <v>194</v>
      </c>
      <c r="C207" s="36" t="s">
        <v>7</v>
      </c>
      <c r="D207" s="36" t="s">
        <v>979</v>
      </c>
      <c r="E207" s="37">
        <v>8</v>
      </c>
      <c r="F207" s="37">
        <v>2.5</v>
      </c>
      <c r="G207" s="35" t="s">
        <v>748</v>
      </c>
    </row>
    <row r="208" spans="1:7" ht="22.8">
      <c r="A208" s="46" t="s">
        <v>535</v>
      </c>
      <c r="B208" s="35" t="s">
        <v>195</v>
      </c>
      <c r="C208" s="36" t="s">
        <v>7</v>
      </c>
      <c r="D208" s="36" t="s">
        <v>979</v>
      </c>
      <c r="E208" s="37">
        <v>4.8</v>
      </c>
      <c r="F208" s="37">
        <v>11.200000000000001</v>
      </c>
      <c r="G208" s="35" t="s">
        <v>942</v>
      </c>
    </row>
    <row r="209" spans="1:7" ht="45.6">
      <c r="A209" s="46" t="s">
        <v>536</v>
      </c>
      <c r="B209" s="35" t="s">
        <v>196</v>
      </c>
      <c r="C209" s="36" t="s">
        <v>7</v>
      </c>
      <c r="D209" s="36" t="s">
        <v>979</v>
      </c>
      <c r="E209" s="37">
        <v>4.8</v>
      </c>
      <c r="F209" s="37">
        <v>11.200000000000001</v>
      </c>
      <c r="G209" s="35" t="s">
        <v>942</v>
      </c>
    </row>
    <row r="210" spans="1:7" ht="45.6">
      <c r="A210" s="46" t="s">
        <v>537</v>
      </c>
      <c r="B210" s="35" t="s">
        <v>197</v>
      </c>
      <c r="C210" s="36" t="s">
        <v>7</v>
      </c>
      <c r="D210" s="36" t="s">
        <v>979</v>
      </c>
      <c r="E210" s="37">
        <v>3.4000000000000004</v>
      </c>
      <c r="F210" s="37">
        <v>8.2799999999999994</v>
      </c>
      <c r="G210" s="35" t="s">
        <v>732</v>
      </c>
    </row>
    <row r="211" spans="1:7" ht="22.8">
      <c r="A211" s="46" t="s">
        <v>538</v>
      </c>
      <c r="B211" s="35" t="s">
        <v>198</v>
      </c>
      <c r="C211" s="36" t="s">
        <v>7</v>
      </c>
      <c r="D211" s="36" t="s">
        <v>979</v>
      </c>
      <c r="E211" s="37">
        <v>4.8</v>
      </c>
      <c r="F211" s="37">
        <v>11.200000000000001</v>
      </c>
      <c r="G211" s="35" t="s">
        <v>942</v>
      </c>
    </row>
    <row r="212" spans="1:7" ht="45.6">
      <c r="A212" s="46" t="s">
        <v>539</v>
      </c>
      <c r="B212" s="35" t="s">
        <v>199</v>
      </c>
      <c r="C212" s="36" t="s">
        <v>7</v>
      </c>
      <c r="D212" s="36" t="s">
        <v>979</v>
      </c>
      <c r="E212" s="37">
        <v>15.370000000000001</v>
      </c>
      <c r="F212" s="37">
        <v>15.840000000000002</v>
      </c>
      <c r="G212" s="35" t="s">
        <v>732</v>
      </c>
    </row>
    <row r="213" spans="1:7" ht="34.200000000000003">
      <c r="A213" s="46" t="s">
        <v>540</v>
      </c>
      <c r="B213" s="35" t="s">
        <v>200</v>
      </c>
      <c r="C213" s="36" t="s">
        <v>7</v>
      </c>
      <c r="D213" s="36" t="s">
        <v>979</v>
      </c>
      <c r="E213" s="37">
        <v>5.74</v>
      </c>
      <c r="F213" s="37">
        <v>12.22</v>
      </c>
      <c r="G213" s="35" t="s">
        <v>732</v>
      </c>
    </row>
    <row r="214" spans="1:7" ht="45.6">
      <c r="A214" s="46" t="s">
        <v>541</v>
      </c>
      <c r="B214" s="35" t="s">
        <v>201</v>
      </c>
      <c r="C214" s="36" t="s">
        <v>7</v>
      </c>
      <c r="D214" s="36" t="s">
        <v>979</v>
      </c>
      <c r="E214" s="37">
        <v>29.549999999999997</v>
      </c>
      <c r="F214" s="37">
        <v>14.099999999999998</v>
      </c>
      <c r="G214" s="35" t="s">
        <v>732</v>
      </c>
    </row>
    <row r="215" spans="1:7" ht="45.6">
      <c r="A215" s="46" t="s">
        <v>542</v>
      </c>
      <c r="B215" s="35" t="s">
        <v>202</v>
      </c>
      <c r="C215" s="36" t="s">
        <v>7</v>
      </c>
      <c r="D215" s="36" t="s">
        <v>979</v>
      </c>
      <c r="E215" s="37">
        <v>4.5</v>
      </c>
      <c r="F215" s="37">
        <v>25.5</v>
      </c>
      <c r="G215" s="35" t="s">
        <v>749</v>
      </c>
    </row>
    <row r="216" spans="1:7" ht="34.200000000000003">
      <c r="A216" s="46" t="s">
        <v>543</v>
      </c>
      <c r="B216" s="35" t="s">
        <v>203</v>
      </c>
      <c r="C216" s="36" t="s">
        <v>7</v>
      </c>
      <c r="D216" s="36" t="s">
        <v>979</v>
      </c>
      <c r="E216" s="37">
        <v>4.5</v>
      </c>
      <c r="F216" s="37">
        <v>6</v>
      </c>
      <c r="G216" s="35" t="s">
        <v>943</v>
      </c>
    </row>
    <row r="217" spans="1:7" ht="34.200000000000003">
      <c r="A217" s="46" t="s">
        <v>544</v>
      </c>
      <c r="B217" s="35" t="s">
        <v>204</v>
      </c>
      <c r="C217" s="36" t="s">
        <v>7</v>
      </c>
      <c r="D217" s="36" t="s">
        <v>979</v>
      </c>
      <c r="E217" s="37">
        <v>4.5</v>
      </c>
      <c r="F217" s="37">
        <v>21.5</v>
      </c>
      <c r="G217" s="35" t="s">
        <v>996</v>
      </c>
    </row>
    <row r="218" spans="1:7" ht="45.6">
      <c r="A218" s="46" t="s">
        <v>545</v>
      </c>
      <c r="B218" s="35" t="s">
        <v>205</v>
      </c>
      <c r="C218" s="36" t="s">
        <v>7</v>
      </c>
      <c r="D218" s="36" t="s">
        <v>979</v>
      </c>
      <c r="E218" s="37">
        <v>6.419999999999999</v>
      </c>
      <c r="F218" s="37">
        <v>17.23</v>
      </c>
      <c r="G218" s="35" t="s">
        <v>732</v>
      </c>
    </row>
    <row r="219" spans="1:7" ht="45.6">
      <c r="A219" s="46" t="s">
        <v>546</v>
      </c>
      <c r="B219" s="35" t="s">
        <v>206</v>
      </c>
      <c r="C219" s="36" t="s">
        <v>7</v>
      </c>
      <c r="D219" s="36" t="s">
        <v>979</v>
      </c>
      <c r="E219" s="37">
        <v>3.15</v>
      </c>
      <c r="F219" s="37">
        <v>7.35</v>
      </c>
      <c r="G219" s="35" t="s">
        <v>750</v>
      </c>
    </row>
    <row r="220" spans="1:7" ht="34.200000000000003">
      <c r="A220" s="46" t="s">
        <v>547</v>
      </c>
      <c r="B220" s="35" t="s">
        <v>207</v>
      </c>
      <c r="C220" s="36" t="s">
        <v>7</v>
      </c>
      <c r="D220" s="36" t="s">
        <v>979</v>
      </c>
      <c r="E220" s="37">
        <v>6.05</v>
      </c>
      <c r="F220" s="37">
        <v>17.23</v>
      </c>
      <c r="G220" s="35" t="s">
        <v>732</v>
      </c>
    </row>
    <row r="221" spans="1:7" ht="45.6">
      <c r="A221" s="46" t="s">
        <v>548</v>
      </c>
      <c r="B221" s="35" t="s">
        <v>208</v>
      </c>
      <c r="C221" s="36" t="s">
        <v>7</v>
      </c>
      <c r="D221" s="36" t="s">
        <v>979</v>
      </c>
      <c r="E221" s="37">
        <v>4.8</v>
      </c>
      <c r="F221" s="37">
        <v>11.200000000000001</v>
      </c>
      <c r="G221" s="35" t="s">
        <v>751</v>
      </c>
    </row>
    <row r="222" spans="1:7" ht="34.200000000000003">
      <c r="A222" s="46" t="s">
        <v>549</v>
      </c>
      <c r="B222" s="35" t="s">
        <v>946</v>
      </c>
      <c r="C222" s="36" t="s">
        <v>7</v>
      </c>
      <c r="D222" s="36" t="s">
        <v>979</v>
      </c>
      <c r="E222" s="37">
        <v>2.62</v>
      </c>
      <c r="F222" s="37">
        <v>9.2299999999999986</v>
      </c>
      <c r="G222" s="35" t="s">
        <v>732</v>
      </c>
    </row>
    <row r="223" spans="1:7" ht="34.200000000000003">
      <c r="A223" s="46" t="s">
        <v>550</v>
      </c>
      <c r="B223" s="35" t="s">
        <v>209</v>
      </c>
      <c r="C223" s="36" t="s">
        <v>7</v>
      </c>
      <c r="D223" s="36" t="s">
        <v>979</v>
      </c>
      <c r="E223" s="37">
        <v>4.8</v>
      </c>
      <c r="F223" s="37">
        <v>11.200000000000001</v>
      </c>
      <c r="G223" s="35" t="s">
        <v>751</v>
      </c>
    </row>
    <row r="224" spans="1:7" ht="45.6">
      <c r="A224" s="46" t="s">
        <v>551</v>
      </c>
      <c r="B224" s="35" t="s">
        <v>210</v>
      </c>
      <c r="C224" s="36" t="s">
        <v>7</v>
      </c>
      <c r="D224" s="36" t="s">
        <v>979</v>
      </c>
      <c r="E224" s="37">
        <v>3.8899999999999997</v>
      </c>
      <c r="F224" s="37">
        <v>14.71</v>
      </c>
      <c r="G224" s="35" t="s">
        <v>732</v>
      </c>
    </row>
    <row r="225" spans="1:7" ht="45.6">
      <c r="A225" s="46" t="s">
        <v>552</v>
      </c>
      <c r="B225" s="35" t="s">
        <v>211</v>
      </c>
      <c r="C225" s="36" t="s">
        <v>7</v>
      </c>
      <c r="D225" s="36" t="s">
        <v>979</v>
      </c>
      <c r="E225" s="37">
        <v>5.26</v>
      </c>
      <c r="F225" s="37">
        <v>12.75</v>
      </c>
      <c r="G225" s="35" t="s">
        <v>732</v>
      </c>
    </row>
    <row r="226" spans="1:7" ht="45.6">
      <c r="A226" s="46" t="s">
        <v>553</v>
      </c>
      <c r="B226" s="35" t="s">
        <v>212</v>
      </c>
      <c r="C226" s="36" t="s">
        <v>7</v>
      </c>
      <c r="D226" s="36" t="s">
        <v>979</v>
      </c>
      <c r="E226" s="37">
        <v>0</v>
      </c>
      <c r="F226" s="37">
        <v>21</v>
      </c>
      <c r="G226" s="41" t="s">
        <v>903</v>
      </c>
    </row>
    <row r="227" spans="1:7" ht="45.6">
      <c r="A227" s="46" t="s">
        <v>554</v>
      </c>
      <c r="B227" s="35" t="s">
        <v>213</v>
      </c>
      <c r="C227" s="36" t="s">
        <v>7</v>
      </c>
      <c r="D227" s="36" t="s">
        <v>979</v>
      </c>
      <c r="E227" s="37">
        <v>3.38</v>
      </c>
      <c r="F227" s="37">
        <v>27.589999999999996</v>
      </c>
      <c r="G227" s="35" t="s">
        <v>732</v>
      </c>
    </row>
    <row r="228" spans="1:7" ht="45.6">
      <c r="A228" s="46" t="s">
        <v>555</v>
      </c>
      <c r="B228" s="35" t="s">
        <v>214</v>
      </c>
      <c r="C228" s="36" t="s">
        <v>7</v>
      </c>
      <c r="D228" s="36" t="s">
        <v>979</v>
      </c>
      <c r="E228" s="37">
        <v>7.2499999999999991</v>
      </c>
      <c r="F228" s="37">
        <v>12.15</v>
      </c>
      <c r="G228" s="35" t="s">
        <v>732</v>
      </c>
    </row>
    <row r="229" spans="1:7" ht="45.6">
      <c r="A229" s="46" t="s">
        <v>556</v>
      </c>
      <c r="B229" s="35" t="s">
        <v>215</v>
      </c>
      <c r="C229" s="36" t="s">
        <v>7</v>
      </c>
      <c r="D229" s="36" t="s">
        <v>979</v>
      </c>
      <c r="E229" s="37">
        <v>2.21</v>
      </c>
      <c r="F229" s="37">
        <v>32</v>
      </c>
      <c r="G229" s="35" t="s">
        <v>732</v>
      </c>
    </row>
    <row r="230" spans="1:7" ht="45.6">
      <c r="A230" s="46" t="s">
        <v>557</v>
      </c>
      <c r="B230" s="35" t="s">
        <v>216</v>
      </c>
      <c r="C230" s="36" t="s">
        <v>7</v>
      </c>
      <c r="D230" s="36" t="s">
        <v>979</v>
      </c>
      <c r="E230" s="37">
        <v>6.5100000000000007</v>
      </c>
      <c r="F230" s="37">
        <v>14.580000000000002</v>
      </c>
      <c r="G230" s="35" t="s">
        <v>732</v>
      </c>
    </row>
    <row r="231" spans="1:7" ht="34.200000000000003">
      <c r="A231" s="46" t="s">
        <v>558</v>
      </c>
      <c r="B231" s="35" t="s">
        <v>217</v>
      </c>
      <c r="C231" s="36" t="s">
        <v>7</v>
      </c>
      <c r="D231" s="36" t="s">
        <v>979</v>
      </c>
      <c r="E231" s="37">
        <v>6.61</v>
      </c>
      <c r="F231" s="37">
        <v>11.15</v>
      </c>
      <c r="G231" s="35" t="s">
        <v>732</v>
      </c>
    </row>
    <row r="232" spans="1:7" ht="34.200000000000003">
      <c r="A232" s="46" t="s">
        <v>559</v>
      </c>
      <c r="B232" s="35" t="s">
        <v>218</v>
      </c>
      <c r="C232" s="36" t="s">
        <v>7</v>
      </c>
      <c r="D232" s="36" t="s">
        <v>979</v>
      </c>
      <c r="E232" s="37">
        <v>6.41</v>
      </c>
      <c r="F232" s="37">
        <v>18.02</v>
      </c>
      <c r="G232" s="35" t="s">
        <v>732</v>
      </c>
    </row>
    <row r="233" spans="1:7" ht="45.6">
      <c r="A233" s="46" t="s">
        <v>560</v>
      </c>
      <c r="B233" s="35" t="s">
        <v>219</v>
      </c>
      <c r="C233" s="36" t="s">
        <v>7</v>
      </c>
      <c r="D233" s="36" t="s">
        <v>979</v>
      </c>
      <c r="E233" s="37">
        <v>2.75</v>
      </c>
      <c r="F233" s="37">
        <v>10.43</v>
      </c>
      <c r="G233" s="35" t="s">
        <v>732</v>
      </c>
    </row>
    <row r="234" spans="1:7" ht="34.200000000000003">
      <c r="A234" s="46" t="s">
        <v>561</v>
      </c>
      <c r="B234" s="35" t="s">
        <v>220</v>
      </c>
      <c r="C234" s="36" t="s">
        <v>7</v>
      </c>
      <c r="D234" s="36" t="s">
        <v>979</v>
      </c>
      <c r="E234" s="37">
        <v>2.0500000000000003</v>
      </c>
      <c r="F234" s="37">
        <v>0.4</v>
      </c>
      <c r="G234" s="35" t="s">
        <v>732</v>
      </c>
    </row>
    <row r="235" spans="1:7" ht="22.8">
      <c r="A235" s="46" t="s">
        <v>562</v>
      </c>
      <c r="B235" s="35" t="s">
        <v>221</v>
      </c>
      <c r="C235" s="36" t="s">
        <v>7</v>
      </c>
      <c r="D235" s="36" t="s">
        <v>979</v>
      </c>
      <c r="E235" s="37">
        <v>4.16</v>
      </c>
      <c r="F235" s="37">
        <v>30.5</v>
      </c>
      <c r="G235" s="35" t="s">
        <v>904</v>
      </c>
    </row>
    <row r="236" spans="1:7" ht="45.6">
      <c r="A236" s="46" t="s">
        <v>664</v>
      </c>
      <c r="B236" s="94" t="s">
        <v>708</v>
      </c>
      <c r="C236" s="36" t="s">
        <v>7</v>
      </c>
      <c r="D236" s="36" t="s">
        <v>979</v>
      </c>
      <c r="E236" s="37">
        <v>0.48</v>
      </c>
      <c r="F236" s="37">
        <v>56.89</v>
      </c>
      <c r="G236" s="44" t="s">
        <v>906</v>
      </c>
    </row>
    <row r="237" spans="1:7" ht="45.6">
      <c r="A237" s="46" t="s">
        <v>563</v>
      </c>
      <c r="B237" s="94" t="s">
        <v>709</v>
      </c>
      <c r="C237" s="36" t="s">
        <v>7</v>
      </c>
      <c r="D237" s="36" t="s">
        <v>979</v>
      </c>
      <c r="E237" s="37">
        <v>0.48</v>
      </c>
      <c r="F237" s="37">
        <v>56.89</v>
      </c>
      <c r="G237" s="44" t="s">
        <v>906</v>
      </c>
    </row>
    <row r="238" spans="1:7" ht="45.6">
      <c r="A238" s="46" t="s">
        <v>665</v>
      </c>
      <c r="B238" s="94" t="s">
        <v>716</v>
      </c>
      <c r="C238" s="36" t="s">
        <v>7</v>
      </c>
      <c r="D238" s="36" t="s">
        <v>979</v>
      </c>
      <c r="E238" s="37">
        <v>0.48</v>
      </c>
      <c r="F238" s="37">
        <v>56.89</v>
      </c>
      <c r="G238" s="44" t="s">
        <v>906</v>
      </c>
    </row>
    <row r="239" spans="1:7" ht="45.6">
      <c r="A239" s="46" t="s">
        <v>666</v>
      </c>
      <c r="B239" s="94" t="s">
        <v>710</v>
      </c>
      <c r="C239" s="36" t="s">
        <v>7</v>
      </c>
      <c r="D239" s="36" t="s">
        <v>979</v>
      </c>
      <c r="E239" s="37">
        <v>0.48</v>
      </c>
      <c r="F239" s="37">
        <v>56.89</v>
      </c>
      <c r="G239" s="44" t="s">
        <v>906</v>
      </c>
    </row>
    <row r="240" spans="1:7" ht="45.6">
      <c r="A240" s="46" t="s">
        <v>667</v>
      </c>
      <c r="B240" s="95" t="s">
        <v>947</v>
      </c>
      <c r="C240" s="36" t="s">
        <v>7</v>
      </c>
      <c r="D240" s="36" t="s">
        <v>979</v>
      </c>
      <c r="E240" s="37">
        <v>0.48</v>
      </c>
      <c r="F240" s="37">
        <v>56.89</v>
      </c>
      <c r="G240" s="44" t="s">
        <v>906</v>
      </c>
    </row>
    <row r="241" spans="1:7" ht="34.200000000000003">
      <c r="A241" s="46" t="s">
        <v>668</v>
      </c>
      <c r="B241" s="95" t="s">
        <v>711</v>
      </c>
      <c r="C241" s="36" t="s">
        <v>7</v>
      </c>
      <c r="D241" s="36" t="s">
        <v>979</v>
      </c>
      <c r="E241" s="37">
        <v>0.125</v>
      </c>
      <c r="F241" s="37">
        <v>14.875</v>
      </c>
      <c r="G241" s="35" t="s">
        <v>752</v>
      </c>
    </row>
    <row r="242" spans="1:7" ht="45.6">
      <c r="A242" s="46" t="s">
        <v>564</v>
      </c>
      <c r="B242" s="94" t="s">
        <v>222</v>
      </c>
      <c r="C242" s="36" t="s">
        <v>7</v>
      </c>
      <c r="D242" s="36" t="s">
        <v>979</v>
      </c>
      <c r="E242" s="37">
        <v>0.48</v>
      </c>
      <c r="F242" s="37">
        <v>56.89</v>
      </c>
      <c r="G242" s="44" t="s">
        <v>906</v>
      </c>
    </row>
    <row r="243" spans="1:7" ht="45.6">
      <c r="A243" s="46" t="s">
        <v>669</v>
      </c>
      <c r="B243" s="94" t="s">
        <v>223</v>
      </c>
      <c r="C243" s="36"/>
      <c r="D243" s="36" t="s">
        <v>979</v>
      </c>
      <c r="E243" s="37">
        <v>7.0000000000000007E-2</v>
      </c>
      <c r="F243" s="37">
        <v>8.34</v>
      </c>
      <c r="G243" s="44" t="s">
        <v>906</v>
      </c>
    </row>
    <row r="244" spans="1:7" ht="45.6">
      <c r="A244" s="46" t="s">
        <v>565</v>
      </c>
      <c r="B244" s="94" t="s">
        <v>710</v>
      </c>
      <c r="C244" s="36" t="s">
        <v>7</v>
      </c>
      <c r="D244" s="36" t="s">
        <v>979</v>
      </c>
      <c r="E244" s="37">
        <v>0.48</v>
      </c>
      <c r="F244" s="37">
        <v>56.89</v>
      </c>
      <c r="G244" s="44" t="s">
        <v>906</v>
      </c>
    </row>
    <row r="245" spans="1:7" ht="34.200000000000003">
      <c r="A245" s="46" t="s">
        <v>670</v>
      </c>
      <c r="B245" s="94" t="s">
        <v>224</v>
      </c>
      <c r="C245" s="36" t="s">
        <v>7</v>
      </c>
      <c r="D245" s="36" t="s">
        <v>979</v>
      </c>
      <c r="E245" s="37">
        <v>7.0000000000000007E-2</v>
      </c>
      <c r="F245" s="37">
        <v>8.34</v>
      </c>
      <c r="G245" s="44" t="s">
        <v>906</v>
      </c>
    </row>
    <row r="246" spans="1:7" ht="45.6">
      <c r="A246" s="46" t="s">
        <v>566</v>
      </c>
      <c r="B246" s="94" t="s">
        <v>717</v>
      </c>
      <c r="C246" s="36" t="s">
        <v>7</v>
      </c>
      <c r="D246" s="36" t="s">
        <v>979</v>
      </c>
      <c r="E246" s="37">
        <v>0.48</v>
      </c>
      <c r="F246" s="37">
        <v>56.89</v>
      </c>
      <c r="G246" s="44" t="s">
        <v>906</v>
      </c>
    </row>
    <row r="247" spans="1:7" ht="34.200000000000003">
      <c r="A247" s="46" t="s">
        <v>671</v>
      </c>
      <c r="B247" s="94" t="s">
        <v>225</v>
      </c>
      <c r="C247" s="36" t="s">
        <v>7</v>
      </c>
      <c r="D247" s="36" t="s">
        <v>979</v>
      </c>
      <c r="E247" s="37">
        <v>7.0000000000000007E-2</v>
      </c>
      <c r="F247" s="37">
        <v>8.34</v>
      </c>
      <c r="G247" s="44" t="s">
        <v>906</v>
      </c>
    </row>
    <row r="248" spans="1:7" ht="34.200000000000003">
      <c r="A248" s="46" t="s">
        <v>672</v>
      </c>
      <c r="B248" s="95" t="s">
        <v>226</v>
      </c>
      <c r="C248" s="36" t="s">
        <v>7</v>
      </c>
      <c r="D248" s="36" t="s">
        <v>979</v>
      </c>
      <c r="E248" s="37">
        <v>7.0000000000000007E-2</v>
      </c>
      <c r="F248" s="37">
        <v>8.34</v>
      </c>
      <c r="G248" s="44" t="s">
        <v>906</v>
      </c>
    </row>
    <row r="249" spans="1:7" ht="34.200000000000003">
      <c r="A249" s="46" t="s">
        <v>567</v>
      </c>
      <c r="B249" s="95" t="s">
        <v>711</v>
      </c>
      <c r="C249" s="36" t="s">
        <v>7</v>
      </c>
      <c r="D249" s="36" t="s">
        <v>979</v>
      </c>
      <c r="E249" s="37">
        <v>0.13</v>
      </c>
      <c r="F249" s="37">
        <v>14.88</v>
      </c>
      <c r="G249" s="35" t="s">
        <v>753</v>
      </c>
    </row>
    <row r="250" spans="1:7" ht="45.6">
      <c r="A250" s="46" t="s">
        <v>673</v>
      </c>
      <c r="B250" s="96" t="s">
        <v>715</v>
      </c>
      <c r="C250" s="36" t="s">
        <v>7</v>
      </c>
      <c r="D250" s="36" t="s">
        <v>979</v>
      </c>
      <c r="E250" s="37">
        <v>6.92</v>
      </c>
      <c r="F250" s="37">
        <v>34.99</v>
      </c>
      <c r="G250" s="44" t="s">
        <v>954</v>
      </c>
    </row>
    <row r="251" spans="1:7" ht="34.200000000000003">
      <c r="A251" s="46" t="s">
        <v>674</v>
      </c>
      <c r="B251" s="95" t="s">
        <v>712</v>
      </c>
      <c r="C251" s="36" t="s">
        <v>7</v>
      </c>
      <c r="D251" s="36" t="s">
        <v>979</v>
      </c>
      <c r="E251" s="37">
        <v>6.92</v>
      </c>
      <c r="F251" s="37">
        <v>34.99</v>
      </c>
      <c r="G251" s="44" t="s">
        <v>954</v>
      </c>
    </row>
    <row r="252" spans="1:7" ht="45.6">
      <c r="A252" s="46" t="s">
        <v>568</v>
      </c>
      <c r="B252" s="94" t="s">
        <v>223</v>
      </c>
      <c r="C252" s="36" t="s">
        <v>7</v>
      </c>
      <c r="D252" s="36" t="s">
        <v>979</v>
      </c>
      <c r="E252" s="37">
        <v>7.0000000000000007E-2</v>
      </c>
      <c r="F252" s="37">
        <v>8.34</v>
      </c>
      <c r="G252" s="44" t="s">
        <v>732</v>
      </c>
    </row>
    <row r="253" spans="1:7" ht="22.8">
      <c r="A253" s="46" t="s">
        <v>675</v>
      </c>
      <c r="B253" s="95" t="s">
        <v>713</v>
      </c>
      <c r="C253" s="36" t="s">
        <v>7</v>
      </c>
      <c r="D253" s="36" t="s">
        <v>979</v>
      </c>
      <c r="E253" s="37">
        <v>1.24</v>
      </c>
      <c r="F253" s="37">
        <v>4.47</v>
      </c>
      <c r="G253" s="44" t="s">
        <v>954</v>
      </c>
    </row>
    <row r="254" spans="1:7" ht="22.8">
      <c r="A254" s="46" t="s">
        <v>676</v>
      </c>
      <c r="B254" s="95" t="s">
        <v>714</v>
      </c>
      <c r="C254" s="36" t="s">
        <v>7</v>
      </c>
      <c r="D254" s="36" t="s">
        <v>979</v>
      </c>
      <c r="E254" s="37">
        <v>1.24</v>
      </c>
      <c r="F254" s="37">
        <v>4.47</v>
      </c>
      <c r="G254" s="44" t="s">
        <v>954</v>
      </c>
    </row>
    <row r="255" spans="1:7" ht="34.200000000000003">
      <c r="A255" s="46" t="s">
        <v>569</v>
      </c>
      <c r="B255" s="94" t="s">
        <v>224</v>
      </c>
      <c r="C255" s="36" t="s">
        <v>7</v>
      </c>
      <c r="D255" s="36" t="s">
        <v>979</v>
      </c>
      <c r="E255" s="37">
        <v>7.0000000000000007E-2</v>
      </c>
      <c r="F255" s="37">
        <v>8.34</v>
      </c>
      <c r="G255" s="44" t="s">
        <v>732</v>
      </c>
    </row>
    <row r="256" spans="1:7" ht="34.200000000000003">
      <c r="A256" s="46" t="s">
        <v>570</v>
      </c>
      <c r="B256" s="95" t="s">
        <v>225</v>
      </c>
      <c r="C256" s="36" t="s">
        <v>7</v>
      </c>
      <c r="D256" s="36" t="s">
        <v>979</v>
      </c>
      <c r="E256" s="37">
        <v>7.0000000000000007E-2</v>
      </c>
      <c r="F256" s="37">
        <v>8.34</v>
      </c>
      <c r="G256" s="35" t="s">
        <v>899</v>
      </c>
    </row>
    <row r="257" spans="1:7" ht="34.200000000000003">
      <c r="A257" s="46" t="s">
        <v>571</v>
      </c>
      <c r="B257" s="95" t="s">
        <v>226</v>
      </c>
      <c r="C257" s="36" t="s">
        <v>7</v>
      </c>
      <c r="D257" s="36" t="s">
        <v>979</v>
      </c>
      <c r="E257" s="37">
        <v>7.0000000000000007E-2</v>
      </c>
      <c r="F257" s="37">
        <v>8.34</v>
      </c>
      <c r="G257" s="35" t="s">
        <v>899</v>
      </c>
    </row>
    <row r="258" spans="1:7" ht="45.6">
      <c r="A258" s="46" t="s">
        <v>572</v>
      </c>
      <c r="B258" s="35" t="s">
        <v>227</v>
      </c>
      <c r="C258" s="36" t="s">
        <v>7</v>
      </c>
      <c r="D258" s="36" t="s">
        <v>979</v>
      </c>
      <c r="E258" s="37">
        <v>20.5</v>
      </c>
      <c r="F258" s="37">
        <v>4.5</v>
      </c>
      <c r="G258" s="35" t="s">
        <v>998</v>
      </c>
    </row>
    <row r="259" spans="1:7" ht="45.6">
      <c r="A259" s="46" t="s">
        <v>573</v>
      </c>
      <c r="B259" s="35" t="s">
        <v>228</v>
      </c>
      <c r="C259" s="36" t="s">
        <v>7</v>
      </c>
      <c r="D259" s="36" t="s">
        <v>979</v>
      </c>
      <c r="E259" s="37">
        <v>20.5</v>
      </c>
      <c r="F259" s="37">
        <v>4.5</v>
      </c>
      <c r="G259" s="35" t="s">
        <v>998</v>
      </c>
    </row>
    <row r="260" spans="1:7" ht="45.6">
      <c r="A260" s="46" t="s">
        <v>574</v>
      </c>
      <c r="B260" s="35" t="s">
        <v>229</v>
      </c>
      <c r="C260" s="36" t="s">
        <v>7</v>
      </c>
      <c r="D260" s="36" t="s">
        <v>979</v>
      </c>
      <c r="E260" s="37">
        <v>20.5</v>
      </c>
      <c r="F260" s="37">
        <v>4.5</v>
      </c>
      <c r="G260" s="35" t="s">
        <v>998</v>
      </c>
    </row>
    <row r="261" spans="1:7" ht="45.6">
      <c r="A261" s="46" t="s">
        <v>575</v>
      </c>
      <c r="B261" s="35" t="s">
        <v>230</v>
      </c>
      <c r="C261" s="36" t="s">
        <v>7</v>
      </c>
      <c r="D261" s="36" t="s">
        <v>979</v>
      </c>
      <c r="E261" s="37">
        <v>20.5</v>
      </c>
      <c r="F261" s="37">
        <v>4.5</v>
      </c>
      <c r="G261" s="35" t="s">
        <v>998</v>
      </c>
    </row>
    <row r="262" spans="1:7" ht="45.6">
      <c r="A262" s="46" t="s">
        <v>576</v>
      </c>
      <c r="B262" s="35" t="s">
        <v>231</v>
      </c>
      <c r="C262" s="36" t="s">
        <v>7</v>
      </c>
      <c r="D262" s="36" t="s">
        <v>979</v>
      </c>
      <c r="E262" s="37">
        <v>30</v>
      </c>
      <c r="F262" s="37">
        <v>6.59</v>
      </c>
      <c r="G262" s="35" t="s">
        <v>998</v>
      </c>
    </row>
    <row r="263" spans="1:7" ht="45.6">
      <c r="A263" s="46" t="s">
        <v>577</v>
      </c>
      <c r="B263" s="35" t="s">
        <v>232</v>
      </c>
      <c r="C263" s="36" t="s">
        <v>7</v>
      </c>
      <c r="D263" s="36" t="s">
        <v>979</v>
      </c>
      <c r="E263" s="37">
        <v>30</v>
      </c>
      <c r="F263" s="37">
        <v>6.59</v>
      </c>
      <c r="G263" s="35" t="s">
        <v>907</v>
      </c>
    </row>
    <row r="264" spans="1:7" ht="45.6">
      <c r="A264" s="46" t="s">
        <v>578</v>
      </c>
      <c r="B264" s="35" t="s">
        <v>233</v>
      </c>
      <c r="C264" s="36" t="s">
        <v>7</v>
      </c>
      <c r="D264" s="36" t="s">
        <v>979</v>
      </c>
      <c r="E264" s="37">
        <v>20.5</v>
      </c>
      <c r="F264" s="37">
        <v>4.5</v>
      </c>
      <c r="G264" s="35" t="s">
        <v>761</v>
      </c>
    </row>
    <row r="265" spans="1:7" ht="45.6">
      <c r="A265" s="46" t="s">
        <v>579</v>
      </c>
      <c r="B265" s="35" t="s">
        <v>234</v>
      </c>
      <c r="C265" s="36" t="s">
        <v>7</v>
      </c>
      <c r="D265" s="36" t="s">
        <v>979</v>
      </c>
      <c r="E265" s="37">
        <v>25</v>
      </c>
      <c r="F265" s="37">
        <v>5.4899999999999993</v>
      </c>
      <c r="G265" s="35" t="s">
        <v>999</v>
      </c>
    </row>
    <row r="266" spans="1:7" ht="45.6">
      <c r="A266" s="46" t="s">
        <v>580</v>
      </c>
      <c r="B266" s="35" t="s">
        <v>235</v>
      </c>
      <c r="C266" s="36" t="s">
        <v>7</v>
      </c>
      <c r="D266" s="36" t="s">
        <v>979</v>
      </c>
      <c r="E266" s="37">
        <v>25</v>
      </c>
      <c r="F266" s="37">
        <v>5.4899999999999993</v>
      </c>
      <c r="G266" s="35" t="s">
        <v>999</v>
      </c>
    </row>
    <row r="267" spans="1:7" ht="45.6">
      <c r="A267" s="46" t="s">
        <v>581</v>
      </c>
      <c r="B267" s="35" t="s">
        <v>236</v>
      </c>
      <c r="C267" s="36" t="s">
        <v>7</v>
      </c>
      <c r="D267" s="36" t="s">
        <v>979</v>
      </c>
      <c r="E267" s="37">
        <v>6</v>
      </c>
      <c r="F267" s="37">
        <v>91</v>
      </c>
      <c r="G267" s="35" t="s">
        <v>908</v>
      </c>
    </row>
    <row r="268" spans="1:7" ht="34.200000000000003">
      <c r="A268" s="46" t="s">
        <v>582</v>
      </c>
      <c r="B268" s="35" t="s">
        <v>237</v>
      </c>
      <c r="C268" s="36" t="s">
        <v>7</v>
      </c>
      <c r="D268" s="36" t="s">
        <v>979</v>
      </c>
      <c r="E268" s="37">
        <v>0</v>
      </c>
      <c r="F268" s="37">
        <v>39.800000000000004</v>
      </c>
      <c r="G268" s="35" t="s">
        <v>744</v>
      </c>
    </row>
    <row r="269" spans="1:7">
      <c r="A269" s="46" t="s">
        <v>583</v>
      </c>
      <c r="B269" s="35" t="s">
        <v>238</v>
      </c>
      <c r="C269" s="36" t="s">
        <v>7</v>
      </c>
      <c r="D269" s="36" t="s">
        <v>979</v>
      </c>
      <c r="E269" s="37">
        <v>0</v>
      </c>
      <c r="F269" s="37">
        <v>39.800000000000004</v>
      </c>
      <c r="G269" s="35" t="s">
        <v>744</v>
      </c>
    </row>
    <row r="270" spans="1:7" ht="45.6">
      <c r="A270" s="46" t="s">
        <v>584</v>
      </c>
      <c r="B270" s="35" t="s">
        <v>239</v>
      </c>
      <c r="C270" s="36" t="s">
        <v>7</v>
      </c>
      <c r="D270" s="36" t="s">
        <v>979</v>
      </c>
      <c r="E270" s="37">
        <v>3.09</v>
      </c>
      <c r="F270" s="37">
        <v>37.909999999999997</v>
      </c>
      <c r="G270" s="35" t="s">
        <v>732</v>
      </c>
    </row>
    <row r="271" spans="1:7" ht="34.200000000000003">
      <c r="A271" s="46" t="s">
        <v>585</v>
      </c>
      <c r="B271" s="35" t="s">
        <v>240</v>
      </c>
      <c r="C271" s="36" t="s">
        <v>7</v>
      </c>
      <c r="D271" s="36" t="s">
        <v>979</v>
      </c>
      <c r="E271" s="37">
        <v>3.09</v>
      </c>
      <c r="F271" s="37">
        <v>37.909999999999997</v>
      </c>
      <c r="G271" s="35" t="s">
        <v>732</v>
      </c>
    </row>
    <row r="272" spans="1:7" ht="45.6">
      <c r="A272" s="46" t="s">
        <v>586</v>
      </c>
      <c r="B272" s="35" t="s">
        <v>241</v>
      </c>
      <c r="C272" s="36" t="s">
        <v>7</v>
      </c>
      <c r="D272" s="36" t="s">
        <v>979</v>
      </c>
      <c r="E272" s="37">
        <v>0.44</v>
      </c>
      <c r="F272" s="37">
        <v>7.1800000000000006</v>
      </c>
      <c r="G272" s="35" t="s">
        <v>732</v>
      </c>
    </row>
    <row r="273" spans="1:7" ht="34.200000000000003">
      <c r="A273" s="46" t="s">
        <v>587</v>
      </c>
      <c r="B273" s="35" t="s">
        <v>242</v>
      </c>
      <c r="C273" s="36" t="s">
        <v>7</v>
      </c>
      <c r="D273" s="36" t="s">
        <v>979</v>
      </c>
      <c r="E273" s="37">
        <v>0.44</v>
      </c>
      <c r="F273" s="37">
        <v>7.1800000000000006</v>
      </c>
      <c r="G273" s="35" t="s">
        <v>732</v>
      </c>
    </row>
    <row r="274" spans="1:7" ht="45.6">
      <c r="A274" s="46" t="s">
        <v>677</v>
      </c>
      <c r="B274" s="35" t="s">
        <v>239</v>
      </c>
      <c r="C274" s="36" t="s">
        <v>7</v>
      </c>
      <c r="D274" s="36" t="s">
        <v>979</v>
      </c>
      <c r="E274" s="37">
        <v>3.09</v>
      </c>
      <c r="F274" s="37">
        <v>37.909999999999997</v>
      </c>
      <c r="G274" s="35" t="s">
        <v>754</v>
      </c>
    </row>
    <row r="275" spans="1:7" ht="34.200000000000003">
      <c r="A275" s="46" t="s">
        <v>678</v>
      </c>
      <c r="B275" s="35" t="s">
        <v>240</v>
      </c>
      <c r="C275" s="36" t="s">
        <v>7</v>
      </c>
      <c r="D275" s="36" t="s">
        <v>979</v>
      </c>
      <c r="E275" s="37">
        <v>3.09</v>
      </c>
      <c r="F275" s="37">
        <v>37.909999999999997</v>
      </c>
      <c r="G275" s="35" t="s">
        <v>755</v>
      </c>
    </row>
    <row r="276" spans="1:7" ht="45.6">
      <c r="A276" s="46" t="s">
        <v>679</v>
      </c>
      <c r="B276" s="35" t="s">
        <v>241</v>
      </c>
      <c r="C276" s="36" t="s">
        <v>7</v>
      </c>
      <c r="D276" s="36" t="s">
        <v>979</v>
      </c>
      <c r="E276" s="37">
        <v>0.44</v>
      </c>
      <c r="F276" s="37">
        <v>7.1800000000000006</v>
      </c>
      <c r="G276" s="35" t="s">
        <v>756</v>
      </c>
    </row>
    <row r="277" spans="1:7" ht="34.200000000000003">
      <c r="A277" s="46" t="s">
        <v>680</v>
      </c>
      <c r="B277" s="35" t="s">
        <v>242</v>
      </c>
      <c r="C277" s="36" t="s">
        <v>7</v>
      </c>
      <c r="D277" s="36" t="s">
        <v>979</v>
      </c>
      <c r="E277" s="37">
        <v>0.44</v>
      </c>
      <c r="F277" s="37">
        <v>7.1800000000000006</v>
      </c>
      <c r="G277" s="35" t="s">
        <v>757</v>
      </c>
    </row>
    <row r="278" spans="1:7" ht="34.200000000000003">
      <c r="A278" s="46" t="s">
        <v>588</v>
      </c>
      <c r="B278" s="35" t="s">
        <v>243</v>
      </c>
      <c r="C278" s="36" t="s">
        <v>7</v>
      </c>
      <c r="D278" s="36" t="s">
        <v>979</v>
      </c>
      <c r="E278" s="37">
        <v>19.13</v>
      </c>
      <c r="F278" s="37">
        <v>0.61</v>
      </c>
      <c r="G278" s="35" t="s">
        <v>732</v>
      </c>
    </row>
    <row r="279" spans="1:7" ht="34.200000000000003">
      <c r="A279" s="46" t="s">
        <v>681</v>
      </c>
      <c r="B279" s="35" t="s">
        <v>243</v>
      </c>
      <c r="C279" s="36" t="s">
        <v>7</v>
      </c>
      <c r="D279" s="36" t="s">
        <v>979</v>
      </c>
      <c r="E279" s="37">
        <v>19.13</v>
      </c>
      <c r="F279" s="37">
        <v>0.61</v>
      </c>
      <c r="G279" s="35" t="s">
        <v>758</v>
      </c>
    </row>
    <row r="280" spans="1:7" ht="45.6">
      <c r="A280" s="46" t="s">
        <v>607</v>
      </c>
      <c r="B280" s="35" t="s">
        <v>244</v>
      </c>
      <c r="C280" s="36" t="s">
        <v>7</v>
      </c>
      <c r="D280" s="36">
        <v>0.53921892768060575</v>
      </c>
      <c r="E280" s="37">
        <v>12</v>
      </c>
      <c r="F280" s="37">
        <v>10</v>
      </c>
      <c r="G280" s="35" t="s">
        <v>759</v>
      </c>
    </row>
    <row r="281" spans="1:7" ht="22.8">
      <c r="A281" s="46" t="s">
        <v>608</v>
      </c>
      <c r="B281" s="35" t="s">
        <v>245</v>
      </c>
      <c r="C281" s="36" t="s">
        <v>7</v>
      </c>
      <c r="D281" s="36">
        <v>0.53921892768060575</v>
      </c>
      <c r="E281" s="37">
        <v>12</v>
      </c>
      <c r="F281" s="37">
        <v>10</v>
      </c>
      <c r="G281" s="35" t="s">
        <v>759</v>
      </c>
    </row>
    <row r="282" spans="1:7" ht="34.200000000000003">
      <c r="A282" s="46" t="s">
        <v>589</v>
      </c>
      <c r="B282" s="35" t="s">
        <v>246</v>
      </c>
      <c r="C282" s="36" t="s">
        <v>7</v>
      </c>
      <c r="D282" s="36" t="s">
        <v>979</v>
      </c>
      <c r="E282" s="37">
        <v>5.34</v>
      </c>
      <c r="F282" s="37">
        <v>8.5299999999999994</v>
      </c>
      <c r="G282" s="35" t="s">
        <v>732</v>
      </c>
    </row>
    <row r="283" spans="1:7" ht="34.200000000000003">
      <c r="A283" s="46" t="s">
        <v>590</v>
      </c>
      <c r="B283" s="35" t="s">
        <v>247</v>
      </c>
      <c r="C283" s="36" t="s">
        <v>7</v>
      </c>
      <c r="D283" s="36" t="s">
        <v>979</v>
      </c>
      <c r="E283" s="37">
        <v>5.34</v>
      </c>
      <c r="F283" s="37">
        <v>8.5299999999999994</v>
      </c>
      <c r="G283" s="35" t="s">
        <v>732</v>
      </c>
    </row>
    <row r="284" spans="1:7" ht="34.200000000000003">
      <c r="A284" s="46" t="s">
        <v>591</v>
      </c>
      <c r="B284" s="35" t="s">
        <v>248</v>
      </c>
      <c r="C284" s="36" t="s">
        <v>7</v>
      </c>
      <c r="D284" s="36" t="s">
        <v>979</v>
      </c>
      <c r="E284" s="37">
        <v>2.25</v>
      </c>
      <c r="F284" s="37">
        <v>18.75</v>
      </c>
      <c r="G284" s="35" t="s">
        <v>760</v>
      </c>
    </row>
    <row r="285" spans="1:7" ht="45.6">
      <c r="A285" s="46" t="s">
        <v>592</v>
      </c>
      <c r="B285" s="35" t="s">
        <v>249</v>
      </c>
      <c r="C285" s="36" t="s">
        <v>7</v>
      </c>
      <c r="D285" s="36" t="s">
        <v>979</v>
      </c>
      <c r="E285" s="37">
        <v>2.25</v>
      </c>
      <c r="F285" s="37">
        <v>18.75</v>
      </c>
      <c r="G285" s="35" t="s">
        <v>760</v>
      </c>
    </row>
    <row r="286" spans="1:7" ht="45.6">
      <c r="A286" s="46" t="s">
        <v>519</v>
      </c>
      <c r="B286" s="35" t="s">
        <v>250</v>
      </c>
      <c r="C286" s="36" t="s">
        <v>7</v>
      </c>
      <c r="D286" s="36" t="s">
        <v>979</v>
      </c>
      <c r="E286" s="37">
        <v>58.56</v>
      </c>
      <c r="F286" s="37">
        <v>1.35</v>
      </c>
      <c r="G286" s="35" t="s">
        <v>732</v>
      </c>
    </row>
    <row r="287" spans="1:7" ht="34.200000000000003">
      <c r="A287" s="46" t="s">
        <v>520</v>
      </c>
      <c r="B287" s="35" t="s">
        <v>251</v>
      </c>
      <c r="C287" s="36" t="s">
        <v>7</v>
      </c>
      <c r="D287" s="36" t="s">
        <v>979</v>
      </c>
      <c r="E287" s="37">
        <v>58.56</v>
      </c>
      <c r="F287" s="37">
        <v>1.35</v>
      </c>
      <c r="G287" s="35" t="s">
        <v>732</v>
      </c>
    </row>
    <row r="288" spans="1:7" ht="45.6">
      <c r="A288" s="46" t="s">
        <v>521</v>
      </c>
      <c r="B288" s="35" t="s">
        <v>252</v>
      </c>
      <c r="C288" s="36" t="s">
        <v>7</v>
      </c>
      <c r="D288" s="36" t="s">
        <v>979</v>
      </c>
      <c r="E288" s="37">
        <v>33.32</v>
      </c>
      <c r="F288" s="37">
        <v>1.48</v>
      </c>
      <c r="G288" s="35" t="s">
        <v>732</v>
      </c>
    </row>
    <row r="289" spans="1:7" ht="45.6">
      <c r="A289" s="46" t="s">
        <v>522</v>
      </c>
      <c r="B289" s="35" t="s">
        <v>253</v>
      </c>
      <c r="C289" s="36" t="s">
        <v>7</v>
      </c>
      <c r="D289" s="36" t="s">
        <v>979</v>
      </c>
      <c r="E289" s="37">
        <v>45</v>
      </c>
      <c r="F289" s="37">
        <v>0</v>
      </c>
      <c r="G289" s="35" t="s">
        <v>1043</v>
      </c>
    </row>
    <row r="290" spans="1:7" ht="34.200000000000003">
      <c r="A290" s="46" t="s">
        <v>523</v>
      </c>
      <c r="B290" s="35" t="s">
        <v>254</v>
      </c>
      <c r="C290" s="36" t="s">
        <v>7</v>
      </c>
      <c r="D290" s="36" t="s">
        <v>979</v>
      </c>
      <c r="E290" s="37">
        <v>45</v>
      </c>
      <c r="F290" s="37">
        <v>0</v>
      </c>
      <c r="G290" s="35" t="s">
        <v>1044</v>
      </c>
    </row>
    <row r="291" spans="1:7" ht="45.6">
      <c r="A291" s="46" t="s">
        <v>524</v>
      </c>
      <c r="B291" s="35" t="s">
        <v>255</v>
      </c>
      <c r="C291" s="36" t="s">
        <v>7</v>
      </c>
      <c r="D291" s="36" t="s">
        <v>979</v>
      </c>
      <c r="E291" s="37">
        <v>15</v>
      </c>
      <c r="F291" s="37">
        <v>0</v>
      </c>
      <c r="G291" s="35" t="s">
        <v>1045</v>
      </c>
    </row>
    <row r="292" spans="1:7" ht="45.6">
      <c r="A292" s="46" t="s">
        <v>593</v>
      </c>
      <c r="B292" s="35" t="s">
        <v>256</v>
      </c>
      <c r="C292" s="36" t="s">
        <v>7</v>
      </c>
      <c r="D292" s="36" t="s">
        <v>979</v>
      </c>
      <c r="E292" s="37">
        <v>53.890000000000008</v>
      </c>
      <c r="F292" s="37">
        <v>12.65</v>
      </c>
      <c r="G292" s="35" t="s">
        <v>732</v>
      </c>
    </row>
    <row r="293" spans="1:7" ht="34.200000000000003">
      <c r="A293" s="46" t="s">
        <v>594</v>
      </c>
      <c r="B293" s="35" t="s">
        <v>257</v>
      </c>
      <c r="C293" s="36" t="s">
        <v>7</v>
      </c>
      <c r="D293" s="36" t="s">
        <v>979</v>
      </c>
      <c r="E293" s="37">
        <v>53.890000000000008</v>
      </c>
      <c r="F293" s="37">
        <v>12.65</v>
      </c>
      <c r="G293" s="35" t="s">
        <v>732</v>
      </c>
    </row>
    <row r="294" spans="1:7" ht="45.6">
      <c r="A294" s="46" t="s">
        <v>595</v>
      </c>
      <c r="B294" s="35" t="s">
        <v>258</v>
      </c>
      <c r="C294" s="36" t="s">
        <v>7</v>
      </c>
      <c r="D294" s="36" t="s">
        <v>979</v>
      </c>
      <c r="E294" s="37">
        <v>4.5</v>
      </c>
      <c r="F294" s="37">
        <v>10.5</v>
      </c>
      <c r="G294" s="35" t="s">
        <v>761</v>
      </c>
    </row>
    <row r="295" spans="1:7" ht="34.200000000000003">
      <c r="A295" s="46" t="s">
        <v>596</v>
      </c>
      <c r="B295" s="35" t="s">
        <v>259</v>
      </c>
      <c r="C295" s="36" t="s">
        <v>7</v>
      </c>
      <c r="D295" s="36" t="s">
        <v>979</v>
      </c>
      <c r="E295" s="37">
        <v>4.5</v>
      </c>
      <c r="F295" s="37">
        <v>10.5</v>
      </c>
      <c r="G295" s="35" t="s">
        <v>761</v>
      </c>
    </row>
    <row r="296" spans="1:7" ht="45.6">
      <c r="A296" s="46" t="s">
        <v>597</v>
      </c>
      <c r="B296" s="35" t="s">
        <v>260</v>
      </c>
      <c r="C296" s="36" t="s">
        <v>7</v>
      </c>
      <c r="D296" s="36" t="s">
        <v>979</v>
      </c>
      <c r="E296" s="37">
        <v>4.5</v>
      </c>
      <c r="F296" s="37">
        <v>10.5</v>
      </c>
      <c r="G296" s="35" t="s">
        <v>761</v>
      </c>
    </row>
    <row r="297" spans="1:7" ht="45.6">
      <c r="A297" s="46" t="s">
        <v>598</v>
      </c>
      <c r="B297" s="35" t="s">
        <v>261</v>
      </c>
      <c r="C297" s="36" t="s">
        <v>7</v>
      </c>
      <c r="D297" s="36" t="s">
        <v>979</v>
      </c>
      <c r="E297" s="37">
        <v>4.5</v>
      </c>
      <c r="F297" s="37">
        <v>10.5</v>
      </c>
      <c r="G297" s="35" t="s">
        <v>761</v>
      </c>
    </row>
    <row r="298" spans="1:7" ht="45.6">
      <c r="A298" s="46" t="s">
        <v>599</v>
      </c>
      <c r="B298" s="35" t="s">
        <v>262</v>
      </c>
      <c r="C298" s="36" t="s">
        <v>7</v>
      </c>
      <c r="D298" s="36" t="s">
        <v>979</v>
      </c>
      <c r="E298" s="37">
        <v>1.5599999999999998</v>
      </c>
      <c r="F298" s="37">
        <v>11.92</v>
      </c>
      <c r="G298" s="35" t="s">
        <v>732</v>
      </c>
    </row>
    <row r="299" spans="1:7" ht="45.6">
      <c r="A299" s="46" t="s">
        <v>600</v>
      </c>
      <c r="B299" s="35" t="s">
        <v>263</v>
      </c>
      <c r="C299" s="36" t="s">
        <v>7</v>
      </c>
      <c r="D299" s="36" t="s">
        <v>979</v>
      </c>
      <c r="E299" s="37">
        <v>1.5599999999999998</v>
      </c>
      <c r="F299" s="37">
        <v>11.92</v>
      </c>
      <c r="G299" s="35" t="s">
        <v>732</v>
      </c>
    </row>
    <row r="300" spans="1:7" ht="22.8">
      <c r="A300" s="46" t="s">
        <v>601</v>
      </c>
      <c r="B300" s="35" t="s">
        <v>264</v>
      </c>
      <c r="C300" s="36" t="s">
        <v>7</v>
      </c>
      <c r="D300" s="36" t="s">
        <v>979</v>
      </c>
      <c r="E300" s="37">
        <v>2.86</v>
      </c>
      <c r="F300" s="37">
        <v>14.85</v>
      </c>
      <c r="G300" s="35" t="s">
        <v>732</v>
      </c>
    </row>
    <row r="301" spans="1:7" ht="45.6">
      <c r="A301" s="46" t="s">
        <v>602</v>
      </c>
      <c r="B301" s="35" t="s">
        <v>265</v>
      </c>
      <c r="C301" s="36" t="s">
        <v>7</v>
      </c>
      <c r="D301" s="36" t="s">
        <v>979</v>
      </c>
      <c r="E301" s="37">
        <v>1.5</v>
      </c>
      <c r="F301" s="37">
        <v>3.5000000000000004</v>
      </c>
      <c r="G301" s="35" t="s">
        <v>762</v>
      </c>
    </row>
    <row r="302" spans="1:7" ht="37.950000000000003" customHeight="1">
      <c r="A302" s="46" t="s">
        <v>603</v>
      </c>
      <c r="B302" s="35" t="s">
        <v>266</v>
      </c>
      <c r="C302" s="36" t="s">
        <v>7</v>
      </c>
      <c r="D302" s="36" t="s">
        <v>979</v>
      </c>
      <c r="E302" s="37">
        <v>1.5</v>
      </c>
      <c r="F302" s="37">
        <v>3.5</v>
      </c>
      <c r="G302" s="35" t="s">
        <v>762</v>
      </c>
    </row>
    <row r="303" spans="1:7">
      <c r="A303" s="46" t="s">
        <v>604</v>
      </c>
      <c r="B303" s="35" t="s">
        <v>267</v>
      </c>
      <c r="C303" s="36" t="s">
        <v>1</v>
      </c>
      <c r="D303" s="36">
        <v>1.02</v>
      </c>
      <c r="E303" s="37">
        <v>1.1199999999999999</v>
      </c>
      <c r="F303" s="37">
        <v>7.19</v>
      </c>
      <c r="G303" s="35" t="s">
        <v>732</v>
      </c>
    </row>
    <row r="304" spans="1:7" ht="34.200000000000003">
      <c r="A304" s="46" t="s">
        <v>605</v>
      </c>
      <c r="B304" s="35" t="s">
        <v>268</v>
      </c>
      <c r="C304" s="36" t="s">
        <v>1</v>
      </c>
      <c r="D304" s="36">
        <v>1.02</v>
      </c>
      <c r="E304" s="37">
        <v>1.6</v>
      </c>
      <c r="F304" s="37">
        <v>6.77</v>
      </c>
      <c r="G304" s="35" t="s">
        <v>732</v>
      </c>
    </row>
    <row r="305" spans="1:7">
      <c r="A305" s="46" t="s">
        <v>606</v>
      </c>
      <c r="B305" s="35" t="s">
        <v>269</v>
      </c>
      <c r="C305" s="36" t="s">
        <v>1</v>
      </c>
      <c r="D305" s="36">
        <v>1.02</v>
      </c>
      <c r="E305" s="37">
        <v>1.6</v>
      </c>
      <c r="F305" s="37">
        <v>6.77</v>
      </c>
      <c r="G305" s="35" t="s">
        <v>732</v>
      </c>
    </row>
    <row r="306" spans="1:7">
      <c r="A306" s="46" t="s">
        <v>683</v>
      </c>
      <c r="B306" s="35" t="s">
        <v>267</v>
      </c>
      <c r="C306" s="36" t="s">
        <v>1</v>
      </c>
      <c r="D306" s="36">
        <v>1.02</v>
      </c>
      <c r="E306" s="37">
        <v>1.1199999999999999</v>
      </c>
      <c r="F306" s="37">
        <v>7.19</v>
      </c>
      <c r="G306" s="35" t="s">
        <v>763</v>
      </c>
    </row>
    <row r="307" spans="1:7" ht="34.200000000000003">
      <c r="A307" s="46" t="s">
        <v>684</v>
      </c>
      <c r="B307" s="35" t="s">
        <v>268</v>
      </c>
      <c r="C307" s="36" t="s">
        <v>1</v>
      </c>
      <c r="D307" s="36">
        <v>1.02</v>
      </c>
      <c r="E307" s="37">
        <v>1.6</v>
      </c>
      <c r="F307" s="37">
        <v>6.77</v>
      </c>
      <c r="G307" s="35" t="s">
        <v>764</v>
      </c>
    </row>
    <row r="308" spans="1:7">
      <c r="A308" s="46" t="s">
        <v>685</v>
      </c>
      <c r="B308" s="35" t="s">
        <v>269</v>
      </c>
      <c r="C308" s="36" t="s">
        <v>1</v>
      </c>
      <c r="D308" s="36">
        <v>1.02</v>
      </c>
      <c r="E308" s="37">
        <v>1.6</v>
      </c>
      <c r="F308" s="37">
        <v>6.77</v>
      </c>
      <c r="G308" s="35" t="s">
        <v>765</v>
      </c>
    </row>
    <row r="309" spans="1:7" ht="45.6">
      <c r="A309" s="46" t="s">
        <v>609</v>
      </c>
      <c r="B309" s="35" t="s">
        <v>270</v>
      </c>
      <c r="C309" s="36" t="s">
        <v>7</v>
      </c>
      <c r="D309" s="36" t="s">
        <v>979</v>
      </c>
      <c r="E309" s="37">
        <v>4.17</v>
      </c>
      <c r="F309" s="37">
        <v>55.179999999999993</v>
      </c>
      <c r="G309" s="35" t="s">
        <v>732</v>
      </c>
    </row>
    <row r="310" spans="1:7" ht="45.6">
      <c r="A310" s="46" t="s">
        <v>610</v>
      </c>
      <c r="B310" s="35" t="s">
        <v>271</v>
      </c>
      <c r="C310" s="36" t="s">
        <v>7</v>
      </c>
      <c r="D310" s="36" t="s">
        <v>979</v>
      </c>
      <c r="E310" s="37">
        <v>0.86999999999999988</v>
      </c>
      <c r="F310" s="37">
        <v>54.65</v>
      </c>
      <c r="G310" s="35" t="s">
        <v>732</v>
      </c>
    </row>
    <row r="311" spans="1:7" ht="22.8">
      <c r="A311" s="46" t="s">
        <v>611</v>
      </c>
      <c r="B311" s="35" t="s">
        <v>272</v>
      </c>
      <c r="C311" s="36" t="s">
        <v>7</v>
      </c>
      <c r="D311" s="36" t="s">
        <v>979</v>
      </c>
      <c r="E311" s="37">
        <v>4.17</v>
      </c>
      <c r="F311" s="37">
        <v>55.179999999999993</v>
      </c>
      <c r="G311" s="35" t="s">
        <v>732</v>
      </c>
    </row>
    <row r="312" spans="1:7" ht="22.8">
      <c r="A312" s="46" t="s">
        <v>612</v>
      </c>
      <c r="B312" s="35" t="s">
        <v>273</v>
      </c>
      <c r="C312" s="36" t="s">
        <v>7</v>
      </c>
      <c r="D312" s="36" t="s">
        <v>979</v>
      </c>
      <c r="E312" s="37">
        <v>0.86999999999999988</v>
      </c>
      <c r="F312" s="37">
        <v>54.65</v>
      </c>
      <c r="G312" s="35" t="s">
        <v>732</v>
      </c>
    </row>
    <row r="313" spans="1:7" ht="45.6">
      <c r="A313" s="46" t="s">
        <v>613</v>
      </c>
      <c r="B313" s="35" t="s">
        <v>948</v>
      </c>
      <c r="C313" s="36" t="s">
        <v>7</v>
      </c>
      <c r="D313" s="36" t="s">
        <v>979</v>
      </c>
      <c r="E313" s="37">
        <v>1.5</v>
      </c>
      <c r="F313" s="37">
        <v>3.5000000000000004</v>
      </c>
      <c r="G313" s="35" t="s">
        <v>766</v>
      </c>
    </row>
    <row r="314" spans="1:7" ht="45.6">
      <c r="A314" s="46" t="s">
        <v>614</v>
      </c>
      <c r="B314" s="35" t="s">
        <v>271</v>
      </c>
      <c r="C314" s="36" t="s">
        <v>7</v>
      </c>
      <c r="D314" s="36" t="s">
        <v>979</v>
      </c>
      <c r="E314" s="37">
        <v>1.5</v>
      </c>
      <c r="F314" s="37">
        <v>3.5000000000000004</v>
      </c>
      <c r="G314" s="35" t="s">
        <v>766</v>
      </c>
    </row>
    <row r="315" spans="1:7" ht="22.8">
      <c r="A315" s="46" t="s">
        <v>615</v>
      </c>
      <c r="B315" s="35" t="s">
        <v>272</v>
      </c>
      <c r="C315" s="36" t="s">
        <v>7</v>
      </c>
      <c r="D315" s="36" t="s">
        <v>979</v>
      </c>
      <c r="E315" s="37">
        <v>1.5</v>
      </c>
      <c r="F315" s="37">
        <v>3.5000000000000004</v>
      </c>
      <c r="G315" s="35" t="s">
        <v>766</v>
      </c>
    </row>
    <row r="316" spans="1:7" ht="22.8">
      <c r="A316" s="46" t="s">
        <v>616</v>
      </c>
      <c r="B316" s="35" t="s">
        <v>273</v>
      </c>
      <c r="C316" s="36" t="s">
        <v>7</v>
      </c>
      <c r="D316" s="36" t="s">
        <v>979</v>
      </c>
      <c r="E316" s="37">
        <v>1.5</v>
      </c>
      <c r="F316" s="37">
        <v>3.5000000000000004</v>
      </c>
      <c r="G316" s="35" t="s">
        <v>766</v>
      </c>
    </row>
    <row r="317" spans="1:7">
      <c r="A317" s="46" t="s">
        <v>617</v>
      </c>
      <c r="B317" s="35" t="s">
        <v>274</v>
      </c>
      <c r="C317" s="36" t="s">
        <v>7</v>
      </c>
      <c r="D317" s="36" t="s">
        <v>979</v>
      </c>
      <c r="E317" s="37">
        <v>1.6</v>
      </c>
      <c r="F317" s="37">
        <v>94.8</v>
      </c>
      <c r="G317" s="35" t="s">
        <v>909</v>
      </c>
    </row>
    <row r="318" spans="1:7" ht="22.8">
      <c r="A318" s="46" t="s">
        <v>618</v>
      </c>
      <c r="B318" s="35" t="s">
        <v>275</v>
      </c>
      <c r="C318" s="36" t="s">
        <v>7</v>
      </c>
      <c r="D318" s="36" t="s">
        <v>979</v>
      </c>
      <c r="E318" s="37">
        <v>1.25</v>
      </c>
      <c r="F318" s="37">
        <v>90.5</v>
      </c>
      <c r="G318" s="35" t="s">
        <v>1000</v>
      </c>
    </row>
    <row r="319" spans="1:7">
      <c r="A319" s="46" t="s">
        <v>619</v>
      </c>
      <c r="B319" s="35" t="s">
        <v>276</v>
      </c>
      <c r="C319" s="36" t="s">
        <v>7</v>
      </c>
      <c r="D319" s="36" t="s">
        <v>979</v>
      </c>
      <c r="E319" s="37">
        <v>1.5</v>
      </c>
      <c r="F319" s="37">
        <v>93</v>
      </c>
      <c r="G319" s="41" t="s">
        <v>727</v>
      </c>
    </row>
    <row r="320" spans="1:7" ht="22.8">
      <c r="A320" s="46" t="s">
        <v>620</v>
      </c>
      <c r="B320" s="35" t="s">
        <v>277</v>
      </c>
      <c r="C320" s="36" t="s">
        <v>7</v>
      </c>
      <c r="D320" s="36" t="s">
        <v>979</v>
      </c>
      <c r="E320" s="37">
        <v>2</v>
      </c>
      <c r="F320" s="37">
        <v>94</v>
      </c>
      <c r="G320" s="35" t="s">
        <v>937</v>
      </c>
    </row>
    <row r="321" spans="1:2">
      <c r="A321" s="127"/>
      <c r="B321" s="128"/>
    </row>
    <row r="322" spans="1:2">
      <c r="A322" s="93" t="s">
        <v>1029</v>
      </c>
    </row>
    <row r="323" spans="1:2" ht="13.2">
      <c r="A323" s="93" t="s">
        <v>982</v>
      </c>
    </row>
    <row r="324" spans="1:2" ht="14.4">
      <c r="A324" s="21"/>
    </row>
    <row r="325" spans="1:2">
      <c r="A325" s="142" t="s">
        <v>1051</v>
      </c>
    </row>
  </sheetData>
  <sortState xmlns:xlrd2="http://schemas.microsoft.com/office/spreadsheetml/2017/richdata2" ref="A3:I299">
    <sortCondition ref="A3:A299"/>
  </sortState>
  <hyperlinks>
    <hyperlink ref="G1" location="Contents!A1" display="Back to contents page" xr:uid="{00000000-0004-0000-0300-000000000000}"/>
  </hyperlinks>
  <pageMargins left="0.7" right="0.7" top="0.75" bottom="0.75" header="0.3" footer="0.3"/>
  <pageSetup orientation="landscape" r:id="rId1"/>
  <rowBreaks count="1" manualBreakCount="1">
    <brk id="301" max="16383" man="1"/>
  </rowBreaks>
  <colBreaks count="1" manualBreakCount="1">
    <brk id="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0"/>
  <sheetViews>
    <sheetView zoomScaleNormal="100" workbookViewId="0">
      <pane xSplit="1" ySplit="2" topLeftCell="B3" activePane="bottomRight" state="frozen"/>
      <selection pane="topRight" activeCell="B1" sqref="B1"/>
      <selection pane="bottomLeft" activeCell="A2" sqref="A2"/>
      <selection pane="bottomRight"/>
    </sheetView>
  </sheetViews>
  <sheetFormatPr defaultColWidth="9.21875" defaultRowHeight="13.2"/>
  <cols>
    <col min="1" max="1" width="11.21875" style="15" customWidth="1"/>
    <col min="2" max="2" width="39.44140625" style="16" customWidth="1"/>
    <col min="3" max="3" width="8.77734375" style="17" customWidth="1"/>
    <col min="4" max="4" width="9.33203125" style="17" customWidth="1"/>
    <col min="5" max="6" width="8.21875" style="17" bestFit="1" customWidth="1"/>
    <col min="7" max="7" width="41.21875" style="18" customWidth="1"/>
    <col min="8" max="16384" width="9.21875" style="13"/>
  </cols>
  <sheetData>
    <row r="1" spans="1:7" ht="15" customHeight="1">
      <c r="A1" s="90" t="s">
        <v>689</v>
      </c>
      <c r="B1" s="19"/>
      <c r="C1" s="20"/>
      <c r="D1" s="20"/>
      <c r="E1" s="20"/>
      <c r="F1" s="20"/>
      <c r="G1" s="12" t="s">
        <v>659</v>
      </c>
    </row>
    <row r="2" spans="1:7" s="14" customFormat="1" ht="36">
      <c r="A2" s="48" t="s">
        <v>687</v>
      </c>
      <c r="B2" s="49" t="s">
        <v>658</v>
      </c>
      <c r="C2" s="50" t="s">
        <v>952</v>
      </c>
      <c r="D2" s="51" t="s">
        <v>993</v>
      </c>
      <c r="E2" s="52" t="s">
        <v>980</v>
      </c>
      <c r="F2" s="52" t="s">
        <v>772</v>
      </c>
      <c r="G2" s="129" t="s">
        <v>989</v>
      </c>
    </row>
    <row r="3" spans="1:7" ht="34.200000000000003">
      <c r="A3" s="53" t="s">
        <v>327</v>
      </c>
      <c r="B3" s="54" t="s">
        <v>0</v>
      </c>
      <c r="C3" s="55" t="s">
        <v>1</v>
      </c>
      <c r="D3" s="55">
        <v>1.04</v>
      </c>
      <c r="E3" s="56">
        <v>0.53</v>
      </c>
      <c r="F3" s="56">
        <v>9.1</v>
      </c>
      <c r="G3" s="57" t="s">
        <v>1021</v>
      </c>
    </row>
    <row r="4" spans="1:7" ht="45.6">
      <c r="A4" s="53" t="s">
        <v>622</v>
      </c>
      <c r="B4" s="54" t="s">
        <v>286</v>
      </c>
      <c r="C4" s="55" t="s">
        <v>1</v>
      </c>
      <c r="D4" s="55">
        <v>1.03</v>
      </c>
      <c r="E4" s="56">
        <v>3.48</v>
      </c>
      <c r="F4" s="56">
        <v>8.7100000000000026</v>
      </c>
      <c r="G4" s="57" t="s">
        <v>1022</v>
      </c>
    </row>
    <row r="5" spans="1:7" ht="45.6">
      <c r="A5" s="58" t="s">
        <v>660</v>
      </c>
      <c r="B5" s="54" t="s">
        <v>661</v>
      </c>
      <c r="C5" s="55" t="s">
        <v>1</v>
      </c>
      <c r="D5" s="55">
        <v>1.03</v>
      </c>
      <c r="E5" s="56">
        <v>3.48</v>
      </c>
      <c r="F5" s="56">
        <v>8.7100000000000026</v>
      </c>
      <c r="G5" s="57" t="s">
        <v>1022</v>
      </c>
    </row>
    <row r="6" spans="1:7" ht="45.6">
      <c r="A6" s="58" t="s">
        <v>662</v>
      </c>
      <c r="B6" s="54" t="s">
        <v>663</v>
      </c>
      <c r="C6" s="55" t="s">
        <v>1</v>
      </c>
      <c r="D6" s="55">
        <v>1.03</v>
      </c>
      <c r="E6" s="56">
        <v>3.48</v>
      </c>
      <c r="F6" s="56">
        <v>8.7100000000000026</v>
      </c>
      <c r="G6" s="57" t="s">
        <v>1022</v>
      </c>
    </row>
    <row r="7" spans="1:7" ht="34.200000000000003">
      <c r="A7" s="53" t="s">
        <v>623</v>
      </c>
      <c r="B7" s="54" t="s">
        <v>287</v>
      </c>
      <c r="C7" s="55" t="s">
        <v>1</v>
      </c>
      <c r="D7" s="55">
        <v>1.01</v>
      </c>
      <c r="E7" s="56">
        <v>35.42</v>
      </c>
      <c r="F7" s="56">
        <v>6.0600000000000005</v>
      </c>
      <c r="G7" s="57" t="s">
        <v>1032</v>
      </c>
    </row>
    <row r="8" spans="1:7" ht="34.200000000000003">
      <c r="A8" s="53" t="s">
        <v>624</v>
      </c>
      <c r="B8" s="54" t="s">
        <v>288</v>
      </c>
      <c r="C8" s="55" t="s">
        <v>1</v>
      </c>
      <c r="D8" s="55">
        <v>1.03</v>
      </c>
      <c r="E8" s="56">
        <v>8</v>
      </c>
      <c r="F8" s="56">
        <v>8.6</v>
      </c>
      <c r="G8" s="57" t="s">
        <v>1014</v>
      </c>
    </row>
    <row r="9" spans="1:7" ht="34.200000000000003">
      <c r="A9" s="53" t="s">
        <v>625</v>
      </c>
      <c r="B9" s="54" t="s">
        <v>289</v>
      </c>
      <c r="C9" s="55" t="s">
        <v>1</v>
      </c>
      <c r="D9" s="55">
        <v>1.01</v>
      </c>
      <c r="E9" s="56">
        <v>35.42</v>
      </c>
      <c r="F9" s="56">
        <v>6.0600000000000005</v>
      </c>
      <c r="G9" s="57" t="s">
        <v>1032</v>
      </c>
    </row>
    <row r="10" spans="1:7" ht="45.6">
      <c r="A10" s="53" t="s">
        <v>626</v>
      </c>
      <c r="B10" s="54" t="s">
        <v>290</v>
      </c>
      <c r="C10" s="55" t="s">
        <v>7</v>
      </c>
      <c r="D10" s="55" t="s">
        <v>979</v>
      </c>
      <c r="E10" s="56">
        <v>0.8</v>
      </c>
      <c r="F10" s="56">
        <v>95.199999999999989</v>
      </c>
      <c r="G10" s="57" t="s">
        <v>727</v>
      </c>
    </row>
    <row r="11" spans="1:7" ht="45.6">
      <c r="A11" s="53" t="s">
        <v>627</v>
      </c>
      <c r="B11" s="54" t="s">
        <v>291</v>
      </c>
      <c r="C11" s="55" t="s">
        <v>7</v>
      </c>
      <c r="D11" s="55" t="s">
        <v>979</v>
      </c>
      <c r="E11" s="56">
        <v>27</v>
      </c>
      <c r="F11" s="56">
        <v>69</v>
      </c>
      <c r="G11" s="57" t="s">
        <v>727</v>
      </c>
    </row>
    <row r="12" spans="1:7" ht="45.6">
      <c r="A12" s="53" t="s">
        <v>628</v>
      </c>
      <c r="B12" s="54" t="s">
        <v>292</v>
      </c>
      <c r="C12" s="55" t="s">
        <v>7</v>
      </c>
      <c r="D12" s="55" t="s">
        <v>979</v>
      </c>
      <c r="E12" s="56">
        <v>11</v>
      </c>
      <c r="F12" s="56">
        <v>26</v>
      </c>
      <c r="G12" s="57" t="s">
        <v>1033</v>
      </c>
    </row>
    <row r="13" spans="1:7" ht="34.200000000000003">
      <c r="A13" s="53" t="s">
        <v>629</v>
      </c>
      <c r="B13" s="54" t="s">
        <v>293</v>
      </c>
      <c r="C13" s="55" t="s">
        <v>7</v>
      </c>
      <c r="D13" s="55" t="s">
        <v>979</v>
      </c>
      <c r="E13" s="56">
        <v>9.75</v>
      </c>
      <c r="F13" s="56">
        <v>22.75</v>
      </c>
      <c r="G13" s="57" t="s">
        <v>1023</v>
      </c>
    </row>
    <row r="14" spans="1:7" ht="22.8">
      <c r="A14" s="53" t="s">
        <v>630</v>
      </c>
      <c r="B14" s="54" t="s">
        <v>294</v>
      </c>
      <c r="C14" s="55" t="s">
        <v>7</v>
      </c>
      <c r="D14" s="55" t="s">
        <v>979</v>
      </c>
      <c r="E14" s="56">
        <v>8.6999999999999993</v>
      </c>
      <c r="F14" s="56">
        <v>21.3</v>
      </c>
      <c r="G14" s="57" t="s">
        <v>1015</v>
      </c>
    </row>
    <row r="15" spans="1:7" ht="34.200000000000003">
      <c r="A15" s="59" t="s">
        <v>631</v>
      </c>
      <c r="B15" s="60" t="s">
        <v>295</v>
      </c>
      <c r="C15" s="55" t="s">
        <v>7</v>
      </c>
      <c r="D15" s="55" t="s">
        <v>979</v>
      </c>
      <c r="E15" s="56">
        <v>1</v>
      </c>
      <c r="F15" s="56">
        <v>14.23</v>
      </c>
      <c r="G15" s="57" t="s">
        <v>1016</v>
      </c>
    </row>
    <row r="16" spans="1:7" ht="34.200000000000003">
      <c r="A16" s="151" t="s">
        <v>1050</v>
      </c>
      <c r="B16" s="60" t="s">
        <v>295</v>
      </c>
      <c r="C16" s="55" t="s">
        <v>7</v>
      </c>
      <c r="D16" s="55" t="s">
        <v>979</v>
      </c>
      <c r="E16" s="56">
        <v>1</v>
      </c>
      <c r="F16" s="56">
        <v>14.23</v>
      </c>
      <c r="G16" s="57" t="s">
        <v>1016</v>
      </c>
    </row>
    <row r="17" spans="1:7" ht="34.200000000000003">
      <c r="A17" s="141" t="s">
        <v>932</v>
      </c>
      <c r="B17" s="60" t="s">
        <v>931</v>
      </c>
      <c r="C17" s="55" t="s">
        <v>7</v>
      </c>
      <c r="D17" s="55" t="s">
        <v>979</v>
      </c>
      <c r="E17" s="56">
        <v>5</v>
      </c>
      <c r="F17" s="56">
        <v>91</v>
      </c>
      <c r="G17" s="57" t="s">
        <v>1018</v>
      </c>
    </row>
    <row r="18" spans="1:7" ht="34.200000000000003">
      <c r="A18" s="59" t="s">
        <v>378</v>
      </c>
      <c r="B18" s="60" t="s">
        <v>296</v>
      </c>
      <c r="C18" s="55" t="s">
        <v>7</v>
      </c>
      <c r="D18" s="55" t="s">
        <v>979</v>
      </c>
      <c r="E18" s="56">
        <v>4.3</v>
      </c>
      <c r="F18" s="56">
        <v>91.600000000000009</v>
      </c>
      <c r="G18" s="57" t="s">
        <v>1019</v>
      </c>
    </row>
    <row r="19" spans="1:7" ht="22.8">
      <c r="A19" s="59" t="s">
        <v>632</v>
      </c>
      <c r="B19" s="60" t="s">
        <v>297</v>
      </c>
      <c r="C19" s="55" t="s">
        <v>7</v>
      </c>
      <c r="D19" s="55" t="s">
        <v>979</v>
      </c>
      <c r="E19" s="56">
        <v>1.83</v>
      </c>
      <c r="F19" s="56">
        <v>94.67</v>
      </c>
      <c r="G19" s="57" t="s">
        <v>986</v>
      </c>
    </row>
    <row r="20" spans="1:7" ht="22.8">
      <c r="A20" s="59" t="s">
        <v>633</v>
      </c>
      <c r="B20" s="60" t="s">
        <v>297</v>
      </c>
      <c r="C20" s="55" t="s">
        <v>7</v>
      </c>
      <c r="D20" s="55" t="s">
        <v>979</v>
      </c>
      <c r="E20" s="56">
        <v>1.83</v>
      </c>
      <c r="F20" s="56">
        <v>94.67</v>
      </c>
      <c r="G20" s="57" t="s">
        <v>986</v>
      </c>
    </row>
    <row r="21" spans="1:7" ht="22.8">
      <c r="A21" s="59" t="s">
        <v>381</v>
      </c>
      <c r="B21" s="60" t="s">
        <v>55</v>
      </c>
      <c r="C21" s="55" t="s">
        <v>1</v>
      </c>
      <c r="D21" s="55">
        <v>1.24</v>
      </c>
      <c r="E21" s="56">
        <v>1.4000000000000001</v>
      </c>
      <c r="F21" s="56">
        <v>37.369999999999997</v>
      </c>
      <c r="G21" s="57" t="s">
        <v>911</v>
      </c>
    </row>
    <row r="22" spans="1:7" ht="22.8">
      <c r="A22" s="59" t="s">
        <v>634</v>
      </c>
      <c r="B22" s="60" t="s">
        <v>298</v>
      </c>
      <c r="C22" s="55" t="s">
        <v>7</v>
      </c>
      <c r="D22" s="55" t="s">
        <v>979</v>
      </c>
      <c r="E22" s="56">
        <v>1</v>
      </c>
      <c r="F22" s="56">
        <v>94</v>
      </c>
      <c r="G22" s="57" t="s">
        <v>727</v>
      </c>
    </row>
    <row r="23" spans="1:7" ht="34.200000000000003">
      <c r="A23" s="59" t="s">
        <v>635</v>
      </c>
      <c r="B23" s="60" t="s">
        <v>62</v>
      </c>
      <c r="C23" s="55" t="s">
        <v>7</v>
      </c>
      <c r="D23" s="55" t="s">
        <v>979</v>
      </c>
      <c r="E23" s="56">
        <v>1.2</v>
      </c>
      <c r="F23" s="56">
        <v>94.399999999999991</v>
      </c>
      <c r="G23" s="57" t="s">
        <v>1034</v>
      </c>
    </row>
    <row r="24" spans="1:7" ht="57">
      <c r="A24" s="59" t="s">
        <v>636</v>
      </c>
      <c r="B24" s="60" t="s">
        <v>278</v>
      </c>
      <c r="C24" s="55" t="s">
        <v>7</v>
      </c>
      <c r="D24" s="55" t="s">
        <v>979</v>
      </c>
      <c r="E24" s="56">
        <v>81</v>
      </c>
      <c r="F24" s="56">
        <v>1</v>
      </c>
      <c r="G24" s="54" t="s">
        <v>1020</v>
      </c>
    </row>
    <row r="25" spans="1:7">
      <c r="A25" s="59" t="s">
        <v>637</v>
      </c>
      <c r="B25" s="60" t="s">
        <v>299</v>
      </c>
      <c r="C25" s="55" t="s">
        <v>7</v>
      </c>
      <c r="D25" s="55" t="s">
        <v>979</v>
      </c>
      <c r="E25" s="56">
        <v>99.8</v>
      </c>
      <c r="F25" s="56">
        <v>0.1</v>
      </c>
      <c r="G25" s="57" t="s">
        <v>997</v>
      </c>
    </row>
    <row r="26" spans="1:7">
      <c r="A26" s="59" t="s">
        <v>640</v>
      </c>
      <c r="B26" s="60" t="s">
        <v>74</v>
      </c>
      <c r="C26" s="55" t="s">
        <v>7</v>
      </c>
      <c r="D26" s="55" t="s">
        <v>979</v>
      </c>
      <c r="E26" s="56">
        <v>82.92</v>
      </c>
      <c r="F26" s="56">
        <v>1.4200000000000002</v>
      </c>
      <c r="G26" s="57" t="s">
        <v>912</v>
      </c>
    </row>
    <row r="27" spans="1:7" ht="48" customHeight="1">
      <c r="A27" s="59" t="s">
        <v>638</v>
      </c>
      <c r="B27" s="60" t="s">
        <v>278</v>
      </c>
      <c r="C27" s="55" t="s">
        <v>7</v>
      </c>
      <c r="D27" s="55" t="s">
        <v>979</v>
      </c>
      <c r="E27" s="56">
        <v>81</v>
      </c>
      <c r="F27" s="56">
        <v>1</v>
      </c>
      <c r="G27" s="54" t="s">
        <v>1020</v>
      </c>
    </row>
    <row r="28" spans="1:7" ht="57">
      <c r="A28" s="59" t="s">
        <v>639</v>
      </c>
      <c r="B28" s="60" t="s">
        <v>278</v>
      </c>
      <c r="C28" s="55" t="s">
        <v>7</v>
      </c>
      <c r="D28" s="55" t="s">
        <v>979</v>
      </c>
      <c r="E28" s="56">
        <v>81</v>
      </c>
      <c r="F28" s="56">
        <v>1</v>
      </c>
      <c r="G28" s="54" t="s">
        <v>1020</v>
      </c>
    </row>
    <row r="29" spans="1:7" ht="22.8">
      <c r="A29" s="59" t="s">
        <v>641</v>
      </c>
      <c r="B29" s="60" t="s">
        <v>279</v>
      </c>
      <c r="C29" s="55" t="s">
        <v>7</v>
      </c>
      <c r="D29" s="55" t="s">
        <v>979</v>
      </c>
      <c r="E29" s="56">
        <v>66.23</v>
      </c>
      <c r="F29" s="56">
        <v>2.74</v>
      </c>
      <c r="G29" s="57" t="s">
        <v>720</v>
      </c>
    </row>
    <row r="30" spans="1:7" ht="22.8">
      <c r="A30" s="59" t="s">
        <v>642</v>
      </c>
      <c r="B30" s="60" t="s">
        <v>279</v>
      </c>
      <c r="C30" s="55" t="s">
        <v>7</v>
      </c>
      <c r="D30" s="55" t="s">
        <v>979</v>
      </c>
      <c r="E30" s="56">
        <v>66.23</v>
      </c>
      <c r="F30" s="56">
        <v>2.74</v>
      </c>
      <c r="G30" s="57" t="s">
        <v>720</v>
      </c>
    </row>
    <row r="31" spans="1:7">
      <c r="A31" s="59" t="s">
        <v>643</v>
      </c>
      <c r="B31" s="60" t="s">
        <v>74</v>
      </c>
      <c r="C31" s="55" t="s">
        <v>7</v>
      </c>
      <c r="D31" s="55" t="s">
        <v>979</v>
      </c>
      <c r="E31" s="56">
        <v>99.6</v>
      </c>
      <c r="F31" s="56">
        <v>0.1</v>
      </c>
      <c r="G31" s="57" t="s">
        <v>997</v>
      </c>
    </row>
    <row r="32" spans="1:7">
      <c r="A32" s="59" t="s">
        <v>644</v>
      </c>
      <c r="B32" s="60" t="s">
        <v>74</v>
      </c>
      <c r="C32" s="55" t="s">
        <v>7</v>
      </c>
      <c r="D32" s="55" t="s">
        <v>979</v>
      </c>
      <c r="E32" s="56">
        <v>99.6</v>
      </c>
      <c r="F32" s="56">
        <v>0.1</v>
      </c>
      <c r="G32" s="57" t="s">
        <v>997</v>
      </c>
    </row>
    <row r="33" spans="1:7" ht="34.200000000000003">
      <c r="A33" s="59" t="s">
        <v>648</v>
      </c>
      <c r="B33" s="60" t="s">
        <v>300</v>
      </c>
      <c r="C33" s="55" t="s">
        <v>7</v>
      </c>
      <c r="D33" s="55" t="s">
        <v>979</v>
      </c>
      <c r="E33" s="56">
        <v>24.66</v>
      </c>
      <c r="F33" s="56">
        <v>26.65</v>
      </c>
      <c r="G33" s="57" t="s">
        <v>1035</v>
      </c>
    </row>
    <row r="34" spans="1:7" ht="22.8">
      <c r="A34" s="59" t="s">
        <v>649</v>
      </c>
      <c r="B34" s="60" t="s">
        <v>301</v>
      </c>
      <c r="C34" s="55" t="s">
        <v>7</v>
      </c>
      <c r="D34" s="55" t="s">
        <v>979</v>
      </c>
      <c r="E34" s="56">
        <v>27.84</v>
      </c>
      <c r="F34" s="56">
        <v>49.51</v>
      </c>
      <c r="G34" s="29" t="s">
        <v>925</v>
      </c>
    </row>
    <row r="35" spans="1:7" ht="22.8">
      <c r="A35" s="59" t="s">
        <v>645</v>
      </c>
      <c r="B35" s="60" t="s">
        <v>302</v>
      </c>
      <c r="C35" s="55" t="s">
        <v>7</v>
      </c>
      <c r="D35" s="55" t="s">
        <v>979</v>
      </c>
      <c r="E35" s="56">
        <v>30.71</v>
      </c>
      <c r="F35" s="56">
        <v>29.679999999999993</v>
      </c>
      <c r="G35" s="57" t="s">
        <v>910</v>
      </c>
    </row>
    <row r="36" spans="1:7">
      <c r="A36" s="59" t="s">
        <v>650</v>
      </c>
      <c r="B36" s="60" t="s">
        <v>303</v>
      </c>
      <c r="C36" s="55" t="s">
        <v>7</v>
      </c>
      <c r="D36" s="55" t="s">
        <v>979</v>
      </c>
      <c r="E36" s="56">
        <v>28.74</v>
      </c>
      <c r="F36" s="56">
        <v>28.849999999999998</v>
      </c>
      <c r="G36" s="57" t="s">
        <v>868</v>
      </c>
    </row>
    <row r="37" spans="1:7">
      <c r="A37" s="59" t="s">
        <v>646</v>
      </c>
      <c r="B37" s="60" t="s">
        <v>154</v>
      </c>
      <c r="C37" s="55" t="s">
        <v>7</v>
      </c>
      <c r="D37" s="55" t="s">
        <v>979</v>
      </c>
      <c r="E37" s="56">
        <v>33.31</v>
      </c>
      <c r="F37" s="56">
        <v>29.67</v>
      </c>
      <c r="G37" s="57" t="s">
        <v>924</v>
      </c>
    </row>
    <row r="38" spans="1:7">
      <c r="A38" s="59" t="s">
        <v>647</v>
      </c>
      <c r="B38" s="60" t="s">
        <v>168</v>
      </c>
      <c r="C38" s="55" t="s">
        <v>7</v>
      </c>
      <c r="D38" s="55" t="s">
        <v>979</v>
      </c>
      <c r="E38" s="56">
        <v>32.11</v>
      </c>
      <c r="F38" s="56">
        <v>29.69</v>
      </c>
      <c r="G38" s="57" t="s">
        <v>930</v>
      </c>
    </row>
    <row r="39" spans="1:7" ht="34.200000000000003">
      <c r="A39" s="59" t="s">
        <v>512</v>
      </c>
      <c r="B39" s="60" t="s">
        <v>304</v>
      </c>
      <c r="C39" s="55" t="s">
        <v>7</v>
      </c>
      <c r="D39" s="55" t="s">
        <v>979</v>
      </c>
      <c r="E39" s="56">
        <v>24.59</v>
      </c>
      <c r="F39" s="56">
        <v>26.02</v>
      </c>
      <c r="G39" s="57" t="s">
        <v>1046</v>
      </c>
    </row>
    <row r="40" spans="1:7" ht="34.200000000000003">
      <c r="A40" s="59" t="s">
        <v>651</v>
      </c>
      <c r="B40" s="60" t="s">
        <v>304</v>
      </c>
      <c r="C40" s="55" t="s">
        <v>7</v>
      </c>
      <c r="D40" s="55" t="s">
        <v>979</v>
      </c>
      <c r="E40" s="56">
        <v>24.66</v>
      </c>
      <c r="F40" s="56">
        <v>26.65</v>
      </c>
      <c r="G40" s="57" t="s">
        <v>1036</v>
      </c>
    </row>
    <row r="41" spans="1:7" ht="22.8">
      <c r="A41" s="59" t="s">
        <v>527</v>
      </c>
      <c r="B41" s="60" t="s">
        <v>189</v>
      </c>
      <c r="C41" s="55" t="s">
        <v>7</v>
      </c>
      <c r="D41" s="55" t="s">
        <v>979</v>
      </c>
      <c r="E41" s="56">
        <v>0.05</v>
      </c>
      <c r="F41" s="56">
        <v>99.25</v>
      </c>
      <c r="G41" s="57" t="s">
        <v>747</v>
      </c>
    </row>
    <row r="42" spans="1:7" ht="45.6">
      <c r="A42" s="59" t="s">
        <v>528</v>
      </c>
      <c r="B42" s="60" t="s">
        <v>305</v>
      </c>
      <c r="C42" s="55" t="s">
        <v>7</v>
      </c>
      <c r="D42" s="55" t="s">
        <v>979</v>
      </c>
      <c r="E42" s="56">
        <v>0.05</v>
      </c>
      <c r="F42" s="56">
        <v>99.25</v>
      </c>
      <c r="G42" s="57" t="s">
        <v>747</v>
      </c>
    </row>
    <row r="43" spans="1:7" ht="22.8">
      <c r="A43" s="59" t="s">
        <v>529</v>
      </c>
      <c r="B43" s="60" t="s">
        <v>306</v>
      </c>
      <c r="C43" s="55" t="s">
        <v>7</v>
      </c>
      <c r="D43" s="55" t="s">
        <v>979</v>
      </c>
      <c r="E43" s="56">
        <v>0.2</v>
      </c>
      <c r="F43" s="56">
        <v>99.45</v>
      </c>
      <c r="G43" s="57" t="s">
        <v>1013</v>
      </c>
    </row>
    <row r="44" spans="1:7" ht="22.8">
      <c r="A44" s="59" t="s">
        <v>652</v>
      </c>
      <c r="B44" s="60" t="s">
        <v>307</v>
      </c>
      <c r="C44" s="55" t="s">
        <v>7</v>
      </c>
      <c r="D44" s="55" t="s">
        <v>979</v>
      </c>
      <c r="E44" s="56">
        <v>0.45</v>
      </c>
      <c r="F44" s="56">
        <v>54</v>
      </c>
      <c r="G44" s="57" t="s">
        <v>905</v>
      </c>
    </row>
    <row r="45" spans="1:7" ht="22.8">
      <c r="A45" s="59">
        <v>1901100002</v>
      </c>
      <c r="B45" s="60" t="s">
        <v>307</v>
      </c>
      <c r="C45" s="55" t="s">
        <v>7</v>
      </c>
      <c r="D45" s="55" t="s">
        <v>979</v>
      </c>
      <c r="E45" s="56">
        <v>0.45</v>
      </c>
      <c r="F45" s="56">
        <v>54</v>
      </c>
      <c r="G45" s="57" t="s">
        <v>905</v>
      </c>
    </row>
    <row r="46" spans="1:7" ht="22.8">
      <c r="A46" s="59">
        <v>1901903020</v>
      </c>
      <c r="B46" s="60" t="s">
        <v>280</v>
      </c>
      <c r="C46" s="55" t="s">
        <v>7</v>
      </c>
      <c r="D46" s="55" t="s">
        <v>979</v>
      </c>
      <c r="E46" s="56">
        <v>4.8</v>
      </c>
      <c r="F46" s="56">
        <v>12.7</v>
      </c>
      <c r="G46" s="57" t="s">
        <v>913</v>
      </c>
    </row>
    <row r="47" spans="1:7" ht="22.8">
      <c r="A47" s="59" t="s">
        <v>653</v>
      </c>
      <c r="B47" s="60" t="s">
        <v>308</v>
      </c>
      <c r="C47" s="55" t="s">
        <v>7</v>
      </c>
      <c r="D47" s="55" t="s">
        <v>979</v>
      </c>
      <c r="E47" s="56">
        <v>7.55</v>
      </c>
      <c r="F47" s="56">
        <v>15.229999999999999</v>
      </c>
      <c r="G47" s="123" t="s">
        <v>285</v>
      </c>
    </row>
    <row r="48" spans="1:7" ht="22.8">
      <c r="A48" s="59">
        <v>1901903042</v>
      </c>
      <c r="B48" s="60" t="s">
        <v>308</v>
      </c>
      <c r="C48" s="55" t="s">
        <v>7</v>
      </c>
      <c r="D48" s="55" t="s">
        <v>979</v>
      </c>
      <c r="E48" s="56">
        <v>7.55</v>
      </c>
      <c r="F48" s="56">
        <v>15.229999999999999</v>
      </c>
      <c r="G48" s="123" t="s">
        <v>285</v>
      </c>
    </row>
    <row r="49" spans="1:7" ht="22.8">
      <c r="A49" s="59" t="s">
        <v>655</v>
      </c>
      <c r="B49" s="60" t="s">
        <v>309</v>
      </c>
      <c r="C49" s="55" t="s">
        <v>7</v>
      </c>
      <c r="D49" s="55" t="s">
        <v>979</v>
      </c>
      <c r="E49" s="56">
        <v>12</v>
      </c>
      <c r="F49" s="56">
        <v>10</v>
      </c>
      <c r="G49" s="57" t="s">
        <v>759</v>
      </c>
    </row>
    <row r="50" spans="1:7">
      <c r="A50" s="59" t="s">
        <v>654</v>
      </c>
      <c r="B50" s="60" t="s">
        <v>310</v>
      </c>
      <c r="C50" s="55" t="s">
        <v>1</v>
      </c>
      <c r="D50" s="55">
        <v>1.02</v>
      </c>
      <c r="E50" s="56">
        <v>1.6</v>
      </c>
      <c r="F50" s="56">
        <v>6.77</v>
      </c>
      <c r="G50" s="57" t="s">
        <v>914</v>
      </c>
    </row>
    <row r="51" spans="1:7">
      <c r="A51" s="59">
        <v>2202991500</v>
      </c>
      <c r="B51" s="60" t="s">
        <v>310</v>
      </c>
      <c r="C51" s="55" t="s">
        <v>1</v>
      </c>
      <c r="D51" s="55">
        <v>1.02</v>
      </c>
      <c r="E51" s="56">
        <v>1.6</v>
      </c>
      <c r="F51" s="56">
        <v>6.77</v>
      </c>
      <c r="G51" s="57" t="s">
        <v>914</v>
      </c>
    </row>
    <row r="52" spans="1:7">
      <c r="A52" s="59" t="s">
        <v>656</v>
      </c>
      <c r="B52" s="60" t="s">
        <v>281</v>
      </c>
      <c r="C52" s="55" t="s">
        <v>7</v>
      </c>
      <c r="D52" s="55" t="s">
        <v>979</v>
      </c>
      <c r="E52" s="56">
        <v>1.25</v>
      </c>
      <c r="F52" s="56">
        <v>90.5</v>
      </c>
      <c r="G52" s="57" t="s">
        <v>1017</v>
      </c>
    </row>
    <row r="53" spans="1:7" ht="22.8">
      <c r="A53" s="59" t="s">
        <v>657</v>
      </c>
      <c r="B53" s="60" t="s">
        <v>276</v>
      </c>
      <c r="C53" s="55" t="s">
        <v>7</v>
      </c>
      <c r="D53" s="55" t="s">
        <v>979</v>
      </c>
      <c r="E53" s="56">
        <v>1.5</v>
      </c>
      <c r="F53" s="56">
        <v>93</v>
      </c>
      <c r="G53" s="57" t="s">
        <v>727</v>
      </c>
    </row>
    <row r="54" spans="1:7" ht="22.8">
      <c r="A54" s="59" t="s">
        <v>619</v>
      </c>
      <c r="B54" s="60" t="s">
        <v>276</v>
      </c>
      <c r="C54" s="55" t="s">
        <v>7</v>
      </c>
      <c r="D54" s="55" t="s">
        <v>979</v>
      </c>
      <c r="E54" s="56">
        <v>1.5</v>
      </c>
      <c r="F54" s="56">
        <v>93</v>
      </c>
      <c r="G54" s="57" t="s">
        <v>727</v>
      </c>
    </row>
    <row r="55" spans="1:7" ht="22.8">
      <c r="A55" s="59" t="s">
        <v>620</v>
      </c>
      <c r="B55" s="60" t="s">
        <v>311</v>
      </c>
      <c r="C55" s="55" t="s">
        <v>7</v>
      </c>
      <c r="D55" s="55" t="s">
        <v>979</v>
      </c>
      <c r="E55" s="56">
        <v>2</v>
      </c>
      <c r="F55" s="56">
        <v>94</v>
      </c>
      <c r="G55" s="57" t="s">
        <v>937</v>
      </c>
    </row>
    <row r="56" spans="1:7">
      <c r="A56" s="127"/>
      <c r="B56" s="128"/>
    </row>
    <row r="57" spans="1:7">
      <c r="A57" s="93" t="s">
        <v>1028</v>
      </c>
    </row>
    <row r="58" spans="1:7">
      <c r="A58" s="93" t="s">
        <v>982</v>
      </c>
    </row>
    <row r="59" spans="1:7">
      <c r="A59" s="93"/>
    </row>
    <row r="60" spans="1:7">
      <c r="A60" s="142" t="s">
        <v>1051</v>
      </c>
    </row>
  </sheetData>
  <sortState xmlns:xlrd2="http://schemas.microsoft.com/office/spreadsheetml/2017/richdata2" ref="A3:H50">
    <sortCondition ref="A3:A50"/>
  </sortState>
  <hyperlinks>
    <hyperlink ref="G1" location="Contents!A1" display="Back to contents page" xr:uid="{00000000-0004-0000-0400-000000000000}"/>
  </hyperlinks>
  <pageMargins left="0.7" right="0.7"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7"/>
  <sheetViews>
    <sheetView zoomScaleNormal="100" workbookViewId="0"/>
  </sheetViews>
  <sheetFormatPr defaultColWidth="9.21875" defaultRowHeight="11.4"/>
  <cols>
    <col min="1" max="1" width="36.5546875" style="2" customWidth="1"/>
    <col min="2" max="2" width="88.21875" style="2" customWidth="1"/>
    <col min="3" max="16384" width="9.21875" style="2"/>
  </cols>
  <sheetData>
    <row r="1" spans="1:2" ht="13.8">
      <c r="A1" s="91" t="s">
        <v>961</v>
      </c>
      <c r="B1" s="70" t="s">
        <v>659</v>
      </c>
    </row>
    <row r="2" spans="1:2" ht="12">
      <c r="A2" s="65" t="s">
        <v>312</v>
      </c>
      <c r="B2" s="65" t="s">
        <v>313</v>
      </c>
    </row>
    <row r="3" spans="1:2" s="22" customFormat="1" ht="26.25" customHeight="1">
      <c r="A3" s="79" t="s">
        <v>829</v>
      </c>
      <c r="B3" s="80" t="s">
        <v>849</v>
      </c>
    </row>
    <row r="4" spans="1:2" s="22" customFormat="1" ht="22.8">
      <c r="A4" s="79" t="s">
        <v>846</v>
      </c>
      <c r="B4" s="80" t="s">
        <v>962</v>
      </c>
    </row>
    <row r="5" spans="1:2" s="22" customFormat="1">
      <c r="A5" s="79" t="s">
        <v>721</v>
      </c>
      <c r="B5" s="80" t="s">
        <v>963</v>
      </c>
    </row>
    <row r="6" spans="1:2" ht="13.05" customHeight="1">
      <c r="A6" s="31" t="s">
        <v>314</v>
      </c>
      <c r="B6" s="33" t="s">
        <v>964</v>
      </c>
    </row>
    <row r="7" spans="1:2" s="22" customFormat="1">
      <c r="A7" s="31" t="s">
        <v>850</v>
      </c>
      <c r="B7" s="33" t="s">
        <v>1024</v>
      </c>
    </row>
    <row r="8" spans="1:2" s="22" customFormat="1">
      <c r="A8" s="31" t="s">
        <v>851</v>
      </c>
      <c r="B8" s="33" t="s">
        <v>1025</v>
      </c>
    </row>
    <row r="9" spans="1:2" s="22" customFormat="1" ht="22.8">
      <c r="A9" s="31" t="s">
        <v>852</v>
      </c>
      <c r="B9" s="33" t="s">
        <v>1026</v>
      </c>
    </row>
    <row r="10" spans="1:2">
      <c r="A10" s="31" t="s">
        <v>315</v>
      </c>
      <c r="B10" s="33" t="s">
        <v>853</v>
      </c>
    </row>
    <row r="11" spans="1:2" s="22" customFormat="1">
      <c r="A11" s="92" t="s">
        <v>723</v>
      </c>
      <c r="B11" s="38" t="s">
        <v>965</v>
      </c>
    </row>
    <row r="12" spans="1:2" s="22" customFormat="1">
      <c r="A12" s="31" t="s">
        <v>317</v>
      </c>
      <c r="B12" s="33" t="s">
        <v>966</v>
      </c>
    </row>
    <row r="13" spans="1:2" s="22" customFormat="1">
      <c r="A13" s="31" t="s">
        <v>724</v>
      </c>
      <c r="B13" s="33" t="s">
        <v>857</v>
      </c>
    </row>
    <row r="14" spans="1:2">
      <c r="A14" s="31" t="s">
        <v>316</v>
      </c>
      <c r="B14" s="32" t="s">
        <v>718</v>
      </c>
    </row>
    <row r="15" spans="1:2" s="22" customFormat="1">
      <c r="A15" s="31" t="s">
        <v>318</v>
      </c>
      <c r="B15" s="33" t="s">
        <v>967</v>
      </c>
    </row>
    <row r="16" spans="1:2" ht="22.8">
      <c r="A16" s="31" t="s">
        <v>284</v>
      </c>
      <c r="B16" s="33" t="s">
        <v>725</v>
      </c>
    </row>
    <row r="17" spans="1:5" s="22" customFormat="1" ht="22.8">
      <c r="A17" s="31" t="s">
        <v>972</v>
      </c>
      <c r="B17" s="33" t="s">
        <v>973</v>
      </c>
    </row>
    <row r="18" spans="1:5" ht="24.75" customHeight="1">
      <c r="A18" s="31" t="s">
        <v>682</v>
      </c>
      <c r="B18" s="33" t="s">
        <v>949</v>
      </c>
    </row>
    <row r="19" spans="1:5" ht="22.8">
      <c r="A19" s="31" t="s">
        <v>319</v>
      </c>
      <c r="B19" s="32" t="s">
        <v>968</v>
      </c>
      <c r="E19" s="93"/>
    </row>
    <row r="20" spans="1:5">
      <c r="A20" s="31" t="s">
        <v>320</v>
      </c>
      <c r="B20" s="33" t="s">
        <v>858</v>
      </c>
    </row>
    <row r="21" spans="1:5" s="22" customFormat="1" ht="22.8">
      <c r="A21" s="31" t="s">
        <v>836</v>
      </c>
      <c r="B21" s="33" t="s">
        <v>950</v>
      </c>
    </row>
    <row r="22" spans="1:5" ht="22.8">
      <c r="A22" s="31" t="s">
        <v>321</v>
      </c>
      <c r="B22" s="32" t="s">
        <v>859</v>
      </c>
    </row>
    <row r="23" spans="1:5" s="22" customFormat="1" ht="22.8">
      <c r="A23" s="31" t="s">
        <v>916</v>
      </c>
      <c r="B23" s="33" t="s">
        <v>917</v>
      </c>
    </row>
    <row r="24" spans="1:5">
      <c r="A24" s="31" t="s">
        <v>322</v>
      </c>
      <c r="B24" s="32" t="s">
        <v>860</v>
      </c>
    </row>
    <row r="25" spans="1:5" ht="34.200000000000003">
      <c r="A25" s="31" t="s">
        <v>282</v>
      </c>
      <c r="B25" s="33" t="s">
        <v>726</v>
      </c>
    </row>
    <row r="26" spans="1:5" s="22" customFormat="1" ht="22.8">
      <c r="A26" s="31" t="s">
        <v>856</v>
      </c>
      <c r="B26" s="33" t="s">
        <v>978</v>
      </c>
    </row>
    <row r="27" spans="1:5" s="22" customFormat="1">
      <c r="A27" s="31" t="s">
        <v>1074</v>
      </c>
      <c r="B27" s="33" t="s">
        <v>1075</v>
      </c>
    </row>
    <row r="28" spans="1:5">
      <c r="A28" s="31" t="s">
        <v>323</v>
      </c>
      <c r="B28" s="33" t="s">
        <v>861</v>
      </c>
    </row>
    <row r="29" spans="1:5" s="22" customFormat="1">
      <c r="A29" s="31" t="s">
        <v>974</v>
      </c>
      <c r="B29" s="33" t="s">
        <v>854</v>
      </c>
    </row>
    <row r="30" spans="1:5" s="22" customFormat="1">
      <c r="A30" s="31" t="s">
        <v>959</v>
      </c>
      <c r="B30" s="33" t="s">
        <v>960</v>
      </c>
    </row>
    <row r="31" spans="1:5" s="22" customFormat="1">
      <c r="A31" s="31" t="s">
        <v>902</v>
      </c>
      <c r="B31" s="33" t="s">
        <v>951</v>
      </c>
    </row>
    <row r="32" spans="1:5" s="22" customFormat="1" ht="22.8">
      <c r="A32" s="31" t="s">
        <v>847</v>
      </c>
      <c r="B32" s="33" t="s">
        <v>848</v>
      </c>
    </row>
    <row r="33" spans="1:2" s="22" customFormat="1" ht="15" customHeight="1">
      <c r="A33" s="92" t="s">
        <v>855</v>
      </c>
      <c r="B33" s="38" t="s">
        <v>1027</v>
      </c>
    </row>
    <row r="34" spans="1:2">
      <c r="A34" s="31" t="s">
        <v>283</v>
      </c>
      <c r="B34" s="33" t="s">
        <v>862</v>
      </c>
    </row>
    <row r="35" spans="1:2" s="22" customFormat="1">
      <c r="A35" s="31" t="s">
        <v>1073</v>
      </c>
      <c r="B35" s="33" t="s">
        <v>1076</v>
      </c>
    </row>
    <row r="36" spans="1:2">
      <c r="A36" s="127"/>
      <c r="B36" s="128"/>
    </row>
    <row r="37" spans="1:2">
      <c r="A37" s="142" t="s">
        <v>969</v>
      </c>
    </row>
  </sheetData>
  <hyperlinks>
    <hyperlink ref="B1" location="Contents!A1" display="Back to contents page" xr:uid="{00000000-0004-0000-0500-000000000000}"/>
  </hyperlinks>
  <pageMargins left="0.7" right="0.7" top="0.75" bottom="0.75" header="0.3" footer="0.3"/>
  <pageSetup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Contents</vt:lpstr>
      <vt:lpstr>Supply and allocation</vt:lpstr>
      <vt:lpstr>Stocks, animal use, removals</vt:lpstr>
      <vt:lpstr>Imports</vt:lpstr>
      <vt:lpstr>Exports</vt:lpstr>
      <vt:lpstr>Key to sources &amp; abbreviations</vt:lpstr>
      <vt:lpstr>Exports!Print_Titles</vt:lpstr>
      <vt:lpstr>Imports!Print_Titles</vt:lpstr>
      <vt:lpstr>'Supply and allocation'!Print_Titles</vt:lpstr>
    </vt:vector>
  </TitlesOfParts>
  <Company>USDA-ERS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Dairy Conversion Factors and Sources</dc:title>
  <dc:subject>Agricultural Economics</dc:subject>
  <dc:creator>Jerry Cessna</dc:creator>
  <cp:keywords>dairy conversion factors, milk fat, skim solids, dairy stocks, dairy imports, dairy exports, USDA, U.S. Department of Agriculture, ERS, Economic Research Service</cp:keywords>
  <cp:lastModifiedBy>Cessna, Jerry - REE-ERS, Washington, DC</cp:lastModifiedBy>
  <cp:lastPrinted>2019-06-24T19:32:28Z</cp:lastPrinted>
  <dcterms:created xsi:type="dcterms:W3CDTF">2012-05-03T18:00:13Z</dcterms:created>
  <dcterms:modified xsi:type="dcterms:W3CDTF">2022-05-10T23:19:48Z</dcterms:modified>
</cp:coreProperties>
</file>