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hoffman\Documents\Futures Price Forecast Model MKT 2017-18\Files to have saved for data product\"/>
    </mc:Choice>
  </mc:AlternateContent>
  <bookViews>
    <workbookView xWindow="0" yWindow="0" windowWidth="25200" windowHeight="11985" activeTab="2"/>
  </bookViews>
  <sheets>
    <sheet name="Contents" sheetId="1" r:id="rId1"/>
    <sheet name="2017-18 Forecast " sheetId="6" r:id="rId2"/>
    <sheet name="2016-17 Forecast " sheetId="5" r:id="rId3"/>
    <sheet name="Change Forecast" sheetId="3" r:id="rId4"/>
    <sheet name="Definitions" sheetId="8" r:id="rId5"/>
    <sheet name="Documentation" sheetId="9" r:id="rId6"/>
    <sheet name="Data" sheetId="7" r:id="rId7"/>
  </sheets>
  <externalReferences>
    <externalReference r:id="rId8"/>
  </externalReferences>
  <calcPr calcId="152511"/>
</workbook>
</file>

<file path=xl/calcChain.xml><?xml version="1.0" encoding="utf-8"?>
<calcChain xmlns="http://schemas.openxmlformats.org/spreadsheetml/2006/main">
  <c r="K532" i="7" l="1"/>
  <c r="J488" i="7"/>
  <c r="D31" i="3" l="1" a="1"/>
  <c r="D33" i="3" s="1"/>
  <c r="J532" i="7"/>
  <c r="I532" i="7"/>
  <c r="I488" i="7"/>
  <c r="D32" i="3" l="1"/>
  <c r="D40" i="3"/>
  <c r="D39" i="3"/>
  <c r="D38" i="3"/>
  <c r="D35" i="3"/>
  <c r="D31" i="3"/>
  <c r="D37" i="3"/>
  <c r="D36" i="3"/>
  <c r="D42" i="3"/>
  <c r="D34" i="3"/>
  <c r="D41" i="3"/>
  <c r="H488" i="7"/>
  <c r="H532" i="7" l="1"/>
  <c r="G488" i="7"/>
  <c r="G532" i="7" l="1"/>
  <c r="F488" i="7"/>
  <c r="F532" i="7" l="1"/>
  <c r="E488" i="7"/>
  <c r="E532" i="7" l="1"/>
  <c r="D488" i="7"/>
  <c r="D532" i="7" l="1"/>
  <c r="C488" i="7"/>
  <c r="H78" i="9" l="1"/>
  <c r="H77" i="9"/>
  <c r="H76" i="9"/>
  <c r="H75" i="9"/>
  <c r="H74" i="9"/>
  <c r="H73" i="9"/>
  <c r="H72" i="9"/>
  <c r="H71" i="9"/>
  <c r="H70" i="9"/>
  <c r="H69" i="9"/>
  <c r="H68" i="9"/>
  <c r="H67" i="9"/>
  <c r="H42" i="3"/>
  <c r="H41" i="3"/>
  <c r="H40" i="3"/>
  <c r="H39" i="3"/>
  <c r="H38" i="3"/>
  <c r="H37" i="3"/>
  <c r="H36" i="3"/>
  <c r="H35" i="3"/>
  <c r="H34" i="3"/>
  <c r="H33" i="3"/>
  <c r="H32" i="3"/>
  <c r="H31" i="3"/>
  <c r="C532" i="7"/>
  <c r="B488" i="7"/>
  <c r="M234" i="7"/>
  <c r="P526" i="6"/>
  <c r="O526" i="6"/>
  <c r="N526" i="6"/>
  <c r="M526" i="6"/>
  <c r="L526" i="6"/>
  <c r="K526" i="6"/>
  <c r="J526" i="6"/>
  <c r="I526" i="6"/>
  <c r="H526" i="6"/>
  <c r="G526" i="6"/>
  <c r="F526" i="6"/>
  <c r="E526" i="6"/>
  <c r="P525" i="6"/>
  <c r="O525" i="6"/>
  <c r="N525" i="6"/>
  <c r="M525" i="6"/>
  <c r="L525" i="6"/>
  <c r="K525" i="6"/>
  <c r="J525" i="6"/>
  <c r="I525" i="6"/>
  <c r="H525" i="6"/>
  <c r="G525" i="6"/>
  <c r="F525" i="6"/>
  <c r="E525" i="6"/>
  <c r="P524" i="6"/>
  <c r="O524" i="6"/>
  <c r="N524" i="6"/>
  <c r="M524" i="6"/>
  <c r="L524" i="6"/>
  <c r="K524" i="6"/>
  <c r="J524" i="6"/>
  <c r="I524" i="6"/>
  <c r="H524" i="6"/>
  <c r="G524" i="6"/>
  <c r="F524" i="6"/>
  <c r="E524" i="6"/>
  <c r="P523" i="6"/>
  <c r="O523" i="6"/>
  <c r="N523" i="6"/>
  <c r="M523" i="6"/>
  <c r="L523" i="6"/>
  <c r="K523" i="6"/>
  <c r="J523" i="6"/>
  <c r="I523" i="6"/>
  <c r="H523" i="6"/>
  <c r="G523" i="6"/>
  <c r="F523" i="6"/>
  <c r="E523" i="6"/>
  <c r="P522" i="6"/>
  <c r="O522" i="6"/>
  <c r="N522" i="6"/>
  <c r="M522" i="6"/>
  <c r="L522" i="6"/>
  <c r="K522" i="6"/>
  <c r="J522" i="6"/>
  <c r="I522" i="6"/>
  <c r="H522" i="6"/>
  <c r="G522" i="6"/>
  <c r="F522" i="6"/>
  <c r="E522" i="6"/>
  <c r="P521" i="6"/>
  <c r="O521" i="6"/>
  <c r="N521" i="6"/>
  <c r="M521" i="6"/>
  <c r="L521" i="6"/>
  <c r="K521" i="6"/>
  <c r="J521" i="6"/>
  <c r="I521" i="6"/>
  <c r="H521" i="6"/>
  <c r="G521" i="6"/>
  <c r="F521" i="6"/>
  <c r="E521" i="6"/>
  <c r="P520" i="6"/>
  <c r="O520" i="6"/>
  <c r="N520" i="6"/>
  <c r="M520" i="6"/>
  <c r="L520" i="6"/>
  <c r="K520" i="6"/>
  <c r="J520" i="6"/>
  <c r="I520" i="6"/>
  <c r="H520" i="6"/>
  <c r="G520" i="6"/>
  <c r="F520" i="6"/>
  <c r="E520" i="6"/>
  <c r="P519" i="6"/>
  <c r="O519" i="6"/>
  <c r="N519" i="6"/>
  <c r="M519" i="6"/>
  <c r="L519" i="6"/>
  <c r="K519" i="6"/>
  <c r="J519" i="6"/>
  <c r="I519" i="6"/>
  <c r="H519" i="6"/>
  <c r="G519" i="6"/>
  <c r="F519" i="6"/>
  <c r="E519" i="6"/>
  <c r="P518" i="6"/>
  <c r="O518" i="6"/>
  <c r="N518" i="6"/>
  <c r="M518" i="6"/>
  <c r="L518" i="6"/>
  <c r="K518" i="6"/>
  <c r="J518" i="6"/>
  <c r="I518" i="6"/>
  <c r="H518" i="6"/>
  <c r="G518" i="6"/>
  <c r="F518" i="6"/>
  <c r="E518" i="6"/>
  <c r="P517" i="6"/>
  <c r="O517" i="6"/>
  <c r="N517" i="6"/>
  <c r="M517" i="6"/>
  <c r="L517" i="6"/>
  <c r="K517" i="6"/>
  <c r="J517" i="6"/>
  <c r="I517" i="6"/>
  <c r="H517" i="6"/>
  <c r="G517" i="6"/>
  <c r="F517" i="6"/>
  <c r="E517" i="6"/>
  <c r="P516" i="6"/>
  <c r="O516" i="6"/>
  <c r="N516" i="6"/>
  <c r="M516" i="6"/>
  <c r="L516" i="6"/>
  <c r="K516" i="6"/>
  <c r="J516" i="6"/>
  <c r="I516" i="6"/>
  <c r="H516" i="6"/>
  <c r="G516" i="6"/>
  <c r="F516" i="6"/>
  <c r="E516" i="6"/>
  <c r="P515" i="6"/>
  <c r="O515" i="6"/>
  <c r="N515" i="6"/>
  <c r="M515" i="6"/>
  <c r="L515" i="6"/>
  <c r="K515" i="6"/>
  <c r="J515" i="6"/>
  <c r="I515" i="6"/>
  <c r="H515" i="6"/>
  <c r="G515" i="6"/>
  <c r="F515" i="6"/>
  <c r="E515" i="6"/>
  <c r="P514" i="6"/>
  <c r="O514" i="6"/>
  <c r="N514" i="6"/>
  <c r="M514" i="6"/>
  <c r="L514" i="6"/>
  <c r="K514" i="6"/>
  <c r="J514" i="6"/>
  <c r="I514" i="6"/>
  <c r="H514" i="6"/>
  <c r="G514" i="6"/>
  <c r="F514" i="6"/>
  <c r="E514" i="6"/>
  <c r="P513" i="6"/>
  <c r="O513" i="6"/>
  <c r="N513" i="6"/>
  <c r="M513" i="6"/>
  <c r="L513" i="6"/>
  <c r="K513" i="6"/>
  <c r="J513" i="6"/>
  <c r="I513" i="6"/>
  <c r="H513" i="6"/>
  <c r="G513" i="6"/>
  <c r="F513" i="6"/>
  <c r="E513" i="6"/>
  <c r="O512" i="6"/>
  <c r="N512" i="6"/>
  <c r="M512" i="6"/>
  <c r="L512" i="6"/>
  <c r="K512" i="6"/>
  <c r="J512" i="6"/>
  <c r="I512" i="6"/>
  <c r="H512" i="6"/>
  <c r="G512" i="6"/>
  <c r="F512" i="6"/>
  <c r="E512" i="6"/>
  <c r="O511" i="6"/>
  <c r="N511" i="6"/>
  <c r="M511" i="6"/>
  <c r="L511" i="6"/>
  <c r="K511" i="6"/>
  <c r="J511" i="6"/>
  <c r="I511" i="6"/>
  <c r="H511" i="6"/>
  <c r="G511" i="6"/>
  <c r="F511" i="6"/>
  <c r="E511" i="6"/>
  <c r="O510" i="6"/>
  <c r="N510" i="6"/>
  <c r="M510" i="6"/>
  <c r="L510" i="6"/>
  <c r="K510" i="6"/>
  <c r="J510" i="6"/>
  <c r="I510" i="6"/>
  <c r="H510" i="6"/>
  <c r="G510" i="6"/>
  <c r="F510" i="6"/>
  <c r="E510" i="6"/>
  <c r="P509" i="6"/>
  <c r="D585" i="6" s="1"/>
  <c r="M585" i="6" s="1"/>
  <c r="O509" i="6"/>
  <c r="N509" i="6"/>
  <c r="M509" i="6"/>
  <c r="L509" i="6"/>
  <c r="K509" i="6"/>
  <c r="J509" i="6"/>
  <c r="I509" i="6"/>
  <c r="H509" i="6"/>
  <c r="G509" i="6"/>
  <c r="F509" i="6"/>
  <c r="E509" i="6"/>
  <c r="O508" i="6"/>
  <c r="N508" i="6"/>
  <c r="M508" i="6"/>
  <c r="L508" i="6"/>
  <c r="K508" i="6"/>
  <c r="J508" i="6"/>
  <c r="I508" i="6"/>
  <c r="H508" i="6"/>
  <c r="G508" i="6"/>
  <c r="F508" i="6"/>
  <c r="E508" i="6"/>
  <c r="O507" i="6"/>
  <c r="N507" i="6"/>
  <c r="M507" i="6"/>
  <c r="L507" i="6"/>
  <c r="K507" i="6"/>
  <c r="J507" i="6"/>
  <c r="I507" i="6"/>
  <c r="H507" i="6"/>
  <c r="G507" i="6"/>
  <c r="F507" i="6"/>
  <c r="E507" i="6"/>
  <c r="O506" i="6"/>
  <c r="N506" i="6"/>
  <c r="M506" i="6"/>
  <c r="L506" i="6"/>
  <c r="K506" i="6"/>
  <c r="J506" i="6"/>
  <c r="I506" i="6"/>
  <c r="H506" i="6"/>
  <c r="G506" i="6"/>
  <c r="F506" i="6"/>
  <c r="E506" i="6"/>
  <c r="J505" i="6"/>
  <c r="I505" i="6"/>
  <c r="H505" i="6"/>
  <c r="G505" i="6"/>
  <c r="F505" i="6"/>
  <c r="F504" i="6"/>
  <c r="E504" i="6"/>
  <c r="J503" i="6"/>
  <c r="F503" i="6"/>
  <c r="J502" i="6"/>
  <c r="I502" i="6"/>
  <c r="M501" i="6"/>
  <c r="H501" i="6"/>
  <c r="I500" i="6"/>
  <c r="H500" i="6"/>
  <c r="E499" i="6"/>
  <c r="I498" i="6"/>
  <c r="G498" i="6"/>
  <c r="F498" i="6"/>
  <c r="J497" i="6"/>
  <c r="I497" i="6"/>
  <c r="I496" i="6"/>
  <c r="G496" i="6"/>
  <c r="N495" i="6"/>
  <c r="J495" i="6"/>
  <c r="I495" i="6"/>
  <c r="H495" i="6"/>
  <c r="G495" i="6"/>
  <c r="G494" i="6"/>
  <c r="F494" i="6"/>
  <c r="E494" i="6"/>
  <c r="G493" i="6"/>
  <c r="F493" i="6"/>
  <c r="I492" i="6"/>
  <c r="H492" i="6"/>
  <c r="M491" i="6"/>
  <c r="G491" i="6"/>
  <c r="F491" i="6"/>
  <c r="E491" i="6"/>
  <c r="F490" i="6"/>
  <c r="O489" i="6"/>
  <c r="E489" i="6"/>
  <c r="F488" i="6"/>
  <c r="L487" i="6"/>
  <c r="G487" i="6"/>
  <c r="F487" i="6"/>
  <c r="O485" i="6"/>
  <c r="F485" i="6"/>
  <c r="E485" i="6"/>
  <c r="E483" i="6"/>
  <c r="K482" i="6"/>
  <c r="F481" i="6"/>
  <c r="E481" i="6"/>
  <c r="G479" i="6"/>
  <c r="H477" i="6"/>
  <c r="L475" i="6"/>
  <c r="J474" i="6"/>
  <c r="I474" i="6"/>
  <c r="O473" i="6"/>
  <c r="O472" i="6"/>
  <c r="H469" i="6"/>
  <c r="E466" i="6"/>
  <c r="O466" i="6"/>
  <c r="N466" i="6"/>
  <c r="M466" i="6"/>
  <c r="L466" i="6"/>
  <c r="K466" i="6"/>
  <c r="J466" i="6"/>
  <c r="I466" i="6"/>
  <c r="H466" i="6"/>
  <c r="G466" i="6"/>
  <c r="F466" i="6"/>
  <c r="H50" i="6"/>
  <c r="H49" i="6"/>
  <c r="H48" i="6"/>
  <c r="H47" i="6"/>
  <c r="H54" i="6"/>
  <c r="H53" i="6"/>
  <c r="H52" i="6"/>
  <c r="H51" i="6"/>
  <c r="H46" i="6"/>
  <c r="H45" i="6"/>
  <c r="H44" i="6"/>
  <c r="H43" i="6"/>
  <c r="N622" i="7"/>
  <c r="M622" i="7"/>
  <c r="L622" i="7"/>
  <c r="K622" i="7"/>
  <c r="J622" i="7"/>
  <c r="I622" i="7"/>
  <c r="H622" i="7"/>
  <c r="G622" i="7"/>
  <c r="F622" i="7"/>
  <c r="E622" i="7"/>
  <c r="D622" i="7"/>
  <c r="C622" i="7"/>
  <c r="O622" i="7"/>
  <c r="O621" i="7"/>
  <c r="N578" i="7"/>
  <c r="N577" i="7"/>
  <c r="N576" i="7"/>
  <c r="N575" i="7"/>
  <c r="N574" i="7"/>
  <c r="N573" i="7"/>
  <c r="O620" i="7"/>
  <c r="N572" i="7"/>
  <c r="N571" i="7"/>
  <c r="O615" i="7"/>
  <c r="N570" i="7"/>
  <c r="N569" i="7"/>
  <c r="N579" i="7"/>
  <c r="N531" i="7"/>
  <c r="D67" i="9" s="1" a="1"/>
  <c r="M487" i="7"/>
  <c r="L487" i="7"/>
  <c r="M531" i="7"/>
  <c r="L531" i="7"/>
  <c r="K487" i="7"/>
  <c r="H54" i="5"/>
  <c r="H53" i="5"/>
  <c r="H49" i="5"/>
  <c r="H43" i="5"/>
  <c r="D43" i="5" a="1"/>
  <c r="D46" i="5" s="1"/>
  <c r="I127" i="9"/>
  <c r="D127" i="9"/>
  <c r="H111" i="9"/>
  <c r="H110" i="9"/>
  <c r="H109" i="9"/>
  <c r="H106" i="9"/>
  <c r="D106" i="9" a="1"/>
  <c r="D114" i="9" s="1"/>
  <c r="I88" i="9"/>
  <c r="D88" i="9"/>
  <c r="D92" i="3" a="1"/>
  <c r="D95" i="3" s="1"/>
  <c r="H94" i="3"/>
  <c r="H92" i="3"/>
  <c r="I113" i="3"/>
  <c r="D113" i="3"/>
  <c r="I52" i="3"/>
  <c r="D52" i="3"/>
  <c r="I64" i="5"/>
  <c r="D64" i="5"/>
  <c r="P517" i="5"/>
  <c r="O517" i="5"/>
  <c r="N517" i="5"/>
  <c r="M517" i="5"/>
  <c r="L517" i="5"/>
  <c r="K517" i="5"/>
  <c r="J517" i="5"/>
  <c r="I517" i="5"/>
  <c r="H517" i="5"/>
  <c r="G517" i="5"/>
  <c r="F517" i="5"/>
  <c r="E517" i="5"/>
  <c r="K504" i="5"/>
  <c r="J504" i="5"/>
  <c r="I504" i="5"/>
  <c r="G503" i="5"/>
  <c r="F501" i="5"/>
  <c r="F499" i="5"/>
  <c r="G487" i="5"/>
  <c r="H485" i="5"/>
  <c r="M482" i="5"/>
  <c r="E482" i="5"/>
  <c r="F481" i="5"/>
  <c r="E479" i="5"/>
  <c r="I477" i="5"/>
  <c r="E474" i="5"/>
  <c r="M465" i="5"/>
  <c r="L281" i="5"/>
  <c r="E281" i="5"/>
  <c r="H279" i="5"/>
  <c r="G279" i="5"/>
  <c r="L435" i="5"/>
  <c r="K278" i="5"/>
  <c r="G434" i="5"/>
  <c r="I512" i="5"/>
  <c r="L276" i="5"/>
  <c r="I275" i="5"/>
  <c r="G432" i="5"/>
  <c r="N274" i="5"/>
  <c r="L431" i="5"/>
  <c r="N509" i="5"/>
  <c r="G274" i="5"/>
  <c r="E273" i="5"/>
  <c r="P272" i="5"/>
  <c r="N429" i="5"/>
  <c r="P507" i="5"/>
  <c r="O272" i="5"/>
  <c r="M429" i="5"/>
  <c r="I272" i="5"/>
  <c r="F271" i="5"/>
  <c r="I270" i="5"/>
  <c r="G270" i="5"/>
  <c r="M269" i="5"/>
  <c r="J268" i="5"/>
  <c r="I268" i="5"/>
  <c r="L267" i="5"/>
  <c r="K267" i="5"/>
  <c r="P265" i="5"/>
  <c r="N265" i="5"/>
  <c r="L422" i="5"/>
  <c r="N500" i="5"/>
  <c r="M265" i="5"/>
  <c r="H263" i="5"/>
  <c r="F263" i="5"/>
  <c r="L261" i="5"/>
  <c r="K261" i="5"/>
  <c r="I418" i="5"/>
  <c r="K496" i="5"/>
  <c r="J261" i="5"/>
  <c r="J260" i="5"/>
  <c r="M259" i="5"/>
  <c r="N258" i="5"/>
  <c r="L258" i="5"/>
  <c r="J415" i="5"/>
  <c r="J257" i="5"/>
  <c r="H414" i="5"/>
  <c r="J492" i="5"/>
  <c r="M256" i="5"/>
  <c r="K413" i="5"/>
  <c r="L256" i="5"/>
  <c r="J413" i="5"/>
  <c r="K255" i="5"/>
  <c r="J255" i="5"/>
  <c r="I253" i="5"/>
  <c r="H253" i="5"/>
  <c r="G252" i="5"/>
  <c r="F252" i="5"/>
  <c r="E252" i="5"/>
  <c r="P251" i="5"/>
  <c r="G250" i="5"/>
  <c r="F250" i="5"/>
  <c r="E250" i="5"/>
  <c r="P249" i="5"/>
  <c r="N406" i="5"/>
  <c r="P484" i="5"/>
  <c r="N248" i="5"/>
  <c r="M248" i="5"/>
  <c r="F248" i="5"/>
  <c r="E248" i="5"/>
  <c r="G247" i="5"/>
  <c r="E404" i="5"/>
  <c r="G482" i="5"/>
  <c r="O246" i="5"/>
  <c r="M403" i="5"/>
  <c r="N246" i="5"/>
  <c r="L403" i="5"/>
  <c r="N481" i="5"/>
  <c r="K245" i="5"/>
  <c r="I402" i="5"/>
  <c r="K480" i="5"/>
  <c r="O244" i="5"/>
  <c r="N244" i="5"/>
  <c r="M244" i="5"/>
  <c r="K243" i="5"/>
  <c r="I400" i="5"/>
  <c r="J243" i="5"/>
  <c r="G242" i="5"/>
  <c r="O241" i="5"/>
  <c r="M398" i="5"/>
  <c r="O476" i="5"/>
  <c r="K240" i="5"/>
  <c r="G240" i="5"/>
  <c r="K239" i="5"/>
  <c r="I396" i="5"/>
  <c r="K474" i="5"/>
  <c r="J239" i="5"/>
  <c r="H396" i="5"/>
  <c r="J474" i="5"/>
  <c r="N238" i="5"/>
  <c r="L395" i="5"/>
  <c r="N473" i="5"/>
  <c r="M238" i="5"/>
  <c r="H238" i="5"/>
  <c r="P236" i="5"/>
  <c r="O236" i="5"/>
  <c r="N236" i="5"/>
  <c r="E236" i="5"/>
  <c r="P235" i="5"/>
  <c r="N235" i="5"/>
  <c r="L392" i="5"/>
  <c r="N470" i="5"/>
  <c r="H234" i="5"/>
  <c r="H233" i="5"/>
  <c r="F390" i="5"/>
  <c r="H468" i="5"/>
  <c r="P232" i="5"/>
  <c r="L232" i="5"/>
  <c r="J389" i="5"/>
  <c r="L467" i="5"/>
  <c r="J232" i="5"/>
  <c r="H389" i="5"/>
  <c r="J467" i="5"/>
  <c r="J231" i="5"/>
  <c r="I231" i="5"/>
  <c r="H231" i="5"/>
  <c r="H230" i="5"/>
  <c r="F387" i="5"/>
  <c r="H465" i="5"/>
  <c r="P229" i="5"/>
  <c r="N229" i="5"/>
  <c r="L386" i="5"/>
  <c r="N464" i="5"/>
  <c r="L227" i="5"/>
  <c r="J384" i="5"/>
  <c r="L462" i="5"/>
  <c r="H227" i="5"/>
  <c r="F384" i="5"/>
  <c r="H462" i="5"/>
  <c r="D539" i="5"/>
  <c r="M539" i="5"/>
  <c r="O226" i="5"/>
  <c r="M383" i="5"/>
  <c r="O461" i="5"/>
  <c r="K534" i="6"/>
  <c r="P534" i="6"/>
  <c r="K535" i="6"/>
  <c r="K536" i="6"/>
  <c r="K537" i="6"/>
  <c r="K538" i="6"/>
  <c r="K539" i="6"/>
  <c r="K540" i="6"/>
  <c r="K541" i="6"/>
  <c r="K542" i="6"/>
  <c r="K543" i="6"/>
  <c r="K544" i="6"/>
  <c r="K545" i="6"/>
  <c r="K546" i="6"/>
  <c r="K547" i="6"/>
  <c r="K548" i="6"/>
  <c r="K549" i="6"/>
  <c r="K550" i="6"/>
  <c r="K551" i="6"/>
  <c r="K552" i="6"/>
  <c r="K553" i="6"/>
  <c r="K554" i="6"/>
  <c r="K555" i="6"/>
  <c r="K556" i="6"/>
  <c r="K557" i="6"/>
  <c r="K558" i="6"/>
  <c r="K559" i="6"/>
  <c r="K560" i="6"/>
  <c r="K561" i="6"/>
  <c r="K562" i="6"/>
  <c r="K563" i="6"/>
  <c r="K564" i="6"/>
  <c r="K565" i="6"/>
  <c r="K566" i="6"/>
  <c r="K567" i="6"/>
  <c r="K568" i="6"/>
  <c r="K569" i="6"/>
  <c r="K570" i="6"/>
  <c r="K571" i="6"/>
  <c r="K572" i="6"/>
  <c r="K573" i="6"/>
  <c r="K574" i="6"/>
  <c r="K575" i="6"/>
  <c r="K576" i="6"/>
  <c r="K577" i="6"/>
  <c r="K578" i="6"/>
  <c r="K579" i="6"/>
  <c r="K580" i="6"/>
  <c r="K581" i="6"/>
  <c r="K582" i="6"/>
  <c r="K583" i="6"/>
  <c r="K584" i="6"/>
  <c r="K585" i="6"/>
  <c r="K586" i="6"/>
  <c r="K587" i="6"/>
  <c r="K588" i="6"/>
  <c r="K589" i="6"/>
  <c r="I534" i="6"/>
  <c r="I535" i="6"/>
  <c r="I536" i="6"/>
  <c r="I537" i="6"/>
  <c r="I538" i="6"/>
  <c r="I539" i="6"/>
  <c r="I540" i="6"/>
  <c r="I541" i="6"/>
  <c r="I542" i="6"/>
  <c r="I543" i="6"/>
  <c r="I544" i="6"/>
  <c r="I545" i="6"/>
  <c r="I546" i="6"/>
  <c r="I547" i="6"/>
  <c r="I548" i="6"/>
  <c r="I549" i="6"/>
  <c r="I550" i="6"/>
  <c r="I551" i="6"/>
  <c r="I552" i="6"/>
  <c r="I553" i="6"/>
  <c r="I554" i="6"/>
  <c r="I555" i="6"/>
  <c r="I556" i="6"/>
  <c r="I557" i="6"/>
  <c r="I558" i="6"/>
  <c r="I559" i="6"/>
  <c r="I560" i="6"/>
  <c r="I561" i="6"/>
  <c r="I562" i="6"/>
  <c r="I563" i="6"/>
  <c r="I564" i="6"/>
  <c r="I565" i="6"/>
  <c r="I566" i="6"/>
  <c r="I567" i="6"/>
  <c r="I568" i="6"/>
  <c r="I569" i="6"/>
  <c r="I570" i="6"/>
  <c r="I571" i="6"/>
  <c r="I572" i="6"/>
  <c r="I573" i="6"/>
  <c r="I574" i="6"/>
  <c r="I575" i="6"/>
  <c r="I576" i="6"/>
  <c r="I577" i="6"/>
  <c r="I578" i="6"/>
  <c r="I579" i="6"/>
  <c r="I580" i="6"/>
  <c r="I581" i="6"/>
  <c r="I582" i="6"/>
  <c r="I583" i="6"/>
  <c r="I584" i="6"/>
  <c r="I585" i="6"/>
  <c r="I586" i="6"/>
  <c r="I587" i="6"/>
  <c r="I588" i="6"/>
  <c r="I589" i="6"/>
  <c r="K533" i="6"/>
  <c r="I533" i="6"/>
  <c r="G589" i="6"/>
  <c r="F589" i="6"/>
  <c r="P589" i="6"/>
  <c r="B589" i="6"/>
  <c r="C436" i="6"/>
  <c r="B358" i="6"/>
  <c r="B281" i="6"/>
  <c r="F281" i="6"/>
  <c r="D436" i="6"/>
  <c r="E281" i="6"/>
  <c r="K280" i="6"/>
  <c r="I435" i="6"/>
  <c r="I280" i="6"/>
  <c r="G435" i="6"/>
  <c r="M279" i="6"/>
  <c r="K434" i="6"/>
  <c r="L279" i="6"/>
  <c r="H279" i="6"/>
  <c r="F434" i="6"/>
  <c r="G279" i="6"/>
  <c r="E434" i="6"/>
  <c r="N277" i="6"/>
  <c r="L432" i="6"/>
  <c r="M277" i="6"/>
  <c r="K432" i="6"/>
  <c r="L277" i="6"/>
  <c r="J432" i="6"/>
  <c r="K277" i="6"/>
  <c r="I432" i="6"/>
  <c r="P276" i="6"/>
  <c r="N275" i="6"/>
  <c r="L430" i="6"/>
  <c r="K275" i="6"/>
  <c r="J275" i="6"/>
  <c r="H430" i="6"/>
  <c r="O274" i="6"/>
  <c r="M429" i="6"/>
  <c r="K274" i="6"/>
  <c r="I429" i="6"/>
  <c r="J274" i="6"/>
  <c r="H429" i="6"/>
  <c r="O273" i="6"/>
  <c r="M428" i="6"/>
  <c r="O505" i="6" s="1"/>
  <c r="M273" i="6"/>
  <c r="K428" i="6"/>
  <c r="M505" i="6" s="1"/>
  <c r="H273" i="6"/>
  <c r="F428" i="6"/>
  <c r="P271" i="6"/>
  <c r="N426" i="6"/>
  <c r="P503" i="6"/>
  <c r="J271" i="6"/>
  <c r="H426" i="6"/>
  <c r="G270" i="6"/>
  <c r="N269" i="6"/>
  <c r="L424" i="6"/>
  <c r="N501" i="6" s="1"/>
  <c r="M269" i="6"/>
  <c r="J423" i="6"/>
  <c r="L500" i="6" s="1"/>
  <c r="H267" i="6"/>
  <c r="F422" i="6"/>
  <c r="H499" i="6" s="1"/>
  <c r="F266" i="6"/>
  <c r="D421" i="6"/>
  <c r="I265" i="6"/>
  <c r="G420" i="6"/>
  <c r="H265" i="6"/>
  <c r="F420" i="6"/>
  <c r="H497" i="6" s="1"/>
  <c r="M262" i="6"/>
  <c r="K417" i="6" s="1"/>
  <c r="M494" i="6" s="1"/>
  <c r="G259" i="6"/>
  <c r="E414" i="6"/>
  <c r="E259" i="6"/>
  <c r="J257" i="6"/>
  <c r="H412" i="6"/>
  <c r="J489" i="6" s="1"/>
  <c r="F412" i="6"/>
  <c r="H489" i="6" s="1"/>
  <c r="G256" i="6"/>
  <c r="P254" i="6"/>
  <c r="N409" i="6"/>
  <c r="P486" i="6" s="1"/>
  <c r="D562" i="6" s="1"/>
  <c r="M562" i="6" s="1"/>
  <c r="G254" i="6"/>
  <c r="E409" i="6"/>
  <c r="G486" i="6" s="1"/>
  <c r="F254" i="6"/>
  <c r="D409" i="6"/>
  <c r="F486" i="6" s="1"/>
  <c r="G252" i="6"/>
  <c r="E407" i="6"/>
  <c r="G484" i="6" s="1"/>
  <c r="F252" i="6"/>
  <c r="D407" i="6"/>
  <c r="F484" i="6" s="1"/>
  <c r="F251" i="6"/>
  <c r="F249" i="6"/>
  <c r="D404" i="6"/>
  <c r="E249" i="6"/>
  <c r="C404" i="6"/>
  <c r="M244" i="6"/>
  <c r="L244" i="6"/>
  <c r="J399" i="6"/>
  <c r="L476" i="6" s="1"/>
  <c r="E238" i="6"/>
  <c r="C393" i="6"/>
  <c r="E470" i="6" s="1"/>
  <c r="L237" i="6"/>
  <c r="J392" i="6"/>
  <c r="L469" i="6"/>
  <c r="K237" i="6"/>
  <c r="I392" i="6"/>
  <c r="K469" i="6"/>
  <c r="J234" i="6"/>
  <c r="H389" i="6"/>
  <c r="G232" i="6"/>
  <c r="E387" i="6"/>
  <c r="G464" i="6"/>
  <c r="K462" i="6"/>
  <c r="K229" i="6"/>
  <c r="I384" i="6"/>
  <c r="K461" i="6"/>
  <c r="N228" i="6"/>
  <c r="L383" i="6"/>
  <c r="N460" i="6"/>
  <c r="F228" i="6"/>
  <c r="D383" i="6"/>
  <c r="F460" i="6"/>
  <c r="H382" i="6"/>
  <c r="J459" i="6"/>
  <c r="P225" i="6"/>
  <c r="N380" i="6"/>
  <c r="P457" i="6"/>
  <c r="N204" i="6"/>
  <c r="P281" i="6"/>
  <c r="N436" i="6"/>
  <c r="D589" i="6"/>
  <c r="M589" i="6" s="1"/>
  <c r="M204" i="6"/>
  <c r="O281" i="6"/>
  <c r="M436" i="6"/>
  <c r="L204" i="6"/>
  <c r="N281" i="6"/>
  <c r="L436" i="6"/>
  <c r="K204" i="6"/>
  <c r="M281" i="6"/>
  <c r="K436" i="6"/>
  <c r="J204" i="6"/>
  <c r="L281" i="6"/>
  <c r="J436" i="6"/>
  <c r="I204" i="6"/>
  <c r="K281" i="6"/>
  <c r="I436" i="6"/>
  <c r="H204" i="6"/>
  <c r="J281" i="6"/>
  <c r="H436" i="6"/>
  <c r="G204" i="6"/>
  <c r="I281" i="6"/>
  <c r="G436" i="6"/>
  <c r="F204" i="6"/>
  <c r="H281" i="6"/>
  <c r="F436" i="6"/>
  <c r="E204" i="6"/>
  <c r="G281" i="6"/>
  <c r="E436" i="6"/>
  <c r="D204" i="6"/>
  <c r="C204" i="6"/>
  <c r="B204" i="6"/>
  <c r="I64" i="6"/>
  <c r="D64" i="6"/>
  <c r="B705" i="7"/>
  <c r="B706" i="7"/>
  <c r="B707" i="7"/>
  <c r="B708" i="7"/>
  <c r="B709" i="7"/>
  <c r="B710" i="7"/>
  <c r="B711" i="7"/>
  <c r="B712" i="7"/>
  <c r="B713" i="7"/>
  <c r="B714" i="7"/>
  <c r="B715" i="7"/>
  <c r="B716" i="7"/>
  <c r="B717" i="7"/>
  <c r="B718" i="7"/>
  <c r="B719" i="7"/>
  <c r="B720" i="7"/>
  <c r="B721" i="7"/>
  <c r="B722" i="7"/>
  <c r="B723" i="7"/>
  <c r="B724" i="7"/>
  <c r="B725" i="7"/>
  <c r="B726" i="7"/>
  <c r="B727" i="7"/>
  <c r="B728" i="7"/>
  <c r="B729" i="7"/>
  <c r="B730" i="7"/>
  <c r="B731" i="7"/>
  <c r="B732" i="7"/>
  <c r="B733" i="7"/>
  <c r="B734" i="7"/>
  <c r="B735" i="7"/>
  <c r="B736" i="7"/>
  <c r="B737" i="7"/>
  <c r="B738" i="7"/>
  <c r="B739" i="7"/>
  <c r="B740" i="7"/>
  <c r="B741" i="7"/>
  <c r="B742" i="7"/>
  <c r="B743" i="7"/>
  <c r="B744" i="7"/>
  <c r="B745" i="7"/>
  <c r="B746" i="7"/>
  <c r="B747" i="7"/>
  <c r="B748" i="7"/>
  <c r="B749" i="7"/>
  <c r="B750" i="7"/>
  <c r="B751" i="7"/>
  <c r="B752" i="7"/>
  <c r="B753" i="7"/>
  <c r="B754" i="7"/>
  <c r="B755" i="7"/>
  <c r="B756" i="7"/>
  <c r="B757" i="7"/>
  <c r="B758" i="7"/>
  <c r="B759"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20"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J487" i="7"/>
  <c r="I487" i="7"/>
  <c r="J531" i="7"/>
  <c r="H487" i="7"/>
  <c r="G487" i="7"/>
  <c r="F487" i="7"/>
  <c r="E487" i="7"/>
  <c r="D487" i="7"/>
  <c r="E531" i="7"/>
  <c r="C487" i="7"/>
  <c r="B487" i="7"/>
  <c r="N621" i="7"/>
  <c r="M621" i="7"/>
  <c r="L621" i="7"/>
  <c r="K621" i="7"/>
  <c r="J621" i="7"/>
  <c r="I621" i="7"/>
  <c r="K508" i="5"/>
  <c r="H621" i="7"/>
  <c r="G621" i="7"/>
  <c r="F621" i="7"/>
  <c r="H477" i="5"/>
  <c r="E621" i="7"/>
  <c r="D621" i="7"/>
  <c r="C621" i="7"/>
  <c r="M486" i="7"/>
  <c r="N530" i="7"/>
  <c r="L486" i="7"/>
  <c r="M530" i="7"/>
  <c r="K486" i="7"/>
  <c r="L530" i="7"/>
  <c r="K593" i="5"/>
  <c r="I593" i="5"/>
  <c r="K592" i="5"/>
  <c r="I592" i="5"/>
  <c r="K591" i="5"/>
  <c r="I591" i="5"/>
  <c r="K590" i="5"/>
  <c r="I590" i="5"/>
  <c r="K589" i="5"/>
  <c r="I589" i="5"/>
  <c r="K588" i="5"/>
  <c r="I588" i="5"/>
  <c r="K587" i="5"/>
  <c r="I587" i="5"/>
  <c r="K586" i="5"/>
  <c r="I586" i="5"/>
  <c r="K585" i="5"/>
  <c r="I585" i="5"/>
  <c r="K584" i="5"/>
  <c r="I584" i="5"/>
  <c r="K583" i="5"/>
  <c r="I583" i="5"/>
  <c r="K582" i="5"/>
  <c r="I582" i="5"/>
  <c r="K581" i="5"/>
  <c r="I581" i="5"/>
  <c r="K580" i="5"/>
  <c r="I580" i="5"/>
  <c r="K579" i="5"/>
  <c r="I579" i="5"/>
  <c r="K578" i="5"/>
  <c r="I578" i="5"/>
  <c r="K577" i="5"/>
  <c r="I577" i="5"/>
  <c r="K576" i="5"/>
  <c r="I576" i="5"/>
  <c r="K575" i="5"/>
  <c r="I575" i="5"/>
  <c r="K574" i="5"/>
  <c r="I574" i="5"/>
  <c r="K573" i="5"/>
  <c r="P573" i="5"/>
  <c r="I573" i="5"/>
  <c r="K572" i="5"/>
  <c r="P572" i="5"/>
  <c r="I572" i="5"/>
  <c r="K571" i="5"/>
  <c r="I571" i="5"/>
  <c r="K570" i="5"/>
  <c r="I570" i="5"/>
  <c r="K569" i="5"/>
  <c r="I569" i="5"/>
  <c r="K568" i="5"/>
  <c r="I568" i="5"/>
  <c r="K567" i="5"/>
  <c r="I567" i="5"/>
  <c r="K566" i="5"/>
  <c r="I566" i="5"/>
  <c r="K565" i="5"/>
  <c r="P565" i="5"/>
  <c r="I565" i="5"/>
  <c r="K564" i="5"/>
  <c r="P564" i="5"/>
  <c r="I564" i="5"/>
  <c r="K563" i="5"/>
  <c r="I563" i="5"/>
  <c r="K562" i="5"/>
  <c r="I562" i="5"/>
  <c r="K561" i="5"/>
  <c r="I561" i="5"/>
  <c r="K560" i="5"/>
  <c r="I560" i="5"/>
  <c r="K559" i="5"/>
  <c r="I559" i="5"/>
  <c r="K558" i="5"/>
  <c r="I558" i="5"/>
  <c r="K557" i="5"/>
  <c r="I557" i="5"/>
  <c r="K556" i="5"/>
  <c r="P556" i="5"/>
  <c r="I556" i="5"/>
  <c r="K555" i="5"/>
  <c r="I555" i="5"/>
  <c r="K554" i="5"/>
  <c r="I554" i="5"/>
  <c r="K553" i="5"/>
  <c r="I553" i="5"/>
  <c r="K552" i="5"/>
  <c r="I552" i="5"/>
  <c r="K551" i="5"/>
  <c r="I551" i="5"/>
  <c r="K550" i="5"/>
  <c r="I550" i="5"/>
  <c r="K549" i="5"/>
  <c r="I549" i="5"/>
  <c r="K548" i="5"/>
  <c r="P548" i="5"/>
  <c r="I548" i="5"/>
  <c r="K547" i="5"/>
  <c r="I547" i="5"/>
  <c r="K546" i="5"/>
  <c r="I546" i="5"/>
  <c r="K545" i="5"/>
  <c r="I545" i="5"/>
  <c r="K544" i="5"/>
  <c r="I544" i="5"/>
  <c r="K543" i="5"/>
  <c r="I543" i="5"/>
  <c r="K542" i="5"/>
  <c r="I542" i="5"/>
  <c r="K541" i="5"/>
  <c r="I541" i="5"/>
  <c r="K540" i="5"/>
  <c r="P540" i="5"/>
  <c r="I540" i="5"/>
  <c r="K539" i="5"/>
  <c r="I539" i="5"/>
  <c r="K538" i="5"/>
  <c r="I538" i="5"/>
  <c r="B149" i="6"/>
  <c r="B42" i="3"/>
  <c r="C41" i="3" s="1"/>
  <c r="J486" i="7"/>
  <c r="K531" i="7"/>
  <c r="I486" i="7"/>
  <c r="H486" i="7"/>
  <c r="I531" i="7"/>
  <c r="G564" i="6"/>
  <c r="G563" i="6"/>
  <c r="G562" i="6"/>
  <c r="G561" i="6"/>
  <c r="G486" i="7"/>
  <c r="H531" i="7"/>
  <c r="G560" i="6"/>
  <c r="G559" i="6"/>
  <c r="G558" i="6"/>
  <c r="G557" i="6"/>
  <c r="G556" i="6"/>
  <c r="F486" i="7"/>
  <c r="G531" i="7"/>
  <c r="G530" i="7"/>
  <c r="E486" i="7"/>
  <c r="F531" i="7"/>
  <c r="D486" i="7"/>
  <c r="C486" i="7"/>
  <c r="D531" i="7"/>
  <c r="B486" i="7"/>
  <c r="C531" i="7"/>
  <c r="N620" i="7"/>
  <c r="M620" i="7"/>
  <c r="L620" i="7"/>
  <c r="K620" i="7"/>
  <c r="J620" i="7"/>
  <c r="I620" i="7"/>
  <c r="H620" i="7"/>
  <c r="G620" i="7"/>
  <c r="F620" i="7"/>
  <c r="E620" i="7"/>
  <c r="D620" i="7"/>
  <c r="C620" i="7"/>
  <c r="M485" i="7"/>
  <c r="L485" i="7"/>
  <c r="M529" i="7"/>
  <c r="K485" i="7"/>
  <c r="L529" i="7"/>
  <c r="J485" i="7"/>
  <c r="I485" i="7"/>
  <c r="H485" i="7"/>
  <c r="C610" i="7"/>
  <c r="G485" i="7"/>
  <c r="F485" i="7"/>
  <c r="E485" i="7"/>
  <c r="D485" i="7"/>
  <c r="C485" i="7"/>
  <c r="B485" i="7"/>
  <c r="N619" i="7"/>
  <c r="M619" i="7"/>
  <c r="L619" i="7"/>
  <c r="K619" i="7"/>
  <c r="J619" i="7"/>
  <c r="I619" i="7"/>
  <c r="H619" i="7"/>
  <c r="G619" i="7"/>
  <c r="F619" i="7"/>
  <c r="E619" i="7"/>
  <c r="D619" i="7"/>
  <c r="C619" i="7"/>
  <c r="M484" i="7"/>
  <c r="B118" i="9"/>
  <c r="C117" i="9" s="1"/>
  <c r="F117" i="9"/>
  <c r="B117" i="9"/>
  <c r="C116" i="9" s="1"/>
  <c r="F116" i="9"/>
  <c r="F115" i="9"/>
  <c r="G115" i="9" s="1"/>
  <c r="I115" i="9" s="1"/>
  <c r="B115" i="9"/>
  <c r="C112" i="9" s="1"/>
  <c r="E112" i="9" s="1"/>
  <c r="F114" i="9"/>
  <c r="G114" i="9" s="1"/>
  <c r="I114" i="9" s="1"/>
  <c r="F113" i="9"/>
  <c r="G113" i="9" s="1"/>
  <c r="I113" i="9" s="1"/>
  <c r="F112" i="9"/>
  <c r="G112" i="9" s="1"/>
  <c r="I112" i="9" s="1"/>
  <c r="B112" i="9"/>
  <c r="C110" i="9" s="1"/>
  <c r="E110" i="9" s="1"/>
  <c r="F111" i="9"/>
  <c r="G111" i="9" s="1"/>
  <c r="I111" i="9" s="1"/>
  <c r="F110" i="9"/>
  <c r="G110" i="9" s="1"/>
  <c r="I110" i="9" s="1"/>
  <c r="F109" i="9"/>
  <c r="G109" i="9" s="1"/>
  <c r="I109" i="9" s="1"/>
  <c r="B109" i="9"/>
  <c r="C108" i="9" s="1"/>
  <c r="E108" i="9" s="1"/>
  <c r="F108" i="9"/>
  <c r="G108" i="9" s="1"/>
  <c r="I108" i="9" s="1"/>
  <c r="F107" i="9"/>
  <c r="G107" i="9" s="1"/>
  <c r="I107" i="9" s="1"/>
  <c r="B107" i="9"/>
  <c r="C106" i="9" s="1"/>
  <c r="E106" i="9" s="1"/>
  <c r="F106" i="9"/>
  <c r="G106" i="9" s="1"/>
  <c r="I106" i="9" s="1"/>
  <c r="B79" i="9"/>
  <c r="C78" i="9" s="1"/>
  <c r="F78" i="9"/>
  <c r="B78" i="9"/>
  <c r="C76" i="9" s="1"/>
  <c r="F77" i="9"/>
  <c r="F76" i="9"/>
  <c r="B76" i="9"/>
  <c r="C74" i="9" s="1"/>
  <c r="F75" i="9"/>
  <c r="F74" i="9"/>
  <c r="F73" i="9"/>
  <c r="B73" i="9"/>
  <c r="C72" i="9" s="1"/>
  <c r="F72" i="9"/>
  <c r="F71" i="9"/>
  <c r="F70" i="9"/>
  <c r="B70" i="9"/>
  <c r="C69" i="9" s="1"/>
  <c r="F69" i="9"/>
  <c r="F68" i="9"/>
  <c r="B68" i="9"/>
  <c r="C67" i="9" s="1"/>
  <c r="E67" i="9" s="1"/>
  <c r="F67" i="9"/>
  <c r="G67" i="9" s="1"/>
  <c r="I67" i="9" s="1"/>
  <c r="L484" i="7"/>
  <c r="B44" i="6"/>
  <c r="C43" i="6" s="1"/>
  <c r="E43" i="6" s="1"/>
  <c r="B46" i="6"/>
  <c r="C45" i="6" s="1"/>
  <c r="B49" i="6"/>
  <c r="C48" i="6" s="1"/>
  <c r="B52" i="6"/>
  <c r="C50" i="6" s="1"/>
  <c r="B54" i="6"/>
  <c r="C52" i="6" s="1"/>
  <c r="B55" i="6"/>
  <c r="C54" i="6" s="1"/>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K484" i="7"/>
  <c r="J484" i="7"/>
  <c r="I484" i="7"/>
  <c r="H484" i="7"/>
  <c r="G484" i="7"/>
  <c r="F484" i="7"/>
  <c r="E484" i="7"/>
  <c r="D484" i="7"/>
  <c r="C484" i="7"/>
  <c r="N618" i="7"/>
  <c r="M618" i="7"/>
  <c r="L618" i="7"/>
  <c r="K618" i="7"/>
  <c r="J618" i="7"/>
  <c r="I618" i="7"/>
  <c r="H618" i="7"/>
  <c r="G618" i="7"/>
  <c r="F618" i="7"/>
  <c r="E618" i="7"/>
  <c r="D618" i="7"/>
  <c r="C618" i="7"/>
  <c r="B484" i="7"/>
  <c r="M483" i="7"/>
  <c r="L483" i="7"/>
  <c r="N204" i="5"/>
  <c r="M204" i="5"/>
  <c r="L204" i="5"/>
  <c r="K204" i="5"/>
  <c r="J204" i="5"/>
  <c r="I204" i="5"/>
  <c r="H204" i="5"/>
  <c r="G204" i="5"/>
  <c r="F204" i="5"/>
  <c r="E204" i="5"/>
  <c r="D204" i="5"/>
  <c r="C204" i="5"/>
  <c r="N203" i="5"/>
  <c r="P281" i="5"/>
  <c r="N438" i="5"/>
  <c r="P516" i="5"/>
  <c r="M203" i="5"/>
  <c r="O281" i="5"/>
  <c r="M438" i="5"/>
  <c r="L203" i="5"/>
  <c r="N281" i="5"/>
  <c r="L438" i="5"/>
  <c r="N516" i="5"/>
  <c r="K203" i="5"/>
  <c r="M281" i="5"/>
  <c r="K438" i="5"/>
  <c r="J203" i="5"/>
  <c r="J438" i="5"/>
  <c r="I203" i="5"/>
  <c r="K281" i="5"/>
  <c r="H203" i="5"/>
  <c r="J281" i="5"/>
  <c r="G203" i="5"/>
  <c r="I281" i="5"/>
  <c r="F203" i="5"/>
  <c r="H281" i="5"/>
  <c r="F438" i="5"/>
  <c r="E203" i="5"/>
  <c r="G281" i="5"/>
  <c r="E438" i="5"/>
  <c r="G516" i="5"/>
  <c r="D203" i="5"/>
  <c r="F281" i="5"/>
  <c r="D438" i="5"/>
  <c r="F516" i="5"/>
  <c r="C203" i="5"/>
  <c r="C438" i="5"/>
  <c r="E516" i="5"/>
  <c r="N202" i="5"/>
  <c r="P280" i="5"/>
  <c r="N437" i="5"/>
  <c r="P515" i="5"/>
  <c r="M202" i="5"/>
  <c r="O280" i="5"/>
  <c r="L202" i="5"/>
  <c r="N280" i="5"/>
  <c r="K202" i="5"/>
  <c r="M280" i="5"/>
  <c r="J202" i="5"/>
  <c r="L280" i="5"/>
  <c r="J437" i="5"/>
  <c r="I202" i="5"/>
  <c r="K280" i="5"/>
  <c r="I437" i="5"/>
  <c r="K515" i="5"/>
  <c r="H202" i="5"/>
  <c r="J280" i="5"/>
  <c r="H437" i="5"/>
  <c r="J515" i="5"/>
  <c r="G202" i="5"/>
  <c r="I280" i="5"/>
  <c r="G437" i="5"/>
  <c r="I515" i="5"/>
  <c r="F202" i="5"/>
  <c r="H280" i="5"/>
  <c r="F437" i="5"/>
  <c r="E202" i="5"/>
  <c r="G280" i="5"/>
  <c r="D202" i="5"/>
  <c r="F280" i="5"/>
  <c r="C202" i="5"/>
  <c r="E280" i="5"/>
  <c r="N201" i="5"/>
  <c r="P279" i="5"/>
  <c r="N436" i="5"/>
  <c r="P514" i="5"/>
  <c r="M201" i="5"/>
  <c r="O279" i="5"/>
  <c r="M436" i="5"/>
  <c r="O514" i="5"/>
  <c r="L201" i="5"/>
  <c r="N279" i="5"/>
  <c r="L436" i="5"/>
  <c r="N514" i="5"/>
  <c r="K201" i="5"/>
  <c r="M279" i="5"/>
  <c r="J201" i="5"/>
  <c r="L279" i="5"/>
  <c r="J436" i="5"/>
  <c r="L514" i="5"/>
  <c r="I201" i="5"/>
  <c r="K279" i="5"/>
  <c r="H201" i="5"/>
  <c r="J279" i="5"/>
  <c r="G201" i="5"/>
  <c r="I279" i="5"/>
  <c r="F201" i="5"/>
  <c r="F436" i="5"/>
  <c r="E201" i="5"/>
  <c r="E436" i="5"/>
  <c r="G514" i="5"/>
  <c r="D201" i="5"/>
  <c r="F279" i="5"/>
  <c r="D436" i="5"/>
  <c r="F514" i="5"/>
  <c r="C201" i="5"/>
  <c r="E279" i="5"/>
  <c r="N200" i="5"/>
  <c r="P278" i="5"/>
  <c r="N435" i="5"/>
  <c r="P513" i="5"/>
  <c r="M200" i="5"/>
  <c r="O278" i="5"/>
  <c r="M435" i="5"/>
  <c r="O513" i="5"/>
  <c r="L200" i="5"/>
  <c r="N278" i="5"/>
  <c r="K200" i="5"/>
  <c r="M278" i="5"/>
  <c r="J200" i="5"/>
  <c r="L278" i="5"/>
  <c r="J435" i="5"/>
  <c r="I200" i="5"/>
  <c r="I435" i="5"/>
  <c r="K513" i="5"/>
  <c r="H200" i="5"/>
  <c r="J278" i="5"/>
  <c r="H435" i="5"/>
  <c r="J513" i="5"/>
  <c r="G200" i="5"/>
  <c r="I278" i="5"/>
  <c r="F200" i="5"/>
  <c r="H278" i="5"/>
  <c r="F435" i="5"/>
  <c r="E200" i="5"/>
  <c r="G278" i="5"/>
  <c r="E435" i="5"/>
  <c r="G513" i="5"/>
  <c r="D200" i="5"/>
  <c r="F278" i="5"/>
  <c r="C200" i="5"/>
  <c r="E278" i="5"/>
  <c r="N199" i="5"/>
  <c r="P277" i="5"/>
  <c r="N434" i="5"/>
  <c r="P512" i="5"/>
  <c r="M199" i="5"/>
  <c r="O277" i="5"/>
  <c r="M434" i="5"/>
  <c r="O512" i="5"/>
  <c r="L199" i="5"/>
  <c r="N277" i="5"/>
  <c r="L434" i="5"/>
  <c r="N512" i="5"/>
  <c r="K199" i="5"/>
  <c r="M277" i="5"/>
  <c r="J199" i="5"/>
  <c r="L277" i="5"/>
  <c r="J434" i="5"/>
  <c r="I199" i="5"/>
  <c r="K277" i="5"/>
  <c r="I434" i="5"/>
  <c r="K512" i="5"/>
  <c r="H199" i="5"/>
  <c r="J277" i="5"/>
  <c r="G199" i="5"/>
  <c r="I277" i="5"/>
  <c r="F199" i="5"/>
  <c r="H277" i="5"/>
  <c r="F434" i="5"/>
  <c r="E199" i="5"/>
  <c r="G277" i="5"/>
  <c r="E434" i="5"/>
  <c r="G512" i="5"/>
  <c r="D199" i="5"/>
  <c r="F277" i="5"/>
  <c r="D434" i="5"/>
  <c r="F512" i="5"/>
  <c r="C199" i="5"/>
  <c r="E277" i="5"/>
  <c r="N198" i="5"/>
  <c r="P276" i="5"/>
  <c r="N433" i="5"/>
  <c r="P511" i="5"/>
  <c r="M198" i="5"/>
  <c r="O276" i="5"/>
  <c r="M433" i="5"/>
  <c r="O511" i="5"/>
  <c r="L198" i="5"/>
  <c r="N276" i="5"/>
  <c r="L433" i="5"/>
  <c r="N511" i="5"/>
  <c r="K198" i="5"/>
  <c r="M276" i="5"/>
  <c r="J198" i="5"/>
  <c r="J433" i="5"/>
  <c r="I198" i="5"/>
  <c r="K276" i="5"/>
  <c r="I433" i="5"/>
  <c r="H198" i="5"/>
  <c r="J276" i="5"/>
  <c r="H433" i="5"/>
  <c r="J511" i="5"/>
  <c r="G198" i="5"/>
  <c r="I276" i="5"/>
  <c r="F198" i="5"/>
  <c r="H276" i="5"/>
  <c r="F433" i="5"/>
  <c r="E198" i="5"/>
  <c r="G276" i="5"/>
  <c r="E433" i="5"/>
  <c r="D198" i="5"/>
  <c r="F276" i="5"/>
  <c r="C198" i="5"/>
  <c r="E276" i="5"/>
  <c r="N197" i="5"/>
  <c r="P275" i="5"/>
  <c r="N432" i="5"/>
  <c r="P510" i="5"/>
  <c r="M197" i="5"/>
  <c r="O275" i="5"/>
  <c r="M432" i="5"/>
  <c r="O510" i="5"/>
  <c r="L197" i="5"/>
  <c r="N275" i="5"/>
  <c r="L432" i="5"/>
  <c r="N510" i="5"/>
  <c r="K197" i="5"/>
  <c r="M275" i="5"/>
  <c r="J197" i="5"/>
  <c r="L275" i="5"/>
  <c r="J432" i="5"/>
  <c r="L510" i="5"/>
  <c r="I197" i="5"/>
  <c r="K275" i="5"/>
  <c r="I432" i="5"/>
  <c r="K510" i="5"/>
  <c r="H197" i="5"/>
  <c r="J275" i="5"/>
  <c r="G197" i="5"/>
  <c r="F197" i="5"/>
  <c r="H275" i="5"/>
  <c r="F432" i="5"/>
  <c r="H510" i="5"/>
  <c r="E197" i="5"/>
  <c r="G275" i="5"/>
  <c r="E432" i="5"/>
  <c r="G510" i="5"/>
  <c r="D197" i="5"/>
  <c r="F275" i="5"/>
  <c r="D432" i="5"/>
  <c r="F510" i="5"/>
  <c r="C197" i="5"/>
  <c r="E275" i="5"/>
  <c r="K483" i="7"/>
  <c r="J483" i="7"/>
  <c r="I483" i="7"/>
  <c r="H483" i="7"/>
  <c r="G483" i="7"/>
  <c r="F483" i="7"/>
  <c r="E483" i="7"/>
  <c r="D483" i="7"/>
  <c r="P358" i="6"/>
  <c r="O358" i="6"/>
  <c r="N358" i="6"/>
  <c r="M358" i="6"/>
  <c r="L358" i="6"/>
  <c r="K358" i="6"/>
  <c r="J358" i="6"/>
  <c r="I358" i="6"/>
  <c r="H358" i="6"/>
  <c r="G358" i="6"/>
  <c r="F358" i="6"/>
  <c r="E358" i="6"/>
  <c r="P357" i="6"/>
  <c r="O357" i="6"/>
  <c r="N357" i="6"/>
  <c r="M357" i="6"/>
  <c r="L357" i="6"/>
  <c r="K357" i="6"/>
  <c r="J357" i="6"/>
  <c r="I357" i="6"/>
  <c r="H357" i="6"/>
  <c r="G357" i="6"/>
  <c r="F357" i="6"/>
  <c r="E357" i="6"/>
  <c r="P356" i="6"/>
  <c r="O356" i="6"/>
  <c r="N356" i="6"/>
  <c r="M356" i="6"/>
  <c r="L356" i="6"/>
  <c r="K356" i="6"/>
  <c r="J356" i="6"/>
  <c r="I356" i="6"/>
  <c r="H356" i="6"/>
  <c r="G356" i="6"/>
  <c r="F356" i="6"/>
  <c r="E356" i="6"/>
  <c r="P355" i="6"/>
  <c r="O355" i="6"/>
  <c r="N355" i="6"/>
  <c r="M355" i="6"/>
  <c r="L355" i="6"/>
  <c r="K355" i="6"/>
  <c r="J355" i="6"/>
  <c r="I355" i="6"/>
  <c r="H355" i="6"/>
  <c r="G355" i="6"/>
  <c r="F355" i="6"/>
  <c r="E355" i="6"/>
  <c r="P354" i="6"/>
  <c r="O354" i="6"/>
  <c r="N354" i="6"/>
  <c r="M354" i="6"/>
  <c r="L354" i="6"/>
  <c r="K354" i="6"/>
  <c r="J354" i="6"/>
  <c r="I354" i="6"/>
  <c r="H354" i="6"/>
  <c r="G354" i="6"/>
  <c r="F354" i="6"/>
  <c r="E354" i="6"/>
  <c r="P353" i="6"/>
  <c r="O353" i="6"/>
  <c r="N353" i="6"/>
  <c r="M353" i="6"/>
  <c r="L353" i="6"/>
  <c r="K353" i="6"/>
  <c r="J353" i="6"/>
  <c r="I353" i="6"/>
  <c r="H353" i="6"/>
  <c r="G353" i="6"/>
  <c r="F353" i="6"/>
  <c r="E353" i="6"/>
  <c r="P352" i="6"/>
  <c r="O352" i="6"/>
  <c r="N352" i="6"/>
  <c r="M352" i="6"/>
  <c r="L352" i="6"/>
  <c r="K352" i="6"/>
  <c r="J352" i="6"/>
  <c r="I352" i="6"/>
  <c r="H352" i="6"/>
  <c r="G352" i="6"/>
  <c r="F352" i="6"/>
  <c r="E352" i="6"/>
  <c r="P351" i="6"/>
  <c r="O351" i="6"/>
  <c r="N351" i="6"/>
  <c r="M351" i="6"/>
  <c r="L351" i="6"/>
  <c r="K351" i="6"/>
  <c r="J351" i="6"/>
  <c r="I351" i="6"/>
  <c r="H351" i="6"/>
  <c r="G351" i="6"/>
  <c r="F351" i="6"/>
  <c r="E351" i="6"/>
  <c r="P350" i="6"/>
  <c r="O350" i="6"/>
  <c r="N350" i="6"/>
  <c r="M350" i="6"/>
  <c r="L350" i="6"/>
  <c r="K350" i="6"/>
  <c r="J350" i="6"/>
  <c r="I350" i="6"/>
  <c r="H350" i="6"/>
  <c r="G350" i="6"/>
  <c r="F350" i="6"/>
  <c r="E350" i="6"/>
  <c r="P349" i="6"/>
  <c r="O349" i="6"/>
  <c r="N349" i="6"/>
  <c r="M349" i="6"/>
  <c r="L349" i="6"/>
  <c r="K349" i="6"/>
  <c r="J349" i="6"/>
  <c r="I349" i="6"/>
  <c r="H349" i="6"/>
  <c r="G349" i="6"/>
  <c r="F349" i="6"/>
  <c r="E349" i="6"/>
  <c r="P348" i="6"/>
  <c r="O348" i="6"/>
  <c r="N348" i="6"/>
  <c r="M348" i="6"/>
  <c r="L348" i="6"/>
  <c r="K348" i="6"/>
  <c r="J348" i="6"/>
  <c r="I348" i="6"/>
  <c r="H348" i="6"/>
  <c r="G348" i="6"/>
  <c r="F348" i="6"/>
  <c r="E348" i="6"/>
  <c r="P347" i="6"/>
  <c r="O347" i="6"/>
  <c r="N347" i="6"/>
  <c r="M347" i="6"/>
  <c r="L347" i="6"/>
  <c r="K347" i="6"/>
  <c r="J347" i="6"/>
  <c r="I347" i="6"/>
  <c r="H347" i="6"/>
  <c r="G347" i="6"/>
  <c r="F347" i="6"/>
  <c r="E347" i="6"/>
  <c r="P346" i="6"/>
  <c r="O346" i="6"/>
  <c r="N346" i="6"/>
  <c r="M346" i="6"/>
  <c r="L346" i="6"/>
  <c r="K346" i="6"/>
  <c r="J346" i="6"/>
  <c r="I346" i="6"/>
  <c r="H346" i="6"/>
  <c r="G346" i="6"/>
  <c r="F346" i="6"/>
  <c r="E346" i="6"/>
  <c r="P345" i="6"/>
  <c r="O345" i="6"/>
  <c r="N345" i="6"/>
  <c r="M345" i="6"/>
  <c r="L345" i="6"/>
  <c r="K345" i="6"/>
  <c r="J345" i="6"/>
  <c r="I345" i="6"/>
  <c r="H345" i="6"/>
  <c r="G345" i="6"/>
  <c r="F345" i="6"/>
  <c r="E345" i="6"/>
  <c r="P344" i="6"/>
  <c r="O344" i="6"/>
  <c r="N344" i="6"/>
  <c r="M344" i="6"/>
  <c r="L344" i="6"/>
  <c r="K344" i="6"/>
  <c r="J344" i="6"/>
  <c r="I344" i="6"/>
  <c r="H344" i="6"/>
  <c r="G344" i="6"/>
  <c r="F344" i="6"/>
  <c r="E344" i="6"/>
  <c r="P343" i="6"/>
  <c r="O343" i="6"/>
  <c r="N343" i="6"/>
  <c r="M343" i="6"/>
  <c r="L343" i="6"/>
  <c r="K343" i="6"/>
  <c r="J343" i="6"/>
  <c r="I343" i="6"/>
  <c r="H343" i="6"/>
  <c r="G343" i="6"/>
  <c r="F343" i="6"/>
  <c r="E343" i="6"/>
  <c r="P342" i="6"/>
  <c r="O342" i="6"/>
  <c r="N342" i="6"/>
  <c r="M342" i="6"/>
  <c r="L342" i="6"/>
  <c r="K342" i="6"/>
  <c r="J342" i="6"/>
  <c r="I342" i="6"/>
  <c r="H342" i="6"/>
  <c r="G342" i="6"/>
  <c r="F342" i="6"/>
  <c r="E342" i="6"/>
  <c r="P341" i="6"/>
  <c r="O341" i="6"/>
  <c r="N341" i="6"/>
  <c r="M341" i="6"/>
  <c r="L341" i="6"/>
  <c r="K341" i="6"/>
  <c r="J341" i="6"/>
  <c r="I341" i="6"/>
  <c r="H341" i="6"/>
  <c r="G341" i="6"/>
  <c r="F341" i="6"/>
  <c r="E341" i="6"/>
  <c r="P340" i="6"/>
  <c r="O340" i="6"/>
  <c r="N340" i="6"/>
  <c r="M340" i="6"/>
  <c r="L340" i="6"/>
  <c r="K340" i="6"/>
  <c r="J340" i="6"/>
  <c r="I340" i="6"/>
  <c r="H340" i="6"/>
  <c r="G340" i="6"/>
  <c r="F340" i="6"/>
  <c r="E340" i="6"/>
  <c r="P339" i="6"/>
  <c r="O339" i="6"/>
  <c r="N339" i="6"/>
  <c r="M339" i="6"/>
  <c r="L339" i="6"/>
  <c r="K339" i="6"/>
  <c r="J339" i="6"/>
  <c r="I339" i="6"/>
  <c r="H339" i="6"/>
  <c r="G339" i="6"/>
  <c r="F339" i="6"/>
  <c r="E339" i="6"/>
  <c r="P338" i="6"/>
  <c r="O338" i="6"/>
  <c r="N338" i="6"/>
  <c r="M338" i="6"/>
  <c r="L338" i="6"/>
  <c r="K338" i="6"/>
  <c r="J338" i="6"/>
  <c r="I338" i="6"/>
  <c r="H338" i="6"/>
  <c r="G338" i="6"/>
  <c r="F338" i="6"/>
  <c r="E338" i="6"/>
  <c r="P337" i="6"/>
  <c r="O337" i="6"/>
  <c r="N337" i="6"/>
  <c r="M337" i="6"/>
  <c r="L337" i="6"/>
  <c r="K337" i="6"/>
  <c r="J337" i="6"/>
  <c r="I337" i="6"/>
  <c r="H337" i="6"/>
  <c r="G337" i="6"/>
  <c r="F337" i="6"/>
  <c r="E337" i="6"/>
  <c r="P336" i="6"/>
  <c r="O336" i="6"/>
  <c r="N336" i="6"/>
  <c r="M336" i="6"/>
  <c r="L336" i="6"/>
  <c r="K336" i="6"/>
  <c r="J336" i="6"/>
  <c r="I336" i="6"/>
  <c r="H336" i="6"/>
  <c r="G336" i="6"/>
  <c r="F336" i="6"/>
  <c r="E336" i="6"/>
  <c r="P335" i="6"/>
  <c r="O335" i="6"/>
  <c r="N335" i="6"/>
  <c r="M335" i="6"/>
  <c r="L335" i="6"/>
  <c r="K335" i="6"/>
  <c r="J335" i="6"/>
  <c r="I335" i="6"/>
  <c r="H335" i="6"/>
  <c r="G335" i="6"/>
  <c r="F335" i="6"/>
  <c r="E335" i="6"/>
  <c r="P334" i="6"/>
  <c r="O334" i="6"/>
  <c r="N334" i="6"/>
  <c r="M334" i="6"/>
  <c r="L334" i="6"/>
  <c r="K334" i="6"/>
  <c r="J334" i="6"/>
  <c r="I334" i="6"/>
  <c r="H334" i="6"/>
  <c r="G334" i="6"/>
  <c r="F334" i="6"/>
  <c r="E334" i="6"/>
  <c r="P333" i="6"/>
  <c r="O333" i="6"/>
  <c r="N333" i="6"/>
  <c r="M333" i="6"/>
  <c r="L333" i="6"/>
  <c r="K333" i="6"/>
  <c r="J333" i="6"/>
  <c r="I333" i="6"/>
  <c r="H333" i="6"/>
  <c r="G333" i="6"/>
  <c r="F333" i="6"/>
  <c r="E333" i="6"/>
  <c r="P332" i="6"/>
  <c r="O332" i="6"/>
  <c r="N332" i="6"/>
  <c r="M332" i="6"/>
  <c r="L332" i="6"/>
  <c r="K332" i="6"/>
  <c r="J332" i="6"/>
  <c r="I332" i="6"/>
  <c r="H332" i="6"/>
  <c r="G332" i="6"/>
  <c r="F332" i="6"/>
  <c r="E332" i="6"/>
  <c r="P331" i="6"/>
  <c r="O331" i="6"/>
  <c r="N331" i="6"/>
  <c r="M331" i="6"/>
  <c r="L331" i="6"/>
  <c r="K331" i="6"/>
  <c r="J331" i="6"/>
  <c r="I331" i="6"/>
  <c r="H331" i="6"/>
  <c r="G331" i="6"/>
  <c r="F331" i="6"/>
  <c r="E331" i="6"/>
  <c r="P330" i="6"/>
  <c r="O330" i="6"/>
  <c r="N330" i="6"/>
  <c r="M330" i="6"/>
  <c r="L330" i="6"/>
  <c r="K330" i="6"/>
  <c r="J330" i="6"/>
  <c r="I330" i="6"/>
  <c r="H330" i="6"/>
  <c r="G330" i="6"/>
  <c r="F330" i="6"/>
  <c r="E330" i="6"/>
  <c r="P329" i="6"/>
  <c r="O329" i="6"/>
  <c r="N329" i="6"/>
  <c r="M329" i="6"/>
  <c r="L329" i="6"/>
  <c r="K329" i="6"/>
  <c r="J329" i="6"/>
  <c r="I329" i="6"/>
  <c r="H329" i="6"/>
  <c r="G329" i="6"/>
  <c r="F329" i="6"/>
  <c r="E329" i="6"/>
  <c r="P328" i="6"/>
  <c r="O328" i="6"/>
  <c r="N328" i="6"/>
  <c r="M328" i="6"/>
  <c r="L328" i="6"/>
  <c r="K328" i="6"/>
  <c r="J328" i="6"/>
  <c r="I328" i="6"/>
  <c r="H328" i="6"/>
  <c r="G328" i="6"/>
  <c r="F328" i="6"/>
  <c r="E328" i="6"/>
  <c r="P327" i="6"/>
  <c r="O327" i="6"/>
  <c r="N327" i="6"/>
  <c r="M327" i="6"/>
  <c r="L327" i="6"/>
  <c r="K327" i="6"/>
  <c r="J327" i="6"/>
  <c r="I327" i="6"/>
  <c r="H327" i="6"/>
  <c r="G327" i="6"/>
  <c r="F327" i="6"/>
  <c r="E327" i="6"/>
  <c r="P326" i="6"/>
  <c r="O326" i="6"/>
  <c r="N326" i="6"/>
  <c r="M326" i="6"/>
  <c r="L326" i="6"/>
  <c r="K326" i="6"/>
  <c r="J326" i="6"/>
  <c r="I326" i="6"/>
  <c r="H326" i="6"/>
  <c r="G326" i="6"/>
  <c r="F326" i="6"/>
  <c r="E326" i="6"/>
  <c r="P325" i="6"/>
  <c r="O325" i="6"/>
  <c r="N325" i="6"/>
  <c r="M325" i="6"/>
  <c r="L325" i="6"/>
  <c r="K325" i="6"/>
  <c r="J325" i="6"/>
  <c r="I325" i="6"/>
  <c r="H325" i="6"/>
  <c r="G325" i="6"/>
  <c r="F325" i="6"/>
  <c r="E325" i="6"/>
  <c r="P324" i="6"/>
  <c r="O324" i="6"/>
  <c r="N324" i="6"/>
  <c r="M324" i="6"/>
  <c r="L324" i="6"/>
  <c r="K324" i="6"/>
  <c r="J324" i="6"/>
  <c r="I324" i="6"/>
  <c r="H324" i="6"/>
  <c r="G324" i="6"/>
  <c r="F324" i="6"/>
  <c r="E324" i="6"/>
  <c r="P323" i="6"/>
  <c r="O323" i="6"/>
  <c r="N323" i="6"/>
  <c r="M323" i="6"/>
  <c r="L323" i="6"/>
  <c r="K323" i="6"/>
  <c r="J323" i="6"/>
  <c r="I323" i="6"/>
  <c r="H323" i="6"/>
  <c r="G323" i="6"/>
  <c r="F323" i="6"/>
  <c r="E323" i="6"/>
  <c r="P322" i="6"/>
  <c r="O322" i="6"/>
  <c r="N322" i="6"/>
  <c r="M322" i="6"/>
  <c r="L322" i="6"/>
  <c r="K322" i="6"/>
  <c r="J322" i="6"/>
  <c r="I322" i="6"/>
  <c r="H322" i="6"/>
  <c r="G322" i="6"/>
  <c r="F322" i="6"/>
  <c r="E322" i="6"/>
  <c r="P321" i="6"/>
  <c r="O321" i="6"/>
  <c r="N321" i="6"/>
  <c r="M321" i="6"/>
  <c r="L321" i="6"/>
  <c r="K321" i="6"/>
  <c r="J321" i="6"/>
  <c r="I321" i="6"/>
  <c r="H321" i="6"/>
  <c r="G321" i="6"/>
  <c r="F321" i="6"/>
  <c r="E321" i="6"/>
  <c r="P320" i="6"/>
  <c r="O320" i="6"/>
  <c r="N320" i="6"/>
  <c r="M320" i="6"/>
  <c r="L320" i="6"/>
  <c r="K320" i="6"/>
  <c r="J320" i="6"/>
  <c r="I320" i="6"/>
  <c r="H320" i="6"/>
  <c r="G320" i="6"/>
  <c r="F320" i="6"/>
  <c r="E320" i="6"/>
  <c r="P319" i="6"/>
  <c r="O319" i="6"/>
  <c r="N319" i="6"/>
  <c r="M319" i="6"/>
  <c r="L319" i="6"/>
  <c r="K319" i="6"/>
  <c r="J319" i="6"/>
  <c r="I319" i="6"/>
  <c r="H319" i="6"/>
  <c r="G319" i="6"/>
  <c r="F319" i="6"/>
  <c r="E319" i="6"/>
  <c r="P318" i="6"/>
  <c r="O318" i="6"/>
  <c r="N318" i="6"/>
  <c r="M318" i="6"/>
  <c r="L318" i="6"/>
  <c r="K318" i="6"/>
  <c r="J318" i="6"/>
  <c r="I318" i="6"/>
  <c r="H318" i="6"/>
  <c r="G318" i="6"/>
  <c r="F318" i="6"/>
  <c r="E318" i="6"/>
  <c r="P317" i="6"/>
  <c r="O317" i="6"/>
  <c r="N317" i="6"/>
  <c r="M317" i="6"/>
  <c r="L317" i="6"/>
  <c r="K317" i="6"/>
  <c r="J317" i="6"/>
  <c r="I317" i="6"/>
  <c r="H317" i="6"/>
  <c r="G317" i="6"/>
  <c r="F317" i="6"/>
  <c r="E317" i="6"/>
  <c r="P316" i="6"/>
  <c r="O316" i="6"/>
  <c r="N316" i="6"/>
  <c r="M316" i="6"/>
  <c r="L316" i="6"/>
  <c r="K316" i="6"/>
  <c r="J316" i="6"/>
  <c r="I316" i="6"/>
  <c r="H316" i="6"/>
  <c r="G316" i="6"/>
  <c r="F316" i="6"/>
  <c r="E316" i="6"/>
  <c r="P315" i="6"/>
  <c r="O315" i="6"/>
  <c r="N315" i="6"/>
  <c r="M315" i="6"/>
  <c r="L315" i="6"/>
  <c r="K315" i="6"/>
  <c r="J315" i="6"/>
  <c r="I315" i="6"/>
  <c r="H315" i="6"/>
  <c r="G315" i="6"/>
  <c r="F315" i="6"/>
  <c r="E315" i="6"/>
  <c r="C483" i="7"/>
  <c r="N617" i="7"/>
  <c r="M617" i="7"/>
  <c r="L617" i="7"/>
  <c r="K617" i="7"/>
  <c r="J617" i="7"/>
  <c r="I617" i="7"/>
  <c r="H617" i="7"/>
  <c r="G617" i="7"/>
  <c r="F617" i="7"/>
  <c r="E617" i="7"/>
  <c r="D617" i="7"/>
  <c r="C617" i="7"/>
  <c r="B483" i="7"/>
  <c r="M482" i="7"/>
  <c r="B43" i="3"/>
  <c r="C42" i="3" s="1"/>
  <c r="B40" i="3"/>
  <c r="C38" i="3" s="1"/>
  <c r="B37" i="3"/>
  <c r="C35" i="3" s="1"/>
  <c r="B34" i="3"/>
  <c r="C33" i="3" s="1"/>
  <c r="B32" i="3"/>
  <c r="C31" i="3" s="1"/>
  <c r="E31" i="3" s="1"/>
  <c r="L482" i="7"/>
  <c r="N156" i="5"/>
  <c r="P234" i="5"/>
  <c r="M156" i="5"/>
  <c r="O234" i="5"/>
  <c r="M391" i="5"/>
  <c r="O469" i="5"/>
  <c r="L156" i="5"/>
  <c r="N234" i="5"/>
  <c r="L391" i="5"/>
  <c r="N469" i="5"/>
  <c r="K156" i="5"/>
  <c r="M234" i="5"/>
  <c r="J156" i="5"/>
  <c r="L234" i="5"/>
  <c r="I156" i="5"/>
  <c r="K234" i="5"/>
  <c r="I391" i="5"/>
  <c r="K469" i="5"/>
  <c r="H156" i="5"/>
  <c r="J234" i="5"/>
  <c r="G156" i="5"/>
  <c r="I234" i="5"/>
  <c r="F156" i="5"/>
  <c r="E156" i="5"/>
  <c r="G234" i="5"/>
  <c r="E391" i="5"/>
  <c r="G469" i="5"/>
  <c r="D156" i="5"/>
  <c r="F234" i="5"/>
  <c r="D391" i="5"/>
  <c r="F469" i="5"/>
  <c r="C156" i="5"/>
  <c r="E234"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N196" i="5"/>
  <c r="P274" i="5"/>
  <c r="M196" i="5"/>
  <c r="O274" i="5"/>
  <c r="M431" i="5"/>
  <c r="L196" i="5"/>
  <c r="K196" i="5"/>
  <c r="M274" i="5"/>
  <c r="J196" i="5"/>
  <c r="L274" i="5"/>
  <c r="I196" i="5"/>
  <c r="K274" i="5"/>
  <c r="H196" i="5"/>
  <c r="J274" i="5"/>
  <c r="G196" i="5"/>
  <c r="I274" i="5"/>
  <c r="F196" i="5"/>
  <c r="H274" i="5"/>
  <c r="E196" i="5"/>
  <c r="D196" i="5"/>
  <c r="F274" i="5"/>
  <c r="C196" i="5"/>
  <c r="E274" i="5"/>
  <c r="N195" i="5"/>
  <c r="P273" i="5"/>
  <c r="M195" i="5"/>
  <c r="O273" i="5"/>
  <c r="M430" i="5"/>
  <c r="O508" i="5"/>
  <c r="L195" i="5"/>
  <c r="N273" i="5"/>
  <c r="L430" i="5"/>
  <c r="N508" i="5"/>
  <c r="K195" i="5"/>
  <c r="M273" i="5"/>
  <c r="J195" i="5"/>
  <c r="L273" i="5"/>
  <c r="I195" i="5"/>
  <c r="K273" i="5"/>
  <c r="H195" i="5"/>
  <c r="J273" i="5"/>
  <c r="G195" i="5"/>
  <c r="I273" i="5"/>
  <c r="F195" i="5"/>
  <c r="H273" i="5"/>
  <c r="E195" i="5"/>
  <c r="G273" i="5"/>
  <c r="D195" i="5"/>
  <c r="F273" i="5"/>
  <c r="C195" i="5"/>
  <c r="N194" i="5"/>
  <c r="M194" i="5"/>
  <c r="L194" i="5"/>
  <c r="N272" i="5"/>
  <c r="K194" i="5"/>
  <c r="M272" i="5"/>
  <c r="J194" i="5"/>
  <c r="L272" i="5"/>
  <c r="I194" i="5"/>
  <c r="K272" i="5"/>
  <c r="H194" i="5"/>
  <c r="J272" i="5"/>
  <c r="G194" i="5"/>
  <c r="F194" i="5"/>
  <c r="H272" i="5"/>
  <c r="E194" i="5"/>
  <c r="G272" i="5"/>
  <c r="D194" i="5"/>
  <c r="F272" i="5"/>
  <c r="C194" i="5"/>
  <c r="E272" i="5"/>
  <c r="N193" i="5"/>
  <c r="P271" i="5"/>
  <c r="N428" i="5"/>
  <c r="P506" i="5"/>
  <c r="M193" i="5"/>
  <c r="O271" i="5"/>
  <c r="M428" i="5"/>
  <c r="O506" i="5"/>
  <c r="L193" i="5"/>
  <c r="N271" i="5"/>
  <c r="K193" i="5"/>
  <c r="M271" i="5"/>
  <c r="J193" i="5"/>
  <c r="L271" i="5"/>
  <c r="I193" i="5"/>
  <c r="K271" i="5"/>
  <c r="H193" i="5"/>
  <c r="J271" i="5"/>
  <c r="G193" i="5"/>
  <c r="I271" i="5"/>
  <c r="F193" i="5"/>
  <c r="H271" i="5"/>
  <c r="E193" i="5"/>
  <c r="G271" i="5"/>
  <c r="D193" i="5"/>
  <c r="C193" i="5"/>
  <c r="E271" i="5"/>
  <c r="N192" i="5"/>
  <c r="P270" i="5"/>
  <c r="N427" i="5"/>
  <c r="P505" i="5"/>
  <c r="M192" i="5"/>
  <c r="O270" i="5"/>
  <c r="M427" i="5"/>
  <c r="L192" i="5"/>
  <c r="N270" i="5"/>
  <c r="K192" i="5"/>
  <c r="M270" i="5"/>
  <c r="J192" i="5"/>
  <c r="L270" i="5"/>
  <c r="I192" i="5"/>
  <c r="K270" i="5"/>
  <c r="H192" i="5"/>
  <c r="J270" i="5"/>
  <c r="G192" i="5"/>
  <c r="F192" i="5"/>
  <c r="H270" i="5"/>
  <c r="E192" i="5"/>
  <c r="D192" i="5"/>
  <c r="F270" i="5"/>
  <c r="C192" i="5"/>
  <c r="E270" i="5"/>
  <c r="N191" i="5"/>
  <c r="P269" i="5"/>
  <c r="M191" i="5"/>
  <c r="O269" i="5"/>
  <c r="M426" i="5"/>
  <c r="O504" i="5"/>
  <c r="L191" i="5"/>
  <c r="N269" i="5"/>
  <c r="K191" i="5"/>
  <c r="J191" i="5"/>
  <c r="L269" i="5"/>
  <c r="I191" i="5"/>
  <c r="K269" i="5"/>
  <c r="H191" i="5"/>
  <c r="J269" i="5"/>
  <c r="G191" i="5"/>
  <c r="I269" i="5"/>
  <c r="F191" i="5"/>
  <c r="H269" i="5"/>
  <c r="E191" i="5"/>
  <c r="G269" i="5"/>
  <c r="D191" i="5"/>
  <c r="F269" i="5"/>
  <c r="C191" i="5"/>
  <c r="E269" i="5"/>
  <c r="N190" i="5"/>
  <c r="P268" i="5"/>
  <c r="N425" i="5"/>
  <c r="P503" i="5"/>
  <c r="M190" i="5"/>
  <c r="O268" i="5"/>
  <c r="M425" i="5"/>
  <c r="L190" i="5"/>
  <c r="N268" i="5"/>
  <c r="K190" i="5"/>
  <c r="M268" i="5"/>
  <c r="K425" i="5"/>
  <c r="J190" i="5"/>
  <c r="L268" i="5"/>
  <c r="J425" i="5"/>
  <c r="L503" i="5"/>
  <c r="I190" i="5"/>
  <c r="K268" i="5"/>
  <c r="H190" i="5"/>
  <c r="G190" i="5"/>
  <c r="F190" i="5"/>
  <c r="H268" i="5"/>
  <c r="E190" i="5"/>
  <c r="G268" i="5"/>
  <c r="D190" i="5"/>
  <c r="F268" i="5"/>
  <c r="C190" i="5"/>
  <c r="E268" i="5"/>
  <c r="N189" i="5"/>
  <c r="P267" i="5"/>
  <c r="N424" i="5"/>
  <c r="P502" i="5"/>
  <c r="M189" i="5"/>
  <c r="O267" i="5"/>
  <c r="M424" i="5"/>
  <c r="O502" i="5"/>
  <c r="L189" i="5"/>
  <c r="N267" i="5"/>
  <c r="K189" i="5"/>
  <c r="M267" i="5"/>
  <c r="J189" i="5"/>
  <c r="J424" i="5"/>
  <c r="I189" i="5"/>
  <c r="H189" i="5"/>
  <c r="J267" i="5"/>
  <c r="G189" i="5"/>
  <c r="I267" i="5"/>
  <c r="F189" i="5"/>
  <c r="H267" i="5"/>
  <c r="E189" i="5"/>
  <c r="G267" i="5"/>
  <c r="D189" i="5"/>
  <c r="F267" i="5"/>
  <c r="C189" i="5"/>
  <c r="E267" i="5"/>
  <c r="N188" i="5"/>
  <c r="P266" i="5"/>
  <c r="N423" i="5"/>
  <c r="P501" i="5"/>
  <c r="M188" i="5"/>
  <c r="O266" i="5"/>
  <c r="M423" i="5"/>
  <c r="O501" i="5"/>
  <c r="L188" i="5"/>
  <c r="N266" i="5"/>
  <c r="K188" i="5"/>
  <c r="M266" i="5"/>
  <c r="J188" i="5"/>
  <c r="L266" i="5"/>
  <c r="I188" i="5"/>
  <c r="K266" i="5"/>
  <c r="H188" i="5"/>
  <c r="J266" i="5"/>
  <c r="G188" i="5"/>
  <c r="I266" i="5"/>
  <c r="F188" i="5"/>
  <c r="H266" i="5"/>
  <c r="E188" i="5"/>
  <c r="G266" i="5"/>
  <c r="D188" i="5"/>
  <c r="F266" i="5"/>
  <c r="C188" i="5"/>
  <c r="E266" i="5"/>
  <c r="N187" i="5"/>
  <c r="M187" i="5"/>
  <c r="O265" i="5"/>
  <c r="M422" i="5"/>
  <c r="L187" i="5"/>
  <c r="K187" i="5"/>
  <c r="J187" i="5"/>
  <c r="L265" i="5"/>
  <c r="I187" i="5"/>
  <c r="K265" i="5"/>
  <c r="H187" i="5"/>
  <c r="J265" i="5"/>
  <c r="G187" i="5"/>
  <c r="I265" i="5"/>
  <c r="F187" i="5"/>
  <c r="H265" i="5"/>
  <c r="E187" i="5"/>
  <c r="G265" i="5"/>
  <c r="D187" i="5"/>
  <c r="F265" i="5"/>
  <c r="C187" i="5"/>
  <c r="E265" i="5"/>
  <c r="N186" i="5"/>
  <c r="P264" i="5"/>
  <c r="M186" i="5"/>
  <c r="O264" i="5"/>
  <c r="M421" i="5"/>
  <c r="O499" i="5"/>
  <c r="L186" i="5"/>
  <c r="N264" i="5"/>
  <c r="K186" i="5"/>
  <c r="M264" i="5"/>
  <c r="J186" i="5"/>
  <c r="L264" i="5"/>
  <c r="J421" i="5"/>
  <c r="I186" i="5"/>
  <c r="K264" i="5"/>
  <c r="I421" i="5"/>
  <c r="K499" i="5"/>
  <c r="H186" i="5"/>
  <c r="J264" i="5"/>
  <c r="G186" i="5"/>
  <c r="I264" i="5"/>
  <c r="F186" i="5"/>
  <c r="H264" i="5"/>
  <c r="E186" i="5"/>
  <c r="G264" i="5"/>
  <c r="D186" i="5"/>
  <c r="F264" i="5"/>
  <c r="C186" i="5"/>
  <c r="E264" i="5"/>
  <c r="N185" i="5"/>
  <c r="P263" i="5"/>
  <c r="N420" i="5"/>
  <c r="P498" i="5"/>
  <c r="M185" i="5"/>
  <c r="O263" i="5"/>
  <c r="M420" i="5"/>
  <c r="L185" i="5"/>
  <c r="N263" i="5"/>
  <c r="K185" i="5"/>
  <c r="M263" i="5"/>
  <c r="K420" i="5"/>
  <c r="M498" i="5"/>
  <c r="J185" i="5"/>
  <c r="L263" i="5"/>
  <c r="J420" i="5"/>
  <c r="L498" i="5"/>
  <c r="I185" i="5"/>
  <c r="K263" i="5"/>
  <c r="H185" i="5"/>
  <c r="J263" i="5"/>
  <c r="G185" i="5"/>
  <c r="I263" i="5"/>
  <c r="F185" i="5"/>
  <c r="E185" i="5"/>
  <c r="G263" i="5"/>
  <c r="D185" i="5"/>
  <c r="C185" i="5"/>
  <c r="E263" i="5"/>
  <c r="N184" i="5"/>
  <c r="P262" i="5"/>
  <c r="M184" i="5"/>
  <c r="O262" i="5"/>
  <c r="M419" i="5"/>
  <c r="L184" i="5"/>
  <c r="N262" i="5"/>
  <c r="K184" i="5"/>
  <c r="M262" i="5"/>
  <c r="J184" i="5"/>
  <c r="L262" i="5"/>
  <c r="J419" i="5"/>
  <c r="I184" i="5"/>
  <c r="K262" i="5"/>
  <c r="I419" i="5"/>
  <c r="K497" i="5"/>
  <c r="H184" i="5"/>
  <c r="J262" i="5"/>
  <c r="G184" i="5"/>
  <c r="I262" i="5"/>
  <c r="F184" i="5"/>
  <c r="H262" i="5"/>
  <c r="E184" i="5"/>
  <c r="G262" i="5"/>
  <c r="D184" i="5"/>
  <c r="F262" i="5"/>
  <c r="C184" i="5"/>
  <c r="E262" i="5"/>
  <c r="N183" i="5"/>
  <c r="P261" i="5"/>
  <c r="N418" i="5"/>
  <c r="P496" i="5"/>
  <c r="M183" i="5"/>
  <c r="O261" i="5"/>
  <c r="M418" i="5"/>
  <c r="O496" i="5"/>
  <c r="L183" i="5"/>
  <c r="N261" i="5"/>
  <c r="K183" i="5"/>
  <c r="M261" i="5"/>
  <c r="J183" i="5"/>
  <c r="I183" i="5"/>
  <c r="H183" i="5"/>
  <c r="G183" i="5"/>
  <c r="I261" i="5"/>
  <c r="F183" i="5"/>
  <c r="H261" i="5"/>
  <c r="E183" i="5"/>
  <c r="G261" i="5"/>
  <c r="D183" i="5"/>
  <c r="F261" i="5"/>
  <c r="C183" i="5"/>
  <c r="E261" i="5"/>
  <c r="N182" i="5"/>
  <c r="P260" i="5"/>
  <c r="M182" i="5"/>
  <c r="O260" i="5"/>
  <c r="M417" i="5"/>
  <c r="O495" i="5"/>
  <c r="L182" i="5"/>
  <c r="N260" i="5"/>
  <c r="L417" i="5"/>
  <c r="N495" i="5"/>
  <c r="K182" i="5"/>
  <c r="M260" i="5"/>
  <c r="K417" i="5"/>
  <c r="M495" i="5"/>
  <c r="J182" i="5"/>
  <c r="L260" i="5"/>
  <c r="J417" i="5"/>
  <c r="I182" i="5"/>
  <c r="K260" i="5"/>
  <c r="I417" i="5"/>
  <c r="K495" i="5"/>
  <c r="H182" i="5"/>
  <c r="G182" i="5"/>
  <c r="I260" i="5"/>
  <c r="F182" i="5"/>
  <c r="H260" i="5"/>
  <c r="E182" i="5"/>
  <c r="G260" i="5"/>
  <c r="D182" i="5"/>
  <c r="F260" i="5"/>
  <c r="C182" i="5"/>
  <c r="E260" i="5"/>
  <c r="N181" i="5"/>
  <c r="P259" i="5"/>
  <c r="N416" i="5"/>
  <c r="P494" i="5"/>
  <c r="M181" i="5"/>
  <c r="O259" i="5"/>
  <c r="M416" i="5"/>
  <c r="L181" i="5"/>
  <c r="N259" i="5"/>
  <c r="K181" i="5"/>
  <c r="J181" i="5"/>
  <c r="L259" i="5"/>
  <c r="I181" i="5"/>
  <c r="K259" i="5"/>
  <c r="I416" i="5"/>
  <c r="K494" i="5"/>
  <c r="H181" i="5"/>
  <c r="J259" i="5"/>
  <c r="G181" i="5"/>
  <c r="I259" i="5"/>
  <c r="F181" i="5"/>
  <c r="H259" i="5"/>
  <c r="E181" i="5"/>
  <c r="G259" i="5"/>
  <c r="D181" i="5"/>
  <c r="F259" i="5"/>
  <c r="C181" i="5"/>
  <c r="E259" i="5"/>
  <c r="N180" i="5"/>
  <c r="P258" i="5"/>
  <c r="N415" i="5"/>
  <c r="P493" i="5"/>
  <c r="M180" i="5"/>
  <c r="O258" i="5"/>
  <c r="M415" i="5"/>
  <c r="O493" i="5"/>
  <c r="L180" i="5"/>
  <c r="K180" i="5"/>
  <c r="M258" i="5"/>
  <c r="J180" i="5"/>
  <c r="I180" i="5"/>
  <c r="K258" i="5"/>
  <c r="I415" i="5"/>
  <c r="K493" i="5"/>
  <c r="H180" i="5"/>
  <c r="J258" i="5"/>
  <c r="G180" i="5"/>
  <c r="I258" i="5"/>
  <c r="F180" i="5"/>
  <c r="H258" i="5"/>
  <c r="E180" i="5"/>
  <c r="G258" i="5"/>
  <c r="D180" i="5"/>
  <c r="F258" i="5"/>
  <c r="C180" i="5"/>
  <c r="E258" i="5"/>
  <c r="N179" i="5"/>
  <c r="P257" i="5"/>
  <c r="N414" i="5"/>
  <c r="P492" i="5"/>
  <c r="M179" i="5"/>
  <c r="O257" i="5"/>
  <c r="M414" i="5"/>
  <c r="O492" i="5"/>
  <c r="L179" i="5"/>
  <c r="N257" i="5"/>
  <c r="K179" i="5"/>
  <c r="M257" i="5"/>
  <c r="J179" i="5"/>
  <c r="L257" i="5"/>
  <c r="J414" i="5"/>
  <c r="I179" i="5"/>
  <c r="K257" i="5"/>
  <c r="H179" i="5"/>
  <c r="G179" i="5"/>
  <c r="I257" i="5"/>
  <c r="F179" i="5"/>
  <c r="H257" i="5"/>
  <c r="E179" i="5"/>
  <c r="G257" i="5"/>
  <c r="D179" i="5"/>
  <c r="F257" i="5"/>
  <c r="C179" i="5"/>
  <c r="E257" i="5"/>
  <c r="N178" i="5"/>
  <c r="P256" i="5"/>
  <c r="N413" i="5"/>
  <c r="P491" i="5"/>
  <c r="M178" i="5"/>
  <c r="O256" i="5"/>
  <c r="M413" i="5"/>
  <c r="O491" i="5"/>
  <c r="L178" i="5"/>
  <c r="N256" i="5"/>
  <c r="K178" i="5"/>
  <c r="J178" i="5"/>
  <c r="I178" i="5"/>
  <c r="K256" i="5"/>
  <c r="I413" i="5"/>
  <c r="K491" i="5"/>
  <c r="H178" i="5"/>
  <c r="J256" i="5"/>
  <c r="G178" i="5"/>
  <c r="I256" i="5"/>
  <c r="F178" i="5"/>
  <c r="H256" i="5"/>
  <c r="E178" i="5"/>
  <c r="G256" i="5"/>
  <c r="D178" i="5"/>
  <c r="F256" i="5"/>
  <c r="C178" i="5"/>
  <c r="E256" i="5"/>
  <c r="N177" i="5"/>
  <c r="P255" i="5"/>
  <c r="N412" i="5"/>
  <c r="P490" i="5"/>
  <c r="M177" i="5"/>
  <c r="O255" i="5"/>
  <c r="M412" i="5"/>
  <c r="O490" i="5"/>
  <c r="L177" i="5"/>
  <c r="N255" i="5"/>
  <c r="K177" i="5"/>
  <c r="M255" i="5"/>
  <c r="K412" i="5"/>
  <c r="M490" i="5"/>
  <c r="J177" i="5"/>
  <c r="L255" i="5"/>
  <c r="I177" i="5"/>
  <c r="H177" i="5"/>
  <c r="G177" i="5"/>
  <c r="I255" i="5"/>
  <c r="F177" i="5"/>
  <c r="H255" i="5"/>
  <c r="E177" i="5"/>
  <c r="G255" i="5"/>
  <c r="D177" i="5"/>
  <c r="F255" i="5"/>
  <c r="C177" i="5"/>
  <c r="E255" i="5"/>
  <c r="N176" i="5"/>
  <c r="P254" i="5"/>
  <c r="M176" i="5"/>
  <c r="O254" i="5"/>
  <c r="M411" i="5"/>
  <c r="L176" i="5"/>
  <c r="N254" i="5"/>
  <c r="K176" i="5"/>
  <c r="M254" i="5"/>
  <c r="J176" i="5"/>
  <c r="L254" i="5"/>
  <c r="J411" i="5"/>
  <c r="I176" i="5"/>
  <c r="K254" i="5"/>
  <c r="H176" i="5"/>
  <c r="J254" i="5"/>
  <c r="G176" i="5"/>
  <c r="I254" i="5"/>
  <c r="F176" i="5"/>
  <c r="H254" i="5"/>
  <c r="E176" i="5"/>
  <c r="G254" i="5"/>
  <c r="D176" i="5"/>
  <c r="F254" i="5"/>
  <c r="C176" i="5"/>
  <c r="E254" i="5"/>
  <c r="N175" i="5"/>
  <c r="P253" i="5"/>
  <c r="N410" i="5"/>
  <c r="P488" i="5"/>
  <c r="M175" i="5"/>
  <c r="O253" i="5"/>
  <c r="M410" i="5"/>
  <c r="L175" i="5"/>
  <c r="N253" i="5"/>
  <c r="K175" i="5"/>
  <c r="M253" i="5"/>
  <c r="J175" i="5"/>
  <c r="L253" i="5"/>
  <c r="I175" i="5"/>
  <c r="K253" i="5"/>
  <c r="H175" i="5"/>
  <c r="J253" i="5"/>
  <c r="G175" i="5"/>
  <c r="F175" i="5"/>
  <c r="E175" i="5"/>
  <c r="G253" i="5"/>
  <c r="D175" i="5"/>
  <c r="F253" i="5"/>
  <c r="C175" i="5"/>
  <c r="E253" i="5"/>
  <c r="N174" i="5"/>
  <c r="P252" i="5"/>
  <c r="M174" i="5"/>
  <c r="O252" i="5"/>
  <c r="M409" i="5"/>
  <c r="L174" i="5"/>
  <c r="N252" i="5"/>
  <c r="K174" i="5"/>
  <c r="M252" i="5"/>
  <c r="J174" i="5"/>
  <c r="L252" i="5"/>
  <c r="J409" i="5"/>
  <c r="I174" i="5"/>
  <c r="K252" i="5"/>
  <c r="I409" i="5"/>
  <c r="K487" i="5"/>
  <c r="H174" i="5"/>
  <c r="J252" i="5"/>
  <c r="G174" i="5"/>
  <c r="I252" i="5"/>
  <c r="F174" i="5"/>
  <c r="H252" i="5"/>
  <c r="E174" i="5"/>
  <c r="D174" i="5"/>
  <c r="C174" i="5"/>
  <c r="N173" i="5"/>
  <c r="N408" i="5"/>
  <c r="P486" i="5"/>
  <c r="M173" i="5"/>
  <c r="O251" i="5"/>
  <c r="M408" i="5"/>
  <c r="L173" i="5"/>
  <c r="N251" i="5"/>
  <c r="K173" i="5"/>
  <c r="M251" i="5"/>
  <c r="J173" i="5"/>
  <c r="L251" i="5"/>
  <c r="I173" i="5"/>
  <c r="K251" i="5"/>
  <c r="H173" i="5"/>
  <c r="J251" i="5"/>
  <c r="G173" i="5"/>
  <c r="I251" i="5"/>
  <c r="G408" i="5"/>
  <c r="I486" i="5"/>
  <c r="F173" i="5"/>
  <c r="H251" i="5"/>
  <c r="F408" i="5"/>
  <c r="E173" i="5"/>
  <c r="G251" i="5"/>
  <c r="D173" i="5"/>
  <c r="F251" i="5"/>
  <c r="C173" i="5"/>
  <c r="E251" i="5"/>
  <c r="N172" i="5"/>
  <c r="P250" i="5"/>
  <c r="M172" i="5"/>
  <c r="O250" i="5"/>
  <c r="M407" i="5"/>
  <c r="O485" i="5"/>
  <c r="L172" i="5"/>
  <c r="N250" i="5"/>
  <c r="K172" i="5"/>
  <c r="M250" i="5"/>
  <c r="J172" i="5"/>
  <c r="L250" i="5"/>
  <c r="J407" i="5"/>
  <c r="I172" i="5"/>
  <c r="K250" i="5"/>
  <c r="H172" i="5"/>
  <c r="J250" i="5"/>
  <c r="G172" i="5"/>
  <c r="I250" i="5"/>
  <c r="F172" i="5"/>
  <c r="H250" i="5"/>
  <c r="E172" i="5"/>
  <c r="D172" i="5"/>
  <c r="C172" i="5"/>
  <c r="N171" i="5"/>
  <c r="M171" i="5"/>
  <c r="O249" i="5"/>
  <c r="M406" i="5"/>
  <c r="O484" i="5"/>
  <c r="L171" i="5"/>
  <c r="N249" i="5"/>
  <c r="K171" i="5"/>
  <c r="M249" i="5"/>
  <c r="K406" i="5"/>
  <c r="J171" i="5"/>
  <c r="L249" i="5"/>
  <c r="J406" i="5"/>
  <c r="L484" i="5"/>
  <c r="I171" i="5"/>
  <c r="K249" i="5"/>
  <c r="I406" i="5"/>
  <c r="K484" i="5"/>
  <c r="H171" i="5"/>
  <c r="J249" i="5"/>
  <c r="G171" i="5"/>
  <c r="I249" i="5"/>
  <c r="F171" i="5"/>
  <c r="H249" i="5"/>
  <c r="F406" i="5"/>
  <c r="E171" i="5"/>
  <c r="G249" i="5"/>
  <c r="D171" i="5"/>
  <c r="F249" i="5"/>
  <c r="C171" i="5"/>
  <c r="E249" i="5"/>
  <c r="N170" i="5"/>
  <c r="P248" i="5"/>
  <c r="N405" i="5"/>
  <c r="P483" i="5"/>
  <c r="M170" i="5"/>
  <c r="O248" i="5"/>
  <c r="M405" i="5"/>
  <c r="O483" i="5"/>
  <c r="L170" i="5"/>
  <c r="K170" i="5"/>
  <c r="J170" i="5"/>
  <c r="L248" i="5"/>
  <c r="J405" i="5"/>
  <c r="I170" i="5"/>
  <c r="K248" i="5"/>
  <c r="H170" i="5"/>
  <c r="J248" i="5"/>
  <c r="H405" i="5"/>
  <c r="J483" i="5"/>
  <c r="G170" i="5"/>
  <c r="I248" i="5"/>
  <c r="F170" i="5"/>
  <c r="H248" i="5"/>
  <c r="E170" i="5"/>
  <c r="G248" i="5"/>
  <c r="D170" i="5"/>
  <c r="C170" i="5"/>
  <c r="N169" i="5"/>
  <c r="P247" i="5"/>
  <c r="M169" i="5"/>
  <c r="O247" i="5"/>
  <c r="M404" i="5"/>
  <c r="O482" i="5"/>
  <c r="L169" i="5"/>
  <c r="N247" i="5"/>
  <c r="L404" i="5"/>
  <c r="N482" i="5"/>
  <c r="K169" i="5"/>
  <c r="M247" i="5"/>
  <c r="J169" i="5"/>
  <c r="L247" i="5"/>
  <c r="I169" i="5"/>
  <c r="K247" i="5"/>
  <c r="I404" i="5"/>
  <c r="K482" i="5"/>
  <c r="H169" i="5"/>
  <c r="J247" i="5"/>
  <c r="G169" i="5"/>
  <c r="I247" i="5"/>
  <c r="F169" i="5"/>
  <c r="H247" i="5"/>
  <c r="E169" i="5"/>
  <c r="D169" i="5"/>
  <c r="F247" i="5"/>
  <c r="C169" i="5"/>
  <c r="E247" i="5"/>
  <c r="N168" i="5"/>
  <c r="P246" i="5"/>
  <c r="M168" i="5"/>
  <c r="L168" i="5"/>
  <c r="K168" i="5"/>
  <c r="M246" i="5"/>
  <c r="J168" i="5"/>
  <c r="L246" i="5"/>
  <c r="I168" i="5"/>
  <c r="K246" i="5"/>
  <c r="H168" i="5"/>
  <c r="J246" i="5"/>
  <c r="G168" i="5"/>
  <c r="I246" i="5"/>
  <c r="F168" i="5"/>
  <c r="H246" i="5"/>
  <c r="E168" i="5"/>
  <c r="G246" i="5"/>
  <c r="D168" i="5"/>
  <c r="F246" i="5"/>
  <c r="C168" i="5"/>
  <c r="E246" i="5"/>
  <c r="N167" i="5"/>
  <c r="P245" i="5"/>
  <c r="M167" i="5"/>
  <c r="O245" i="5"/>
  <c r="M402" i="5"/>
  <c r="O480" i="5"/>
  <c r="L167" i="5"/>
  <c r="N245" i="5"/>
  <c r="K167" i="5"/>
  <c r="M245" i="5"/>
  <c r="J167" i="5"/>
  <c r="L245" i="5"/>
  <c r="I167" i="5"/>
  <c r="H167" i="5"/>
  <c r="J245" i="5"/>
  <c r="G167" i="5"/>
  <c r="I245" i="5"/>
  <c r="F167" i="5"/>
  <c r="H245" i="5"/>
  <c r="E167" i="5"/>
  <c r="G245" i="5"/>
  <c r="D167" i="5"/>
  <c r="F245" i="5"/>
  <c r="C167" i="5"/>
  <c r="E245" i="5"/>
  <c r="N166" i="5"/>
  <c r="P244" i="5"/>
  <c r="M166" i="5"/>
  <c r="M401" i="5"/>
  <c r="O479" i="5"/>
  <c r="L166" i="5"/>
  <c r="K166" i="5"/>
  <c r="J166" i="5"/>
  <c r="L244" i="5"/>
  <c r="J401" i="5"/>
  <c r="I166" i="5"/>
  <c r="K244" i="5"/>
  <c r="I401" i="5"/>
  <c r="K479" i="5"/>
  <c r="H166" i="5"/>
  <c r="J244" i="5"/>
  <c r="G166" i="5"/>
  <c r="I244" i="5"/>
  <c r="F166" i="5"/>
  <c r="H244" i="5"/>
  <c r="E166" i="5"/>
  <c r="G244" i="5"/>
  <c r="D166" i="5"/>
  <c r="F244" i="5"/>
  <c r="C166" i="5"/>
  <c r="E244" i="5"/>
  <c r="N165" i="5"/>
  <c r="P243" i="5"/>
  <c r="N400" i="5"/>
  <c r="P478" i="5"/>
  <c r="M165" i="5"/>
  <c r="O243" i="5"/>
  <c r="M400" i="5"/>
  <c r="O478" i="5"/>
  <c r="L165" i="5"/>
  <c r="N243" i="5"/>
  <c r="K165" i="5"/>
  <c r="M243" i="5"/>
  <c r="J165" i="5"/>
  <c r="L243" i="5"/>
  <c r="I165" i="5"/>
  <c r="H165" i="5"/>
  <c r="G165" i="5"/>
  <c r="I243" i="5"/>
  <c r="G400" i="5"/>
  <c r="I478" i="5"/>
  <c r="F165" i="5"/>
  <c r="H243" i="5"/>
  <c r="E165" i="5"/>
  <c r="G243" i="5"/>
  <c r="D165" i="5"/>
  <c r="F243" i="5"/>
  <c r="C165" i="5"/>
  <c r="E243" i="5"/>
  <c r="N164" i="5"/>
  <c r="P242" i="5"/>
  <c r="M164" i="5"/>
  <c r="O242" i="5"/>
  <c r="M399" i="5"/>
  <c r="O477" i="5"/>
  <c r="L164" i="5"/>
  <c r="N242" i="5"/>
  <c r="K164" i="5"/>
  <c r="M242" i="5"/>
  <c r="K399" i="5"/>
  <c r="J164" i="5"/>
  <c r="L242" i="5"/>
  <c r="I164" i="5"/>
  <c r="K242" i="5"/>
  <c r="H164" i="5"/>
  <c r="J242" i="5"/>
  <c r="G164" i="5"/>
  <c r="I242" i="5"/>
  <c r="F164" i="5"/>
  <c r="H242" i="5"/>
  <c r="E164" i="5"/>
  <c r="D164" i="5"/>
  <c r="F242" i="5"/>
  <c r="D399" i="5"/>
  <c r="F477" i="5"/>
  <c r="C164" i="5"/>
  <c r="E242" i="5"/>
  <c r="N163" i="5"/>
  <c r="P241" i="5"/>
  <c r="M163" i="5"/>
  <c r="L163" i="5"/>
  <c r="N241" i="5"/>
  <c r="K163" i="5"/>
  <c r="M241" i="5"/>
  <c r="J163" i="5"/>
  <c r="L241" i="5"/>
  <c r="J398" i="5"/>
  <c r="I163" i="5"/>
  <c r="K241" i="5"/>
  <c r="I398" i="5"/>
  <c r="K476" i="5"/>
  <c r="H163" i="5"/>
  <c r="J241" i="5"/>
  <c r="H398" i="5"/>
  <c r="J476" i="5"/>
  <c r="G163" i="5"/>
  <c r="I241" i="5"/>
  <c r="G398" i="5"/>
  <c r="I476" i="5"/>
  <c r="F163" i="5"/>
  <c r="H241" i="5"/>
  <c r="E163" i="5"/>
  <c r="G241" i="5"/>
  <c r="D163" i="5"/>
  <c r="F241" i="5"/>
  <c r="C163" i="5"/>
  <c r="E241" i="5"/>
  <c r="N162" i="5"/>
  <c r="P240" i="5"/>
  <c r="N397" i="5"/>
  <c r="P475" i="5"/>
  <c r="M162" i="5"/>
  <c r="O240" i="5"/>
  <c r="M397" i="5"/>
  <c r="O475" i="5"/>
  <c r="L162" i="5"/>
  <c r="N240" i="5"/>
  <c r="K162" i="5"/>
  <c r="M240" i="5"/>
  <c r="J162" i="5"/>
  <c r="L240" i="5"/>
  <c r="I162" i="5"/>
  <c r="H162" i="5"/>
  <c r="J240" i="5"/>
  <c r="G162" i="5"/>
  <c r="I240" i="5"/>
  <c r="G397" i="5"/>
  <c r="I475" i="5"/>
  <c r="F162" i="5"/>
  <c r="H240" i="5"/>
  <c r="E162" i="5"/>
  <c r="D162" i="5"/>
  <c r="F240" i="5"/>
  <c r="D397" i="5"/>
  <c r="F475" i="5"/>
  <c r="C162" i="5"/>
  <c r="E240" i="5"/>
  <c r="N161" i="5"/>
  <c r="P239" i="5"/>
  <c r="M161" i="5"/>
  <c r="O239" i="5"/>
  <c r="M396" i="5"/>
  <c r="O474" i="5"/>
  <c r="L161" i="5"/>
  <c r="N239" i="5"/>
  <c r="L396" i="5"/>
  <c r="N474" i="5"/>
  <c r="K161" i="5"/>
  <c r="M239" i="5"/>
  <c r="K396" i="5"/>
  <c r="M474" i="5"/>
  <c r="J161" i="5"/>
  <c r="L239" i="5"/>
  <c r="I161" i="5"/>
  <c r="H161" i="5"/>
  <c r="G161" i="5"/>
  <c r="I239" i="5"/>
  <c r="F161" i="5"/>
  <c r="H239" i="5"/>
  <c r="E161" i="5"/>
  <c r="G239" i="5"/>
  <c r="D161" i="5"/>
  <c r="F239" i="5"/>
  <c r="D396" i="5"/>
  <c r="F474" i="5"/>
  <c r="C161" i="5"/>
  <c r="E239" i="5"/>
  <c r="N160" i="5"/>
  <c r="P238" i="5"/>
  <c r="M160" i="5"/>
  <c r="O238" i="5"/>
  <c r="M395" i="5"/>
  <c r="L160" i="5"/>
  <c r="K160" i="5"/>
  <c r="J160" i="5"/>
  <c r="L238" i="5"/>
  <c r="I160" i="5"/>
  <c r="K238" i="5"/>
  <c r="H160" i="5"/>
  <c r="J238" i="5"/>
  <c r="H395" i="5"/>
  <c r="J473" i="5"/>
  <c r="G160" i="5"/>
  <c r="I238" i="5"/>
  <c r="G395" i="5"/>
  <c r="I473" i="5"/>
  <c r="F160" i="5"/>
  <c r="E160" i="5"/>
  <c r="G238" i="5"/>
  <c r="E395" i="5"/>
  <c r="D160" i="5"/>
  <c r="F238" i="5"/>
  <c r="C160" i="5"/>
  <c r="E238" i="5"/>
  <c r="N159" i="5"/>
  <c r="P237" i="5"/>
  <c r="M159" i="5"/>
  <c r="O237" i="5"/>
  <c r="M394" i="5"/>
  <c r="O472" i="5"/>
  <c r="L159" i="5"/>
  <c r="N237" i="5"/>
  <c r="L394" i="5"/>
  <c r="N472" i="5"/>
  <c r="K159" i="5"/>
  <c r="M237" i="5"/>
  <c r="J159" i="5"/>
  <c r="L237" i="5"/>
  <c r="J394" i="5"/>
  <c r="I159" i="5"/>
  <c r="K237" i="5"/>
  <c r="I394" i="5"/>
  <c r="K472" i="5"/>
  <c r="H159" i="5"/>
  <c r="J237" i="5"/>
  <c r="H394" i="5"/>
  <c r="J472" i="5"/>
  <c r="G159" i="5"/>
  <c r="I237" i="5"/>
  <c r="F159" i="5"/>
  <c r="H237" i="5"/>
  <c r="E159" i="5"/>
  <c r="G237" i="5"/>
  <c r="D159" i="5"/>
  <c r="F237" i="5"/>
  <c r="C159" i="5"/>
  <c r="E237" i="5"/>
  <c r="N158" i="5"/>
  <c r="M158" i="5"/>
  <c r="M393" i="5"/>
  <c r="O471" i="5"/>
  <c r="L158" i="5"/>
  <c r="K158" i="5"/>
  <c r="M236" i="5"/>
  <c r="J158" i="5"/>
  <c r="L236" i="5"/>
  <c r="J393" i="5"/>
  <c r="L471" i="5"/>
  <c r="I158" i="5"/>
  <c r="K236" i="5"/>
  <c r="H158" i="5"/>
  <c r="J236" i="5"/>
  <c r="G158" i="5"/>
  <c r="I236" i="5"/>
  <c r="F158" i="5"/>
  <c r="H236" i="5"/>
  <c r="E158" i="5"/>
  <c r="G236" i="5"/>
  <c r="E393" i="5"/>
  <c r="G471" i="5"/>
  <c r="D158" i="5"/>
  <c r="F236" i="5"/>
  <c r="C158" i="5"/>
  <c r="N157" i="5"/>
  <c r="M157" i="5"/>
  <c r="O235" i="5"/>
  <c r="M392" i="5"/>
  <c r="L157" i="5"/>
  <c r="K157" i="5"/>
  <c r="M235" i="5"/>
  <c r="J157" i="5"/>
  <c r="L235" i="5"/>
  <c r="J392" i="5"/>
  <c r="L470" i="5"/>
  <c r="I157" i="5"/>
  <c r="K235" i="5"/>
  <c r="I392" i="5"/>
  <c r="K470" i="5"/>
  <c r="H157" i="5"/>
  <c r="J235" i="5"/>
  <c r="G157" i="5"/>
  <c r="I235" i="5"/>
  <c r="F157" i="5"/>
  <c r="H235" i="5"/>
  <c r="E157" i="5"/>
  <c r="G235" i="5"/>
  <c r="D157" i="5"/>
  <c r="F235" i="5"/>
  <c r="C157" i="5"/>
  <c r="E235" i="5"/>
  <c r="N155" i="5"/>
  <c r="P233" i="5"/>
  <c r="N390" i="5"/>
  <c r="P468" i="5"/>
  <c r="M155" i="5"/>
  <c r="O233" i="5"/>
  <c r="M390" i="5"/>
  <c r="O468" i="5"/>
  <c r="L155" i="5"/>
  <c r="N233" i="5"/>
  <c r="L390" i="5"/>
  <c r="N468" i="5"/>
  <c r="K155" i="5"/>
  <c r="M233" i="5"/>
  <c r="J155" i="5"/>
  <c r="L233" i="5"/>
  <c r="I155" i="5"/>
  <c r="K233" i="5"/>
  <c r="H155" i="5"/>
  <c r="J233" i="5"/>
  <c r="H390" i="5"/>
  <c r="J468" i="5"/>
  <c r="G155" i="5"/>
  <c r="I233" i="5"/>
  <c r="G390" i="5"/>
  <c r="I468" i="5"/>
  <c r="F155" i="5"/>
  <c r="E155" i="5"/>
  <c r="G233" i="5"/>
  <c r="E390" i="5"/>
  <c r="G468" i="5"/>
  <c r="D155" i="5"/>
  <c r="F233" i="5"/>
  <c r="C155" i="5"/>
  <c r="E233" i="5"/>
  <c r="N154" i="5"/>
  <c r="M154" i="5"/>
  <c r="O232" i="5"/>
  <c r="L154" i="5"/>
  <c r="N232" i="5"/>
  <c r="K154" i="5"/>
  <c r="M232" i="5"/>
  <c r="J154" i="5"/>
  <c r="I154" i="5"/>
  <c r="K232" i="5"/>
  <c r="I389" i="5"/>
  <c r="K467" i="5"/>
  <c r="H154" i="5"/>
  <c r="G154" i="5"/>
  <c r="I232" i="5"/>
  <c r="F154" i="5"/>
  <c r="H232" i="5"/>
  <c r="F389" i="5"/>
  <c r="H467" i="5"/>
  <c r="E154" i="5"/>
  <c r="G232" i="5"/>
  <c r="D154" i="5"/>
  <c r="F232" i="5"/>
  <c r="D389" i="5"/>
  <c r="F467" i="5"/>
  <c r="C154" i="5"/>
  <c r="E232" i="5"/>
  <c r="N153" i="5"/>
  <c r="P231" i="5"/>
  <c r="N388" i="5"/>
  <c r="P466" i="5"/>
  <c r="M153" i="5"/>
  <c r="O231" i="5"/>
  <c r="M388" i="5"/>
  <c r="O466" i="5"/>
  <c r="L153" i="5"/>
  <c r="N231" i="5"/>
  <c r="L388" i="5"/>
  <c r="N466" i="5"/>
  <c r="K153" i="5"/>
  <c r="M231" i="5"/>
  <c r="K388" i="5"/>
  <c r="M466" i="5"/>
  <c r="J153" i="5"/>
  <c r="L231" i="5"/>
  <c r="J388" i="5"/>
  <c r="L466" i="5"/>
  <c r="I153" i="5"/>
  <c r="K231" i="5"/>
  <c r="H153" i="5"/>
  <c r="G153" i="5"/>
  <c r="F153" i="5"/>
  <c r="E153" i="5"/>
  <c r="G231" i="5"/>
  <c r="E388" i="5"/>
  <c r="G466" i="5"/>
  <c r="D153" i="5"/>
  <c r="F231" i="5"/>
  <c r="D388" i="5"/>
  <c r="F466" i="5"/>
  <c r="C153" i="5"/>
  <c r="E231" i="5"/>
  <c r="C388" i="5"/>
  <c r="E466" i="5"/>
  <c r="D543" i="5"/>
  <c r="M543" i="5"/>
  <c r="N152" i="5"/>
  <c r="P230" i="5"/>
  <c r="N387" i="5"/>
  <c r="P465" i="5"/>
  <c r="M152" i="5"/>
  <c r="O230" i="5"/>
  <c r="L152" i="5"/>
  <c r="N230" i="5"/>
  <c r="K152" i="5"/>
  <c r="M230" i="5"/>
  <c r="J152" i="5"/>
  <c r="L230" i="5"/>
  <c r="J387" i="5"/>
  <c r="L465" i="5"/>
  <c r="I152" i="5"/>
  <c r="K230" i="5"/>
  <c r="I387" i="5"/>
  <c r="K465" i="5"/>
  <c r="H152" i="5"/>
  <c r="J230" i="5"/>
  <c r="H387" i="5"/>
  <c r="J465" i="5"/>
  <c r="G152" i="5"/>
  <c r="I230" i="5"/>
  <c r="G387" i="5"/>
  <c r="I465" i="5"/>
  <c r="F152" i="5"/>
  <c r="E152" i="5"/>
  <c r="G230" i="5"/>
  <c r="D152" i="5"/>
  <c r="F230" i="5"/>
  <c r="C152" i="5"/>
  <c r="E230" i="5"/>
  <c r="N151" i="5"/>
  <c r="N386" i="5"/>
  <c r="P464" i="5"/>
  <c r="M151" i="5"/>
  <c r="O229" i="5"/>
  <c r="M386" i="5"/>
  <c r="O464" i="5"/>
  <c r="L151" i="5"/>
  <c r="K151" i="5"/>
  <c r="M229" i="5"/>
  <c r="J151" i="5"/>
  <c r="L229" i="5"/>
  <c r="I151" i="5"/>
  <c r="K229" i="5"/>
  <c r="H151" i="5"/>
  <c r="J229" i="5"/>
  <c r="G151" i="5"/>
  <c r="I229" i="5"/>
  <c r="F151" i="5"/>
  <c r="H229" i="5"/>
  <c r="E151" i="5"/>
  <c r="G229" i="5"/>
  <c r="D151" i="5"/>
  <c r="F229" i="5"/>
  <c r="C151" i="5"/>
  <c r="E229" i="5"/>
  <c r="N150" i="5"/>
  <c r="P228" i="5"/>
  <c r="M150" i="5"/>
  <c r="O228" i="5"/>
  <c r="L150" i="5"/>
  <c r="N228" i="5"/>
  <c r="L385" i="5"/>
  <c r="N463" i="5"/>
  <c r="K150" i="5"/>
  <c r="M228" i="5"/>
  <c r="K385" i="5"/>
  <c r="M463" i="5"/>
  <c r="J150" i="5"/>
  <c r="L228" i="5"/>
  <c r="I150" i="5"/>
  <c r="K228" i="5"/>
  <c r="H150" i="5"/>
  <c r="J228" i="5"/>
  <c r="G150" i="5"/>
  <c r="I228" i="5"/>
  <c r="F150" i="5"/>
  <c r="H228" i="5"/>
  <c r="E150" i="5"/>
  <c r="G228" i="5"/>
  <c r="D150" i="5"/>
  <c r="F228" i="5"/>
  <c r="C150" i="5"/>
  <c r="E228" i="5"/>
  <c r="C385" i="5"/>
  <c r="E463" i="5"/>
  <c r="D540" i="5"/>
  <c r="M540" i="5"/>
  <c r="N149" i="5"/>
  <c r="P227" i="5"/>
  <c r="N384" i="5"/>
  <c r="P462" i="5"/>
  <c r="M149" i="5"/>
  <c r="O227" i="5"/>
  <c r="M384" i="5"/>
  <c r="O462" i="5"/>
  <c r="L149" i="5"/>
  <c r="N227" i="5"/>
  <c r="L384" i="5"/>
  <c r="N462" i="5"/>
  <c r="K149" i="5"/>
  <c r="M227" i="5"/>
  <c r="J149" i="5"/>
  <c r="I149" i="5"/>
  <c r="K227" i="5"/>
  <c r="H149" i="5"/>
  <c r="J227" i="5"/>
  <c r="G149" i="5"/>
  <c r="I227" i="5"/>
  <c r="F149" i="5"/>
  <c r="E149" i="5"/>
  <c r="G227" i="5"/>
  <c r="D149" i="5"/>
  <c r="F227" i="5"/>
  <c r="C149" i="5"/>
  <c r="E227" i="5"/>
  <c r="N148" i="5"/>
  <c r="P226" i="5"/>
  <c r="N383" i="5"/>
  <c r="P461" i="5"/>
  <c r="M148" i="5"/>
  <c r="L148" i="5"/>
  <c r="N226" i="5"/>
  <c r="L383" i="5"/>
  <c r="N461" i="5"/>
  <c r="K148" i="5"/>
  <c r="M226" i="5"/>
  <c r="K383" i="5"/>
  <c r="M461" i="5"/>
  <c r="J148" i="5"/>
  <c r="L226" i="5"/>
  <c r="I148" i="5"/>
  <c r="K226" i="5"/>
  <c r="H148" i="5"/>
  <c r="J226" i="5"/>
  <c r="G148" i="5"/>
  <c r="I226" i="5"/>
  <c r="G383" i="5"/>
  <c r="I461" i="5"/>
  <c r="F148" i="5"/>
  <c r="H226" i="5"/>
  <c r="E148" i="5"/>
  <c r="G226" i="5"/>
  <c r="E383" i="5"/>
  <c r="G461" i="5"/>
  <c r="D148" i="5"/>
  <c r="F226" i="5"/>
  <c r="C148" i="5"/>
  <c r="E226" i="5"/>
  <c r="C383" i="5"/>
  <c r="E461" i="5"/>
  <c r="K431" i="5"/>
  <c r="J431" i="5"/>
  <c r="I431" i="5"/>
  <c r="H431" i="5"/>
  <c r="J509" i="5"/>
  <c r="G431" i="5"/>
  <c r="I509" i="5"/>
  <c r="F431" i="5"/>
  <c r="H509" i="5"/>
  <c r="E431" i="5"/>
  <c r="D431" i="5"/>
  <c r="F509" i="5"/>
  <c r="C431" i="5"/>
  <c r="E509" i="5"/>
  <c r="J430" i="5"/>
  <c r="I430" i="5"/>
  <c r="H430" i="5"/>
  <c r="J508" i="5"/>
  <c r="G430" i="5"/>
  <c r="I508" i="5"/>
  <c r="F430" i="5"/>
  <c r="H508" i="5"/>
  <c r="E430" i="5"/>
  <c r="D430" i="5"/>
  <c r="F508" i="5"/>
  <c r="C430" i="5"/>
  <c r="E508" i="5"/>
  <c r="J429" i="5"/>
  <c r="I429" i="5"/>
  <c r="H429" i="5"/>
  <c r="J507" i="5"/>
  <c r="G429" i="5"/>
  <c r="I507" i="5"/>
  <c r="F429" i="5"/>
  <c r="H507" i="5"/>
  <c r="E429" i="5"/>
  <c r="D429" i="5"/>
  <c r="F507" i="5"/>
  <c r="C429" i="5"/>
  <c r="E507" i="5"/>
  <c r="J428" i="5"/>
  <c r="I428" i="5"/>
  <c r="K506" i="5"/>
  <c r="H428" i="5"/>
  <c r="J506" i="5"/>
  <c r="G428" i="5"/>
  <c r="I506" i="5"/>
  <c r="F428" i="5"/>
  <c r="H506" i="5"/>
  <c r="E428" i="5"/>
  <c r="D428" i="5"/>
  <c r="F506" i="5"/>
  <c r="C428" i="5"/>
  <c r="E506" i="5"/>
  <c r="J427" i="5"/>
  <c r="I427" i="5"/>
  <c r="H427" i="5"/>
  <c r="J505" i="5"/>
  <c r="G427" i="5"/>
  <c r="I505" i="5"/>
  <c r="F427" i="5"/>
  <c r="H505" i="5"/>
  <c r="E427" i="5"/>
  <c r="D427" i="5"/>
  <c r="F505" i="5"/>
  <c r="C427" i="5"/>
  <c r="E505" i="5"/>
  <c r="I426" i="5"/>
  <c r="H426" i="5"/>
  <c r="G426" i="5"/>
  <c r="F426" i="5"/>
  <c r="E426" i="5"/>
  <c r="G504" i="5"/>
  <c r="D426" i="5"/>
  <c r="F504" i="5"/>
  <c r="C426" i="5"/>
  <c r="E504" i="5"/>
  <c r="I425" i="5"/>
  <c r="K503" i="5"/>
  <c r="H425" i="5"/>
  <c r="J503" i="5"/>
  <c r="G425" i="5"/>
  <c r="I503" i="5"/>
  <c r="F425" i="5"/>
  <c r="E425" i="5"/>
  <c r="D425" i="5"/>
  <c r="F503" i="5"/>
  <c r="C425" i="5"/>
  <c r="E503" i="5"/>
  <c r="I424" i="5"/>
  <c r="K502" i="5"/>
  <c r="H424" i="5"/>
  <c r="J502" i="5"/>
  <c r="G424" i="5"/>
  <c r="I502" i="5"/>
  <c r="F424" i="5"/>
  <c r="E424" i="5"/>
  <c r="D424" i="5"/>
  <c r="F502" i="5"/>
  <c r="C424" i="5"/>
  <c r="E502" i="5"/>
  <c r="I423" i="5"/>
  <c r="K501" i="5"/>
  <c r="H423" i="5"/>
  <c r="J501" i="5"/>
  <c r="G423" i="5"/>
  <c r="I501" i="5"/>
  <c r="F423" i="5"/>
  <c r="E423" i="5"/>
  <c r="G501" i="5"/>
  <c r="D423" i="5"/>
  <c r="C423" i="5"/>
  <c r="E501" i="5"/>
  <c r="I422" i="5"/>
  <c r="K500" i="5"/>
  <c r="H422" i="5"/>
  <c r="J500" i="5"/>
  <c r="G422" i="5"/>
  <c r="I500" i="5"/>
  <c r="F422" i="5"/>
  <c r="E422" i="5"/>
  <c r="D422" i="5"/>
  <c r="F500" i="5"/>
  <c r="C422" i="5"/>
  <c r="E500" i="5"/>
  <c r="H421" i="5"/>
  <c r="J499" i="5"/>
  <c r="G421" i="5"/>
  <c r="I499" i="5"/>
  <c r="F421" i="5"/>
  <c r="E421" i="5"/>
  <c r="G499" i="5"/>
  <c r="D421" i="5"/>
  <c r="C421" i="5"/>
  <c r="E499" i="5"/>
  <c r="H420" i="5"/>
  <c r="J498" i="5"/>
  <c r="G420" i="5"/>
  <c r="I498" i="5"/>
  <c r="F420" i="5"/>
  <c r="E420" i="5"/>
  <c r="G498" i="5"/>
  <c r="D420" i="5"/>
  <c r="F498" i="5"/>
  <c r="C420" i="5"/>
  <c r="E498" i="5"/>
  <c r="H419" i="5"/>
  <c r="J497" i="5"/>
  <c r="G419" i="5"/>
  <c r="I497" i="5"/>
  <c r="F419" i="5"/>
  <c r="E419" i="5"/>
  <c r="D419" i="5"/>
  <c r="F497" i="5"/>
  <c r="C419" i="5"/>
  <c r="E497" i="5"/>
  <c r="H418" i="5"/>
  <c r="J496" i="5"/>
  <c r="G418" i="5"/>
  <c r="I496" i="5"/>
  <c r="F418" i="5"/>
  <c r="E418" i="5"/>
  <c r="D418" i="5"/>
  <c r="F496" i="5"/>
  <c r="C418" i="5"/>
  <c r="E496" i="5"/>
  <c r="G417" i="5"/>
  <c r="I495" i="5"/>
  <c r="F417" i="5"/>
  <c r="H495" i="5"/>
  <c r="E417" i="5"/>
  <c r="D417" i="5"/>
  <c r="F495" i="5"/>
  <c r="C417" i="5"/>
  <c r="E495" i="5"/>
  <c r="G416" i="5"/>
  <c r="I494" i="5"/>
  <c r="F416" i="5"/>
  <c r="E416" i="5"/>
  <c r="D416" i="5"/>
  <c r="F494" i="5"/>
  <c r="C416" i="5"/>
  <c r="E494" i="5"/>
  <c r="G415" i="5"/>
  <c r="I493" i="5"/>
  <c r="F415" i="5"/>
  <c r="H493" i="5"/>
  <c r="E415" i="5"/>
  <c r="D415" i="5"/>
  <c r="F493" i="5"/>
  <c r="C415" i="5"/>
  <c r="E493" i="5"/>
  <c r="G414" i="5"/>
  <c r="I492" i="5"/>
  <c r="F414" i="5"/>
  <c r="E414" i="5"/>
  <c r="G492" i="5"/>
  <c r="D414" i="5"/>
  <c r="F492" i="5"/>
  <c r="C414" i="5"/>
  <c r="E492" i="5"/>
  <c r="G413" i="5"/>
  <c r="I491" i="5"/>
  <c r="F413" i="5"/>
  <c r="E413" i="5"/>
  <c r="D413" i="5"/>
  <c r="F491" i="5"/>
  <c r="C413" i="5"/>
  <c r="E491" i="5"/>
  <c r="F412" i="5"/>
  <c r="H490" i="5"/>
  <c r="E412" i="5"/>
  <c r="D412" i="5"/>
  <c r="F490" i="5"/>
  <c r="C412" i="5"/>
  <c r="E490" i="5"/>
  <c r="F411" i="5"/>
  <c r="E411" i="5"/>
  <c r="D411" i="5"/>
  <c r="F489" i="5"/>
  <c r="C411" i="5"/>
  <c r="E489" i="5"/>
  <c r="F410" i="5"/>
  <c r="H488" i="5"/>
  <c r="E410" i="5"/>
  <c r="D410" i="5"/>
  <c r="F488" i="5"/>
  <c r="C410" i="5"/>
  <c r="E488" i="5"/>
  <c r="F409" i="5"/>
  <c r="E409" i="5"/>
  <c r="D409" i="5"/>
  <c r="F487" i="5"/>
  <c r="C409" i="5"/>
  <c r="E487" i="5"/>
  <c r="E408" i="5"/>
  <c r="G486" i="5"/>
  <c r="D408" i="5"/>
  <c r="F486" i="5"/>
  <c r="C408" i="5"/>
  <c r="E486" i="5"/>
  <c r="E407" i="5"/>
  <c r="D407" i="5"/>
  <c r="F485" i="5"/>
  <c r="C407" i="5"/>
  <c r="E485" i="5"/>
  <c r="E406" i="5"/>
  <c r="D406" i="5"/>
  <c r="F484" i="5"/>
  <c r="C406" i="5"/>
  <c r="E484" i="5"/>
  <c r="E405" i="5"/>
  <c r="D405" i="5"/>
  <c r="F483" i="5"/>
  <c r="C405" i="5"/>
  <c r="E483" i="5"/>
  <c r="D404" i="5"/>
  <c r="F482" i="5"/>
  <c r="C404" i="5"/>
  <c r="D403" i="5"/>
  <c r="C403" i="5"/>
  <c r="E481" i="5"/>
  <c r="D402" i="5"/>
  <c r="F480" i="5"/>
  <c r="C402" i="5"/>
  <c r="E480" i="5"/>
  <c r="D401" i="5"/>
  <c r="F479" i="5"/>
  <c r="C401" i="5"/>
  <c r="D400" i="5"/>
  <c r="F478" i="5"/>
  <c r="C400" i="5"/>
  <c r="E478" i="5"/>
  <c r="C399" i="5"/>
  <c r="E477" i="5"/>
  <c r="C398" i="5"/>
  <c r="E476" i="5"/>
  <c r="C397" i="5"/>
  <c r="E475" i="5"/>
  <c r="C396" i="5"/>
  <c r="N203" i="6"/>
  <c r="P280" i="6"/>
  <c r="N435" i="6"/>
  <c r="P512" i="6" s="1"/>
  <c r="D588" i="6" s="1"/>
  <c r="M588" i="6" s="1"/>
  <c r="M203" i="6"/>
  <c r="O280" i="6"/>
  <c r="M435" i="6"/>
  <c r="L203" i="6"/>
  <c r="N280" i="6"/>
  <c r="L435" i="6"/>
  <c r="K203" i="6"/>
  <c r="M280" i="6"/>
  <c r="K435" i="6"/>
  <c r="J203" i="6"/>
  <c r="L280" i="6"/>
  <c r="J435" i="6"/>
  <c r="I203" i="6"/>
  <c r="H203" i="6"/>
  <c r="J280" i="6"/>
  <c r="H435" i="6"/>
  <c r="G203" i="6"/>
  <c r="F203" i="6"/>
  <c r="H280" i="6"/>
  <c r="F435" i="6"/>
  <c r="E203" i="6"/>
  <c r="G280" i="6"/>
  <c r="E435" i="6"/>
  <c r="D203" i="6"/>
  <c r="F280" i="6"/>
  <c r="D435" i="6"/>
  <c r="C203" i="6"/>
  <c r="E280" i="6"/>
  <c r="C435" i="6"/>
  <c r="N202" i="6"/>
  <c r="P279" i="6"/>
  <c r="N434" i="6" s="1"/>
  <c r="P511" i="6" s="1"/>
  <c r="D587" i="6" s="1"/>
  <c r="M587" i="6" s="1"/>
  <c r="M202" i="6"/>
  <c r="O279" i="6"/>
  <c r="M434" i="6"/>
  <c r="L202" i="6"/>
  <c r="N279" i="6"/>
  <c r="L434" i="6"/>
  <c r="K202" i="6"/>
  <c r="J202" i="6"/>
  <c r="J434" i="6"/>
  <c r="I202" i="6"/>
  <c r="K279" i="6"/>
  <c r="I434" i="6"/>
  <c r="H202" i="6"/>
  <c r="J279" i="6"/>
  <c r="H434" i="6"/>
  <c r="G202" i="6"/>
  <c r="I279" i="6"/>
  <c r="G434" i="6"/>
  <c r="F202" i="6"/>
  <c r="E202" i="6"/>
  <c r="D202" i="6"/>
  <c r="F279" i="6"/>
  <c r="D434" i="6"/>
  <c r="C202" i="6"/>
  <c r="E279" i="6"/>
  <c r="C434" i="6"/>
  <c r="N201" i="6"/>
  <c r="P278" i="6"/>
  <c r="N433" i="6"/>
  <c r="P510" i="6" s="1"/>
  <c r="D586" i="6" s="1"/>
  <c r="M586" i="6" s="1"/>
  <c r="M201" i="6"/>
  <c r="O278" i="6"/>
  <c r="M433" i="6"/>
  <c r="L201" i="6"/>
  <c r="N278" i="6"/>
  <c r="L433" i="6"/>
  <c r="K201" i="6"/>
  <c r="M278" i="6"/>
  <c r="K433" i="6"/>
  <c r="J201" i="6"/>
  <c r="L278" i="6"/>
  <c r="J433" i="6"/>
  <c r="I201" i="6"/>
  <c r="K278" i="6"/>
  <c r="I433" i="6"/>
  <c r="H201" i="6"/>
  <c r="J278" i="6"/>
  <c r="H433" i="6"/>
  <c r="G201" i="6"/>
  <c r="I278" i="6"/>
  <c r="G433" i="6"/>
  <c r="F201" i="6"/>
  <c r="H278" i="6"/>
  <c r="F433" i="6"/>
  <c r="E201" i="6"/>
  <c r="G278" i="6"/>
  <c r="E433" i="6"/>
  <c r="D201" i="6"/>
  <c r="F278" i="6"/>
  <c r="D433" i="6"/>
  <c r="C201" i="6"/>
  <c r="E278" i="6"/>
  <c r="N200" i="6"/>
  <c r="P277" i="6"/>
  <c r="N432" i="6"/>
  <c r="M200" i="6"/>
  <c r="O277" i="6"/>
  <c r="M432" i="6"/>
  <c r="L200" i="6"/>
  <c r="K200" i="6"/>
  <c r="J200" i="6"/>
  <c r="I200" i="6"/>
  <c r="H200" i="6"/>
  <c r="J277" i="6"/>
  <c r="H432" i="6"/>
  <c r="G200" i="6"/>
  <c r="I277" i="6"/>
  <c r="F200" i="6"/>
  <c r="H277" i="6"/>
  <c r="F432" i="6"/>
  <c r="E200" i="6"/>
  <c r="G277" i="6"/>
  <c r="E432" i="6"/>
  <c r="D200" i="6"/>
  <c r="F277" i="6"/>
  <c r="D432" i="6"/>
  <c r="C200" i="6"/>
  <c r="E277" i="6"/>
  <c r="C432" i="6"/>
  <c r="N199" i="6"/>
  <c r="N431" i="6"/>
  <c r="P508" i="6" s="1"/>
  <c r="D584" i="6" s="1"/>
  <c r="M584" i="6" s="1"/>
  <c r="M199" i="6"/>
  <c r="O276" i="6"/>
  <c r="L199" i="6"/>
  <c r="N276" i="6"/>
  <c r="L431" i="6"/>
  <c r="K199" i="6"/>
  <c r="M276" i="6"/>
  <c r="K431" i="6"/>
  <c r="J199" i="6"/>
  <c r="L276" i="6"/>
  <c r="J431" i="6"/>
  <c r="I199" i="6"/>
  <c r="K276" i="6"/>
  <c r="I431" i="6"/>
  <c r="H199" i="6"/>
  <c r="J276" i="6"/>
  <c r="H431" i="6"/>
  <c r="G199" i="6"/>
  <c r="I276" i="6"/>
  <c r="G431" i="6"/>
  <c r="F199" i="6"/>
  <c r="H276" i="6"/>
  <c r="F431" i="6"/>
  <c r="E199" i="6"/>
  <c r="G276" i="6"/>
  <c r="E431" i="6"/>
  <c r="D199" i="6"/>
  <c r="F276" i="6"/>
  <c r="D431" i="6"/>
  <c r="C199" i="6"/>
  <c r="E276" i="6"/>
  <c r="N198" i="6"/>
  <c r="P275" i="6"/>
  <c r="N430" i="6" s="1"/>
  <c r="P507" i="6" s="1"/>
  <c r="D583" i="6" s="1"/>
  <c r="M583" i="6" s="1"/>
  <c r="M198" i="6"/>
  <c r="O275" i="6"/>
  <c r="M430" i="6"/>
  <c r="L198" i="6"/>
  <c r="K198" i="6"/>
  <c r="M275" i="6"/>
  <c r="K430" i="6"/>
  <c r="J198" i="6"/>
  <c r="L275" i="6"/>
  <c r="J430" i="6"/>
  <c r="I198" i="6"/>
  <c r="H198" i="6"/>
  <c r="G198" i="6"/>
  <c r="I275" i="6"/>
  <c r="F198" i="6"/>
  <c r="H275" i="6"/>
  <c r="F430" i="6"/>
  <c r="E198" i="6"/>
  <c r="G275" i="6"/>
  <c r="E430" i="6"/>
  <c r="D198" i="6"/>
  <c r="F275" i="6"/>
  <c r="D430" i="6"/>
  <c r="C198" i="6"/>
  <c r="E275" i="6"/>
  <c r="C430" i="6"/>
  <c r="N197" i="6"/>
  <c r="P274" i="6"/>
  <c r="N429" i="6" s="1"/>
  <c r="P506" i="6" s="1"/>
  <c r="D582" i="6" s="1"/>
  <c r="M582" i="6" s="1"/>
  <c r="M197" i="6"/>
  <c r="L197" i="6"/>
  <c r="N274" i="6"/>
  <c r="L429" i="6"/>
  <c r="K197" i="6"/>
  <c r="M274" i="6"/>
  <c r="K429" i="6"/>
  <c r="J197" i="6"/>
  <c r="L274" i="6"/>
  <c r="J429" i="6"/>
  <c r="I197" i="6"/>
  <c r="H197" i="6"/>
  <c r="G197" i="6"/>
  <c r="I274" i="6"/>
  <c r="G429" i="6"/>
  <c r="F197" i="6"/>
  <c r="H274" i="6"/>
  <c r="F429" i="6"/>
  <c r="E197" i="6"/>
  <c r="G274" i="6"/>
  <c r="E429" i="6"/>
  <c r="D197" i="6"/>
  <c r="F274" i="6"/>
  <c r="D429" i="6"/>
  <c r="C197" i="6"/>
  <c r="E274" i="6"/>
  <c r="N196" i="6"/>
  <c r="P273" i="6"/>
  <c r="N428" i="6" s="1"/>
  <c r="P505" i="6" s="1"/>
  <c r="M196" i="6"/>
  <c r="L196" i="6"/>
  <c r="N273" i="6"/>
  <c r="L428" i="6"/>
  <c r="N505" i="6" s="1"/>
  <c r="K196" i="6"/>
  <c r="J196" i="6"/>
  <c r="L273" i="6"/>
  <c r="J428" i="6"/>
  <c r="L505" i="6" s="1"/>
  <c r="I196" i="6"/>
  <c r="K273" i="6"/>
  <c r="I428" i="6"/>
  <c r="K505" i="6" s="1"/>
  <c r="H196" i="6"/>
  <c r="J273" i="6"/>
  <c r="H428" i="6"/>
  <c r="G196" i="6"/>
  <c r="I273" i="6"/>
  <c r="F196" i="6"/>
  <c r="E196" i="6"/>
  <c r="G273" i="6"/>
  <c r="D196" i="6"/>
  <c r="F273" i="6"/>
  <c r="D428" i="6"/>
  <c r="C196" i="6"/>
  <c r="E273" i="6"/>
  <c r="C428" i="6"/>
  <c r="E505" i="6" s="1"/>
  <c r="N195" i="6"/>
  <c r="P272" i="6" s="1"/>
  <c r="N427" i="6" s="1"/>
  <c r="P504" i="6" s="1"/>
  <c r="M195" i="6"/>
  <c r="O272" i="6" s="1"/>
  <c r="M427" i="6" s="1"/>
  <c r="O504" i="6" s="1"/>
  <c r="L195" i="6"/>
  <c r="N272" i="6" s="1"/>
  <c r="L427" i="6" s="1"/>
  <c r="N504" i="6" s="1"/>
  <c r="K195" i="6"/>
  <c r="M272" i="6" s="1"/>
  <c r="K427" i="6" s="1"/>
  <c r="M504" i="6" s="1"/>
  <c r="J195" i="6"/>
  <c r="L272" i="6" s="1"/>
  <c r="J427" i="6" s="1"/>
  <c r="L504" i="6" s="1"/>
  <c r="I195" i="6"/>
  <c r="K272" i="6"/>
  <c r="I427" i="6" s="1"/>
  <c r="K504" i="6" s="1"/>
  <c r="H195" i="6"/>
  <c r="J272" i="6"/>
  <c r="H427" i="6"/>
  <c r="J504" i="6" s="1"/>
  <c r="G195" i="6"/>
  <c r="I272" i="6"/>
  <c r="G427" i="6"/>
  <c r="I504" i="6" s="1"/>
  <c r="F195" i="6"/>
  <c r="H272" i="6"/>
  <c r="F427" i="6"/>
  <c r="H504" i="6" s="1"/>
  <c r="E195" i="6"/>
  <c r="G272" i="6"/>
  <c r="D195" i="6"/>
  <c r="F272" i="6"/>
  <c r="D427" i="6"/>
  <c r="C195" i="6"/>
  <c r="E272" i="6"/>
  <c r="C427" i="6"/>
  <c r="N194" i="6"/>
  <c r="M194" i="6"/>
  <c r="O271" i="6" s="1"/>
  <c r="M426" i="6" s="1"/>
  <c r="O503" i="6" s="1"/>
  <c r="L194" i="6"/>
  <c r="N271" i="6" s="1"/>
  <c r="L426" i="6" s="1"/>
  <c r="N503" i="6" s="1"/>
  <c r="K194" i="6"/>
  <c r="M271" i="6"/>
  <c r="K426" i="6"/>
  <c r="M503" i="6" s="1"/>
  <c r="J194" i="6"/>
  <c r="L271" i="6"/>
  <c r="J426" i="6" s="1"/>
  <c r="L503" i="6" s="1"/>
  <c r="I194" i="6"/>
  <c r="K271" i="6" s="1"/>
  <c r="I426" i="6" s="1"/>
  <c r="K503" i="6" s="1"/>
  <c r="H194" i="6"/>
  <c r="G194" i="6"/>
  <c r="I271" i="6"/>
  <c r="F194" i="6"/>
  <c r="H271" i="6"/>
  <c r="F426" i="6"/>
  <c r="H503" i="6" s="1"/>
  <c r="E194" i="6"/>
  <c r="G271" i="6"/>
  <c r="E426" i="6"/>
  <c r="G503" i="6" s="1"/>
  <c r="D194" i="6"/>
  <c r="F271" i="6"/>
  <c r="D426" i="6"/>
  <c r="C194" i="6"/>
  <c r="E271" i="6"/>
  <c r="C426" i="6"/>
  <c r="E503" i="6" s="1"/>
  <c r="N193" i="6"/>
  <c r="P270" i="6"/>
  <c r="M193" i="6"/>
  <c r="O270" i="6" s="1"/>
  <c r="M425" i="6" s="1"/>
  <c r="O502" i="6" s="1"/>
  <c r="L193" i="6"/>
  <c r="N270" i="6"/>
  <c r="L425" i="6" s="1"/>
  <c r="N502" i="6" s="1"/>
  <c r="K193" i="6"/>
  <c r="M270" i="6" s="1"/>
  <c r="K425" i="6" s="1"/>
  <c r="M502" i="6" s="1"/>
  <c r="J193" i="6"/>
  <c r="L270" i="6"/>
  <c r="J425" i="6"/>
  <c r="L502" i="6" s="1"/>
  <c r="I193" i="6"/>
  <c r="K270" i="6"/>
  <c r="I425" i="6"/>
  <c r="K502" i="6" s="1"/>
  <c r="H193" i="6"/>
  <c r="J270" i="6"/>
  <c r="H425" i="6"/>
  <c r="G193" i="6"/>
  <c r="I270" i="6"/>
  <c r="G425" i="6"/>
  <c r="F193" i="6"/>
  <c r="H270" i="6"/>
  <c r="F425" i="6"/>
  <c r="H502" i="6" s="1"/>
  <c r="E193" i="6"/>
  <c r="D193" i="6"/>
  <c r="F270" i="6"/>
  <c r="C193" i="6"/>
  <c r="E270" i="6"/>
  <c r="C425" i="6"/>
  <c r="E502" i="6" s="1"/>
  <c r="N192" i="6"/>
  <c r="P269" i="6"/>
  <c r="N424" i="6" s="1"/>
  <c r="P501" i="6" s="1"/>
  <c r="M192" i="6"/>
  <c r="O269" i="6" s="1"/>
  <c r="M424" i="6" s="1"/>
  <c r="O501" i="6" s="1"/>
  <c r="L192" i="6"/>
  <c r="K192" i="6"/>
  <c r="K424" i="6"/>
  <c r="J192" i="6"/>
  <c r="L269" i="6"/>
  <c r="J424" i="6"/>
  <c r="L501" i="6" s="1"/>
  <c r="I192" i="6"/>
  <c r="K269" i="6" s="1"/>
  <c r="I424" i="6" s="1"/>
  <c r="K501" i="6" s="1"/>
  <c r="H192" i="6"/>
  <c r="J269" i="6"/>
  <c r="G192" i="6"/>
  <c r="I269" i="6"/>
  <c r="G424" i="6"/>
  <c r="I501" i="6" s="1"/>
  <c r="F192" i="6"/>
  <c r="H269" i="6"/>
  <c r="F424" i="6"/>
  <c r="E192" i="6"/>
  <c r="G269" i="6"/>
  <c r="E424" i="6"/>
  <c r="G501" i="6" s="1"/>
  <c r="D192" i="6"/>
  <c r="F269" i="6"/>
  <c r="D424" i="6"/>
  <c r="F501" i="6" s="1"/>
  <c r="C192" i="6"/>
  <c r="E269" i="6"/>
  <c r="C424" i="6"/>
  <c r="E501" i="6" s="1"/>
  <c r="N191" i="6"/>
  <c r="P268" i="6" s="1"/>
  <c r="N423" i="6" s="1"/>
  <c r="P500" i="6" s="1"/>
  <c r="M191" i="6"/>
  <c r="O268" i="6" s="1"/>
  <c r="M423" i="6" s="1"/>
  <c r="O500" i="6" s="1"/>
  <c r="L191" i="6"/>
  <c r="N268" i="6"/>
  <c r="L423" i="6" s="1"/>
  <c r="N500" i="6" s="1"/>
  <c r="K191" i="6"/>
  <c r="M268" i="6" s="1"/>
  <c r="K423" i="6" s="1"/>
  <c r="M500" i="6" s="1"/>
  <c r="J191" i="6"/>
  <c r="L268" i="6" s="1"/>
  <c r="I191" i="6"/>
  <c r="K268" i="6" s="1"/>
  <c r="H191" i="6"/>
  <c r="J268" i="6"/>
  <c r="H423" i="6"/>
  <c r="J500" i="6" s="1"/>
  <c r="G191" i="6"/>
  <c r="I268" i="6"/>
  <c r="F191" i="6"/>
  <c r="H268" i="6"/>
  <c r="F423" i="6"/>
  <c r="E191" i="6"/>
  <c r="G268" i="6"/>
  <c r="E423" i="6"/>
  <c r="G500" i="6" s="1"/>
  <c r="D191" i="6"/>
  <c r="F268" i="6"/>
  <c r="D423" i="6"/>
  <c r="F500" i="6" s="1"/>
  <c r="C191" i="6"/>
  <c r="E268" i="6"/>
  <c r="C423" i="6"/>
  <c r="E500" i="6" s="1"/>
  <c r="N190" i="6"/>
  <c r="P267" i="6" s="1"/>
  <c r="N422" i="6" s="1"/>
  <c r="P499" i="6" s="1"/>
  <c r="M190" i="6"/>
  <c r="O267" i="6"/>
  <c r="M422" i="6" s="1"/>
  <c r="O499" i="6" s="1"/>
  <c r="L190" i="6"/>
  <c r="N267" i="6" s="1"/>
  <c r="L422" i="6" s="1"/>
  <c r="N499" i="6" s="1"/>
  <c r="K190" i="6"/>
  <c r="M267" i="6" s="1"/>
  <c r="K422" i="6" s="1"/>
  <c r="M499" i="6" s="1"/>
  <c r="J190" i="6"/>
  <c r="L267" i="6" s="1"/>
  <c r="J422" i="6" s="1"/>
  <c r="L499" i="6" s="1"/>
  <c r="I190" i="6"/>
  <c r="K267" i="6"/>
  <c r="I422" i="6"/>
  <c r="K499" i="6" s="1"/>
  <c r="H190" i="6"/>
  <c r="J267" i="6"/>
  <c r="H422" i="6"/>
  <c r="J499" i="6" s="1"/>
  <c r="G190" i="6"/>
  <c r="I267" i="6"/>
  <c r="G422" i="6"/>
  <c r="I499" i="6" s="1"/>
  <c r="F190" i="6"/>
  <c r="E190" i="6"/>
  <c r="G267" i="6"/>
  <c r="E422" i="6"/>
  <c r="G499" i="6" s="1"/>
  <c r="D190" i="6"/>
  <c r="F267" i="6"/>
  <c r="D422" i="6"/>
  <c r="F499" i="6" s="1"/>
  <c r="C190" i="6"/>
  <c r="E267" i="6"/>
  <c r="N189" i="6"/>
  <c r="P266" i="6"/>
  <c r="N421" i="6" s="1"/>
  <c r="P498" i="6" s="1"/>
  <c r="M189" i="6"/>
  <c r="O266" i="6" s="1"/>
  <c r="M421" i="6" s="1"/>
  <c r="O498" i="6" s="1"/>
  <c r="L189" i="6"/>
  <c r="N266" i="6" s="1"/>
  <c r="L421" i="6" s="1"/>
  <c r="N498" i="6" s="1"/>
  <c r="K189" i="6"/>
  <c r="M266" i="6" s="1"/>
  <c r="K421" i="6" s="1"/>
  <c r="M498" i="6" s="1"/>
  <c r="J189" i="6"/>
  <c r="L266" i="6" s="1"/>
  <c r="J421" i="6" s="1"/>
  <c r="L498" i="6" s="1"/>
  <c r="I189" i="6"/>
  <c r="K266" i="6"/>
  <c r="H189" i="6"/>
  <c r="J266" i="6"/>
  <c r="H421" i="6"/>
  <c r="J498" i="6" s="1"/>
  <c r="G189" i="6"/>
  <c r="I266" i="6"/>
  <c r="G421" i="6"/>
  <c r="F189" i="6"/>
  <c r="H266" i="6"/>
  <c r="F421" i="6"/>
  <c r="H498" i="6" s="1"/>
  <c r="E189" i="6"/>
  <c r="G266" i="6"/>
  <c r="E421" i="6"/>
  <c r="D189" i="6"/>
  <c r="C189" i="6"/>
  <c r="E266" i="6"/>
  <c r="C421" i="6"/>
  <c r="E498" i="6" s="1"/>
  <c r="N188" i="6"/>
  <c r="P265" i="6" s="1"/>
  <c r="N420" i="6" s="1"/>
  <c r="P497" i="6" s="1"/>
  <c r="M188" i="6"/>
  <c r="O265" i="6" s="1"/>
  <c r="M420" i="6" s="1"/>
  <c r="O497" i="6" s="1"/>
  <c r="L188" i="6"/>
  <c r="N265" i="6" s="1"/>
  <c r="L420" i="6" s="1"/>
  <c r="N497" i="6" s="1"/>
  <c r="K188" i="6"/>
  <c r="M265" i="6" s="1"/>
  <c r="K420" i="6" s="1"/>
  <c r="M497" i="6" s="1"/>
  <c r="J188" i="6"/>
  <c r="L265" i="6" s="1"/>
  <c r="J420" i="6" s="1"/>
  <c r="L497" i="6" s="1"/>
  <c r="I188" i="6"/>
  <c r="K265" i="6"/>
  <c r="H188" i="6"/>
  <c r="J265" i="6"/>
  <c r="H420" i="6"/>
  <c r="G188" i="6"/>
  <c r="F188" i="6"/>
  <c r="E188" i="6"/>
  <c r="G265" i="6"/>
  <c r="D188" i="6"/>
  <c r="F265" i="6"/>
  <c r="D420" i="6"/>
  <c r="F497" i="6" s="1"/>
  <c r="C188" i="6"/>
  <c r="E265" i="6"/>
  <c r="C420" i="6"/>
  <c r="E497" i="6" s="1"/>
  <c r="N187" i="6"/>
  <c r="P264" i="6" s="1"/>
  <c r="N419" i="6" s="1"/>
  <c r="P496" i="6" s="1"/>
  <c r="M187" i="6"/>
  <c r="O264" i="6" s="1"/>
  <c r="M419" i="6" s="1"/>
  <c r="O496" i="6" s="1"/>
  <c r="L187" i="6"/>
  <c r="N264" i="6" s="1"/>
  <c r="L419" i="6" s="1"/>
  <c r="N496" i="6" s="1"/>
  <c r="K187" i="6"/>
  <c r="M264" i="6"/>
  <c r="K419" i="6" s="1"/>
  <c r="M496" i="6" s="1"/>
  <c r="J187" i="6"/>
  <c r="L264" i="6" s="1"/>
  <c r="J419" i="6" s="1"/>
  <c r="L496" i="6" s="1"/>
  <c r="I187" i="6"/>
  <c r="K264" i="6" s="1"/>
  <c r="I419" i="6" s="1"/>
  <c r="K496" i="6" s="1"/>
  <c r="H187" i="6"/>
  <c r="J264" i="6"/>
  <c r="H419" i="6"/>
  <c r="J496" i="6" s="1"/>
  <c r="G187" i="6"/>
  <c r="I264" i="6"/>
  <c r="F187" i="6"/>
  <c r="H264" i="6"/>
  <c r="E187" i="6"/>
  <c r="G264" i="6"/>
  <c r="E419" i="6"/>
  <c r="D187" i="6"/>
  <c r="F264" i="6"/>
  <c r="D419" i="6"/>
  <c r="F496" i="6" s="1"/>
  <c r="C187" i="6"/>
  <c r="E264" i="6"/>
  <c r="C419" i="6"/>
  <c r="E496" i="6" s="1"/>
  <c r="N186" i="6"/>
  <c r="P263" i="6" s="1"/>
  <c r="N418" i="6" s="1"/>
  <c r="P495" i="6" s="1"/>
  <c r="M186" i="6"/>
  <c r="O263" i="6"/>
  <c r="M418" i="6" s="1"/>
  <c r="O495" i="6" s="1"/>
  <c r="L186" i="6"/>
  <c r="N263" i="6"/>
  <c r="L418" i="6"/>
  <c r="K186" i="6"/>
  <c r="M263" i="6"/>
  <c r="K418" i="6" s="1"/>
  <c r="M495" i="6" s="1"/>
  <c r="J186" i="6"/>
  <c r="L263" i="6" s="1"/>
  <c r="J418" i="6" s="1"/>
  <c r="L495" i="6" s="1"/>
  <c r="I186" i="6"/>
  <c r="K263" i="6"/>
  <c r="I418" i="6"/>
  <c r="K495" i="6" s="1"/>
  <c r="H186" i="6"/>
  <c r="J263" i="6"/>
  <c r="H418" i="6"/>
  <c r="G186" i="6"/>
  <c r="I263" i="6"/>
  <c r="G418" i="6"/>
  <c r="F186" i="6"/>
  <c r="H263" i="6"/>
  <c r="F418" i="6"/>
  <c r="E186" i="6"/>
  <c r="G263" i="6"/>
  <c r="E418" i="6"/>
  <c r="D186" i="6"/>
  <c r="F263" i="6"/>
  <c r="D418" i="6"/>
  <c r="F495" i="6" s="1"/>
  <c r="C186" i="6"/>
  <c r="E263" i="6"/>
  <c r="N185" i="6"/>
  <c r="P262" i="6"/>
  <c r="N417" i="6" s="1"/>
  <c r="P494" i="6" s="1"/>
  <c r="M185" i="6"/>
  <c r="O262" i="6" s="1"/>
  <c r="M417" i="6" s="1"/>
  <c r="O494" i="6" s="1"/>
  <c r="L185" i="6"/>
  <c r="N262" i="6"/>
  <c r="L417" i="6" s="1"/>
  <c r="N494" i="6" s="1"/>
  <c r="K185" i="6"/>
  <c r="J185" i="6"/>
  <c r="L262" i="6"/>
  <c r="J417" i="6"/>
  <c r="L494" i="6" s="1"/>
  <c r="I185" i="6"/>
  <c r="K262" i="6"/>
  <c r="I417" i="6" s="1"/>
  <c r="K494" i="6" s="1"/>
  <c r="H185" i="6"/>
  <c r="J262" i="6"/>
  <c r="H417" i="6"/>
  <c r="J494" i="6" s="1"/>
  <c r="G185" i="6"/>
  <c r="I262" i="6"/>
  <c r="F185" i="6"/>
  <c r="H262" i="6"/>
  <c r="E185" i="6"/>
  <c r="G262" i="6"/>
  <c r="E417" i="6"/>
  <c r="D185" i="6"/>
  <c r="F262" i="6"/>
  <c r="D417" i="6"/>
  <c r="C185" i="6"/>
  <c r="E262" i="6"/>
  <c r="C417" i="6"/>
  <c r="N184" i="6"/>
  <c r="P261" i="6" s="1"/>
  <c r="N416" i="6" s="1"/>
  <c r="P493" i="6" s="1"/>
  <c r="M184" i="6"/>
  <c r="O261" i="6"/>
  <c r="M416" i="6"/>
  <c r="O493" i="6" s="1"/>
  <c r="L184" i="6"/>
  <c r="N261" i="6"/>
  <c r="L416" i="6"/>
  <c r="N493" i="6" s="1"/>
  <c r="K184" i="6"/>
  <c r="M261" i="6" s="1"/>
  <c r="K416" i="6" s="1"/>
  <c r="M493" i="6" s="1"/>
  <c r="J184" i="6"/>
  <c r="L261" i="6" s="1"/>
  <c r="J416" i="6" s="1"/>
  <c r="L493" i="6" s="1"/>
  <c r="I184" i="6"/>
  <c r="K261" i="6"/>
  <c r="I416" i="6" s="1"/>
  <c r="K493" i="6" s="1"/>
  <c r="H184" i="6"/>
  <c r="J261" i="6"/>
  <c r="H416" i="6"/>
  <c r="J493" i="6" s="1"/>
  <c r="G184" i="6"/>
  <c r="I261" i="6"/>
  <c r="G416" i="6"/>
  <c r="I493" i="6" s="1"/>
  <c r="F184" i="6"/>
  <c r="H261" i="6"/>
  <c r="F416" i="6"/>
  <c r="H493" i="6" s="1"/>
  <c r="E184" i="6"/>
  <c r="G261" i="6"/>
  <c r="E416" i="6"/>
  <c r="D184" i="6"/>
  <c r="F261" i="6"/>
  <c r="D416" i="6"/>
  <c r="C184" i="6"/>
  <c r="E261" i="6"/>
  <c r="C416" i="6"/>
  <c r="E493" i="6" s="1"/>
  <c r="N183" i="6"/>
  <c r="P260" i="6"/>
  <c r="N415" i="6"/>
  <c r="P492" i="6" s="1"/>
  <c r="D568" i="6" s="1"/>
  <c r="M568" i="6" s="1"/>
  <c r="M183" i="6"/>
  <c r="O260" i="6" s="1"/>
  <c r="M415" i="6" s="1"/>
  <c r="O492" i="6" s="1"/>
  <c r="L183" i="6"/>
  <c r="N260" i="6" s="1"/>
  <c r="L415" i="6" s="1"/>
  <c r="N492" i="6" s="1"/>
  <c r="K183" i="6"/>
  <c r="M260" i="6"/>
  <c r="K415" i="6"/>
  <c r="M492" i="6" s="1"/>
  <c r="J183" i="6"/>
  <c r="L260" i="6" s="1"/>
  <c r="J415" i="6" s="1"/>
  <c r="L492" i="6" s="1"/>
  <c r="I183" i="6"/>
  <c r="K260" i="6" s="1"/>
  <c r="I415" i="6" s="1"/>
  <c r="K492" i="6" s="1"/>
  <c r="H183" i="6"/>
  <c r="J260" i="6"/>
  <c r="H415" i="6"/>
  <c r="J492" i="6" s="1"/>
  <c r="G183" i="6"/>
  <c r="I260" i="6"/>
  <c r="G415" i="6"/>
  <c r="F183" i="6"/>
  <c r="H260" i="6"/>
  <c r="F415" i="6"/>
  <c r="E183" i="6"/>
  <c r="G260" i="6"/>
  <c r="D183" i="6"/>
  <c r="F260" i="6"/>
  <c r="D415" i="6"/>
  <c r="F492" i="6" s="1"/>
  <c r="C183" i="6"/>
  <c r="E260" i="6"/>
  <c r="N182" i="6"/>
  <c r="P259" i="6"/>
  <c r="N414" i="6" s="1"/>
  <c r="P491" i="6" s="1"/>
  <c r="D567" i="6" s="1"/>
  <c r="M567" i="6" s="1"/>
  <c r="M182" i="6"/>
  <c r="O259" i="6"/>
  <c r="M414" i="6"/>
  <c r="O491" i="6" s="1"/>
  <c r="L182" i="6"/>
  <c r="N259" i="6" s="1"/>
  <c r="L414" i="6" s="1"/>
  <c r="N491" i="6" s="1"/>
  <c r="K182" i="6"/>
  <c r="M259" i="6"/>
  <c r="K414" i="6"/>
  <c r="J182" i="6"/>
  <c r="L259" i="6"/>
  <c r="J414" i="6"/>
  <c r="L491" i="6" s="1"/>
  <c r="I182" i="6"/>
  <c r="K259" i="6" s="1"/>
  <c r="I414" i="6" s="1"/>
  <c r="K491" i="6" s="1"/>
  <c r="H182" i="6"/>
  <c r="J259" i="6" s="1"/>
  <c r="H414" i="6" s="1"/>
  <c r="J491" i="6" s="1"/>
  <c r="G182" i="6"/>
  <c r="I259" i="6"/>
  <c r="F182" i="6"/>
  <c r="H259" i="6"/>
  <c r="F414" i="6"/>
  <c r="H491" i="6" s="1"/>
  <c r="E182" i="6"/>
  <c r="D182" i="6"/>
  <c r="F259" i="6"/>
  <c r="D414" i="6"/>
  <c r="C182" i="6"/>
  <c r="N181" i="6"/>
  <c r="P258" i="6" s="1"/>
  <c r="N413" i="6" s="1"/>
  <c r="P490" i="6" s="1"/>
  <c r="D566" i="6" s="1"/>
  <c r="M566" i="6" s="1"/>
  <c r="M181" i="6"/>
  <c r="O258" i="6"/>
  <c r="M413" i="6" s="1"/>
  <c r="O490" i="6" s="1"/>
  <c r="L181" i="6"/>
  <c r="N258" i="6" s="1"/>
  <c r="L413" i="6" s="1"/>
  <c r="N490" i="6" s="1"/>
  <c r="K181" i="6"/>
  <c r="M258" i="6" s="1"/>
  <c r="K413" i="6" s="1"/>
  <c r="M490" i="6" s="1"/>
  <c r="J181" i="6"/>
  <c r="L258" i="6"/>
  <c r="J413" i="6"/>
  <c r="L490" i="6" s="1"/>
  <c r="I181" i="6"/>
  <c r="K258" i="6"/>
  <c r="I413" i="6" s="1"/>
  <c r="K490" i="6" s="1"/>
  <c r="H181" i="6"/>
  <c r="J258" i="6"/>
  <c r="H413" i="6"/>
  <c r="J490" i="6" s="1"/>
  <c r="G181" i="6"/>
  <c r="I258" i="6" s="1"/>
  <c r="G413" i="6"/>
  <c r="I490" i="6" s="1"/>
  <c r="F181" i="6"/>
  <c r="H258" i="6"/>
  <c r="F413" i="6"/>
  <c r="H490" i="6" s="1"/>
  <c r="E181" i="6"/>
  <c r="G258" i="6"/>
  <c r="E413" i="6"/>
  <c r="G490" i="6" s="1"/>
  <c r="D181" i="6"/>
  <c r="F258" i="6"/>
  <c r="D413" i="6"/>
  <c r="C181" i="6"/>
  <c r="E258" i="6"/>
  <c r="C413" i="6"/>
  <c r="E490" i="6" s="1"/>
  <c r="N180" i="6"/>
  <c r="P257" i="6"/>
  <c r="N412" i="6" s="1"/>
  <c r="P489" i="6" s="1"/>
  <c r="D565" i="6" s="1"/>
  <c r="M565" i="6" s="1"/>
  <c r="M180" i="6"/>
  <c r="O257" i="6"/>
  <c r="M412" i="6"/>
  <c r="L180" i="6"/>
  <c r="N257" i="6"/>
  <c r="L412" i="6"/>
  <c r="N489" i="6" s="1"/>
  <c r="K180" i="6"/>
  <c r="M257" i="6"/>
  <c r="K412" i="6"/>
  <c r="M489" i="6" s="1"/>
  <c r="J180" i="6"/>
  <c r="L257" i="6"/>
  <c r="J412" i="6"/>
  <c r="L489" i="6" s="1"/>
  <c r="I180" i="6"/>
  <c r="K257" i="6" s="1"/>
  <c r="I412" i="6" s="1"/>
  <c r="K489" i="6" s="1"/>
  <c r="H180" i="6"/>
  <c r="G180" i="6"/>
  <c r="I257" i="6"/>
  <c r="G412" i="6"/>
  <c r="I489" i="6" s="1"/>
  <c r="F180" i="6"/>
  <c r="H257" i="6" s="1"/>
  <c r="E180" i="6"/>
  <c r="G257" i="6"/>
  <c r="E412" i="6"/>
  <c r="G489" i="6" s="1"/>
  <c r="D180" i="6"/>
  <c r="F257" i="6"/>
  <c r="D412" i="6"/>
  <c r="F489" i="6" s="1"/>
  <c r="C180" i="6"/>
  <c r="E257" i="6"/>
  <c r="C412" i="6"/>
  <c r="N179" i="6"/>
  <c r="P256" i="6" s="1"/>
  <c r="N411" i="6" s="1"/>
  <c r="P488" i="6" s="1"/>
  <c r="M179" i="6"/>
  <c r="O256" i="6"/>
  <c r="M411" i="6" s="1"/>
  <c r="O488" i="6" s="1"/>
  <c r="L179" i="6"/>
  <c r="N256" i="6" s="1"/>
  <c r="L411" i="6" s="1"/>
  <c r="N488" i="6" s="1"/>
  <c r="K179" i="6"/>
  <c r="M256" i="6"/>
  <c r="K411" i="6"/>
  <c r="M488" i="6" s="1"/>
  <c r="J179" i="6"/>
  <c r="L256" i="6"/>
  <c r="J411" i="6" s="1"/>
  <c r="L488" i="6" s="1"/>
  <c r="I179" i="6"/>
  <c r="K256" i="6"/>
  <c r="I411" i="6" s="1"/>
  <c r="K488" i="6" s="1"/>
  <c r="H179" i="6"/>
  <c r="J256" i="6"/>
  <c r="H411" i="6"/>
  <c r="J488" i="6" s="1"/>
  <c r="G179" i="6"/>
  <c r="I256" i="6" s="1"/>
  <c r="G411" i="6"/>
  <c r="I488" i="6" s="1"/>
  <c r="F179" i="6"/>
  <c r="H256" i="6" s="1"/>
  <c r="F411" i="6"/>
  <c r="H488" i="6" s="1"/>
  <c r="E179" i="6"/>
  <c r="D179" i="6"/>
  <c r="F256" i="6"/>
  <c r="D411" i="6"/>
  <c r="C179" i="6"/>
  <c r="E256" i="6"/>
  <c r="C411" i="6"/>
  <c r="E488" i="6" s="1"/>
  <c r="N178" i="6"/>
  <c r="P255" i="6"/>
  <c r="N410" i="6"/>
  <c r="P487" i="6" s="1"/>
  <c r="D563" i="6" s="1"/>
  <c r="M563" i="6" s="1"/>
  <c r="M178" i="6"/>
  <c r="O255" i="6" s="1"/>
  <c r="M410" i="6" s="1"/>
  <c r="O487" i="6" s="1"/>
  <c r="L178" i="6"/>
  <c r="N255" i="6" s="1"/>
  <c r="L410" i="6" s="1"/>
  <c r="N487" i="6" s="1"/>
  <c r="K178" i="6"/>
  <c r="M255" i="6" s="1"/>
  <c r="K410" i="6" s="1"/>
  <c r="M487" i="6" s="1"/>
  <c r="J178" i="6"/>
  <c r="L255" i="6"/>
  <c r="J410" i="6"/>
  <c r="I178" i="6"/>
  <c r="K255" i="6"/>
  <c r="I410" i="6"/>
  <c r="K487" i="6" s="1"/>
  <c r="H178" i="6"/>
  <c r="J255" i="6" s="1"/>
  <c r="H410" i="6" s="1"/>
  <c r="J487" i="6" s="1"/>
  <c r="G178" i="6"/>
  <c r="I255" i="6"/>
  <c r="G410" i="6" s="1"/>
  <c r="I487" i="6" s="1"/>
  <c r="F178" i="6"/>
  <c r="H255" i="6" s="1"/>
  <c r="F410" i="6"/>
  <c r="H487" i="6" s="1"/>
  <c r="E178" i="6"/>
  <c r="G255" i="6"/>
  <c r="E410" i="6"/>
  <c r="D178" i="6"/>
  <c r="F255" i="6"/>
  <c r="D410" i="6"/>
  <c r="C178" i="6"/>
  <c r="E255" i="6"/>
  <c r="C410" i="6"/>
  <c r="E487" i="6" s="1"/>
  <c r="N177" i="6"/>
  <c r="M177" i="6"/>
  <c r="O254" i="6"/>
  <c r="M409" i="6" s="1"/>
  <c r="O486" i="6" s="1"/>
  <c r="L177" i="6"/>
  <c r="N254" i="6" s="1"/>
  <c r="L409" i="6" s="1"/>
  <c r="N486" i="6" s="1"/>
  <c r="K177" i="6"/>
  <c r="M254" i="6"/>
  <c r="J177" i="6"/>
  <c r="L254" i="6"/>
  <c r="J409" i="6" s="1"/>
  <c r="L486" i="6" s="1"/>
  <c r="I177" i="6"/>
  <c r="K254" i="6"/>
  <c r="I409" i="6"/>
  <c r="K486" i="6" s="1"/>
  <c r="H177" i="6"/>
  <c r="J254" i="6"/>
  <c r="H409" i="6" s="1"/>
  <c r="J486" i="6" s="1"/>
  <c r="G177" i="6"/>
  <c r="I254" i="6" s="1"/>
  <c r="G409" i="6" s="1"/>
  <c r="I486" i="6" s="1"/>
  <c r="F177" i="6"/>
  <c r="H254" i="6"/>
  <c r="F409" i="6"/>
  <c r="H486" i="6" s="1"/>
  <c r="E177" i="6"/>
  <c r="D177" i="6"/>
  <c r="C177" i="6"/>
  <c r="E254" i="6"/>
  <c r="N176" i="6"/>
  <c r="P253" i="6"/>
  <c r="N408" i="6" s="1"/>
  <c r="P485" i="6" s="1"/>
  <c r="D561" i="6" s="1"/>
  <c r="M561" i="6" s="1"/>
  <c r="M176" i="6"/>
  <c r="O253" i="6"/>
  <c r="M408" i="6"/>
  <c r="L176" i="6"/>
  <c r="N253" i="6"/>
  <c r="L408" i="6" s="1"/>
  <c r="N485" i="6" s="1"/>
  <c r="K176" i="6"/>
  <c r="M253" i="6"/>
  <c r="K408" i="6" s="1"/>
  <c r="M485" i="6" s="1"/>
  <c r="J176" i="6"/>
  <c r="L253" i="6"/>
  <c r="J408" i="6"/>
  <c r="L485" i="6" s="1"/>
  <c r="I176" i="6"/>
  <c r="K253" i="6"/>
  <c r="I408" i="6" s="1"/>
  <c r="K485" i="6" s="1"/>
  <c r="H176" i="6"/>
  <c r="J253" i="6" s="1"/>
  <c r="H408" i="6" s="1"/>
  <c r="J485" i="6" s="1"/>
  <c r="G176" i="6"/>
  <c r="I253" i="6" s="1"/>
  <c r="G408" i="6" s="1"/>
  <c r="I485" i="6" s="1"/>
  <c r="F176" i="6"/>
  <c r="H253" i="6" s="1"/>
  <c r="F408" i="6"/>
  <c r="H485" i="6" s="1"/>
  <c r="E176" i="6"/>
  <c r="G253" i="6"/>
  <c r="E408" i="6"/>
  <c r="G485" i="6" s="1"/>
  <c r="D176" i="6"/>
  <c r="F253" i="6"/>
  <c r="D408" i="6"/>
  <c r="C176" i="6"/>
  <c r="E253" i="6"/>
  <c r="C408" i="6"/>
  <c r="N175" i="6"/>
  <c r="P252" i="6" s="1"/>
  <c r="N407" i="6" s="1"/>
  <c r="P484" i="6" s="1"/>
  <c r="M175" i="6"/>
  <c r="O252" i="6" s="1"/>
  <c r="M407" i="6" s="1"/>
  <c r="O484" i="6" s="1"/>
  <c r="L175" i="6"/>
  <c r="N252" i="6" s="1"/>
  <c r="L407" i="6" s="1"/>
  <c r="N484" i="6" s="1"/>
  <c r="K175" i="6"/>
  <c r="M252" i="6"/>
  <c r="K407" i="6" s="1"/>
  <c r="M484" i="6" s="1"/>
  <c r="J175" i="6"/>
  <c r="L252" i="6"/>
  <c r="J407" i="6" s="1"/>
  <c r="L484" i="6" s="1"/>
  <c r="I175" i="6"/>
  <c r="K252" i="6" s="1"/>
  <c r="I407" i="6" s="1"/>
  <c r="K484" i="6" s="1"/>
  <c r="H175" i="6"/>
  <c r="J252" i="6"/>
  <c r="H407" i="6" s="1"/>
  <c r="J484" i="6" s="1"/>
  <c r="G175" i="6"/>
  <c r="I252" i="6" s="1"/>
  <c r="G407" i="6" s="1"/>
  <c r="I484" i="6" s="1"/>
  <c r="F175" i="6"/>
  <c r="H252" i="6" s="1"/>
  <c r="F407" i="6" s="1"/>
  <c r="H484" i="6" s="1"/>
  <c r="E175" i="6"/>
  <c r="D175" i="6"/>
  <c r="C175" i="6"/>
  <c r="E252" i="6"/>
  <c r="N174" i="6"/>
  <c r="P251" i="6" s="1"/>
  <c r="N406" i="6" s="1"/>
  <c r="P483" i="6" s="1"/>
  <c r="M174" i="6"/>
  <c r="O251" i="6"/>
  <c r="M406" i="6" s="1"/>
  <c r="O483" i="6" s="1"/>
  <c r="L174" i="6"/>
  <c r="N251" i="6" s="1"/>
  <c r="L406" i="6" s="1"/>
  <c r="N483" i="6" s="1"/>
  <c r="K174" i="6"/>
  <c r="M251" i="6"/>
  <c r="K406" i="6" s="1"/>
  <c r="M483" i="6" s="1"/>
  <c r="J174" i="6"/>
  <c r="L251" i="6" s="1"/>
  <c r="J406" i="6" s="1"/>
  <c r="L483" i="6" s="1"/>
  <c r="I174" i="6"/>
  <c r="K251" i="6" s="1"/>
  <c r="I406" i="6" s="1"/>
  <c r="K483" i="6" s="1"/>
  <c r="H174" i="6"/>
  <c r="J251" i="6" s="1"/>
  <c r="H406" i="6" s="1"/>
  <c r="J483" i="6" s="1"/>
  <c r="G174" i="6"/>
  <c r="I251" i="6"/>
  <c r="G406" i="6" s="1"/>
  <c r="I483" i="6" s="1"/>
  <c r="F174" i="6"/>
  <c r="H251" i="6" s="1"/>
  <c r="F406" i="6" s="1"/>
  <c r="H483" i="6" s="1"/>
  <c r="E174" i="6"/>
  <c r="G251" i="6"/>
  <c r="D174" i="6"/>
  <c r="D406" i="6"/>
  <c r="F483" i="6" s="1"/>
  <c r="C174" i="6"/>
  <c r="E251" i="6"/>
  <c r="C406" i="6"/>
  <c r="N173" i="6"/>
  <c r="P250" i="6" s="1"/>
  <c r="N405" i="6" s="1"/>
  <c r="P482" i="6" s="1"/>
  <c r="M173" i="6"/>
  <c r="O250" i="6"/>
  <c r="L173" i="6"/>
  <c r="N250" i="6" s="1"/>
  <c r="L405" i="6" s="1"/>
  <c r="N482" i="6" s="1"/>
  <c r="K173" i="6"/>
  <c r="M250" i="6"/>
  <c r="K405" i="6"/>
  <c r="M482" i="6" s="1"/>
  <c r="J173" i="6"/>
  <c r="L250" i="6" s="1"/>
  <c r="J405" i="6" s="1"/>
  <c r="L482" i="6" s="1"/>
  <c r="I173" i="6"/>
  <c r="K250" i="6"/>
  <c r="I405" i="6"/>
  <c r="H173" i="6"/>
  <c r="J250" i="6"/>
  <c r="H405" i="6" s="1"/>
  <c r="J482" i="6" s="1"/>
  <c r="G173" i="6"/>
  <c r="I250" i="6"/>
  <c r="G405" i="6"/>
  <c r="I482" i="6" s="1"/>
  <c r="F173" i="6"/>
  <c r="H250" i="6" s="1"/>
  <c r="F405" i="6" s="1"/>
  <c r="H482" i="6" s="1"/>
  <c r="E173" i="6"/>
  <c r="G250" i="6"/>
  <c r="E405" i="6"/>
  <c r="G482" i="6" s="1"/>
  <c r="D173" i="6"/>
  <c r="F250" i="6"/>
  <c r="D405" i="6"/>
  <c r="F482" i="6" s="1"/>
  <c r="C173" i="6"/>
  <c r="E250" i="6"/>
  <c r="C405" i="6"/>
  <c r="E482" i="6" s="1"/>
  <c r="N172" i="6"/>
  <c r="P249" i="6" s="1"/>
  <c r="N404" i="6" s="1"/>
  <c r="P481" i="6" s="1"/>
  <c r="M172" i="6"/>
  <c r="O249" i="6" s="1"/>
  <c r="M404" i="6" s="1"/>
  <c r="O481" i="6" s="1"/>
  <c r="L172" i="6"/>
  <c r="N249" i="6" s="1"/>
  <c r="L404" i="6" s="1"/>
  <c r="N481" i="6" s="1"/>
  <c r="K172" i="6"/>
  <c r="M249" i="6" s="1"/>
  <c r="K404" i="6" s="1"/>
  <c r="M481" i="6" s="1"/>
  <c r="J172" i="6"/>
  <c r="L249" i="6"/>
  <c r="J404" i="6"/>
  <c r="L481" i="6" s="1"/>
  <c r="I172" i="6"/>
  <c r="K249" i="6"/>
  <c r="I404" i="6"/>
  <c r="K481" i="6" s="1"/>
  <c r="H172" i="6"/>
  <c r="J249" i="6" s="1"/>
  <c r="H404" i="6" s="1"/>
  <c r="J481" i="6" s="1"/>
  <c r="G172" i="6"/>
  <c r="I249" i="6"/>
  <c r="G404" i="6"/>
  <c r="I481" i="6" s="1"/>
  <c r="F172" i="6"/>
  <c r="H249" i="6"/>
  <c r="F404" i="6" s="1"/>
  <c r="H481" i="6" s="1"/>
  <c r="E172" i="6"/>
  <c r="G249" i="6"/>
  <c r="E404" i="6"/>
  <c r="G481" i="6" s="1"/>
  <c r="D172" i="6"/>
  <c r="C172" i="6"/>
  <c r="N171" i="6"/>
  <c r="P248" i="6"/>
  <c r="N403" i="6" s="1"/>
  <c r="P480" i="6" s="1"/>
  <c r="M171" i="6"/>
  <c r="O248" i="6" s="1"/>
  <c r="M403" i="6" s="1"/>
  <c r="O480" i="6" s="1"/>
  <c r="L171" i="6"/>
  <c r="N248" i="6"/>
  <c r="L403" i="6" s="1"/>
  <c r="N480" i="6" s="1"/>
  <c r="K171" i="6"/>
  <c r="M248" i="6" s="1"/>
  <c r="K403" i="6" s="1"/>
  <c r="M480" i="6" s="1"/>
  <c r="J171" i="6"/>
  <c r="L248" i="6" s="1"/>
  <c r="J403" i="6" s="1"/>
  <c r="L480" i="6" s="1"/>
  <c r="I171" i="6"/>
  <c r="K248" i="6" s="1"/>
  <c r="I403" i="6" s="1"/>
  <c r="K480" i="6" s="1"/>
  <c r="H171" i="6"/>
  <c r="J248" i="6" s="1"/>
  <c r="H403" i="6" s="1"/>
  <c r="J480" i="6" s="1"/>
  <c r="G171" i="6"/>
  <c r="I248" i="6" s="1"/>
  <c r="G403" i="6" s="1"/>
  <c r="I480" i="6" s="1"/>
  <c r="F171" i="6"/>
  <c r="H248" i="6" s="1"/>
  <c r="F403" i="6" s="1"/>
  <c r="H480" i="6" s="1"/>
  <c r="E171" i="6"/>
  <c r="G248" i="6"/>
  <c r="D171" i="6"/>
  <c r="F248" i="6"/>
  <c r="D403" i="6"/>
  <c r="F480" i="6" s="1"/>
  <c r="C171" i="6"/>
  <c r="E248" i="6"/>
  <c r="C403" i="6"/>
  <c r="E480" i="6" s="1"/>
  <c r="N170" i="6"/>
  <c r="P247" i="6" s="1"/>
  <c r="N402" i="6" s="1"/>
  <c r="P479" i="6" s="1"/>
  <c r="M170" i="6"/>
  <c r="O247" i="6"/>
  <c r="M402" i="6"/>
  <c r="O479" i="6" s="1"/>
  <c r="L170" i="6"/>
  <c r="N247" i="6"/>
  <c r="L402" i="6" s="1"/>
  <c r="N479" i="6" s="1"/>
  <c r="K170" i="6"/>
  <c r="M247" i="6" s="1"/>
  <c r="K402" i="6" s="1"/>
  <c r="M479" i="6" s="1"/>
  <c r="J170" i="6"/>
  <c r="L247" i="6" s="1"/>
  <c r="J402" i="6" s="1"/>
  <c r="L479" i="6" s="1"/>
  <c r="I170" i="6"/>
  <c r="K247" i="6"/>
  <c r="I402" i="6" s="1"/>
  <c r="K479" i="6" s="1"/>
  <c r="H170" i="6"/>
  <c r="J247" i="6"/>
  <c r="H402" i="6" s="1"/>
  <c r="J479" i="6" s="1"/>
  <c r="G170" i="6"/>
  <c r="I247" i="6"/>
  <c r="G402" i="6" s="1"/>
  <c r="I479" i="6" s="1"/>
  <c r="F170" i="6"/>
  <c r="H247" i="6"/>
  <c r="F402" i="6"/>
  <c r="H479" i="6" s="1"/>
  <c r="E170" i="6"/>
  <c r="G247" i="6"/>
  <c r="E402" i="6"/>
  <c r="D170" i="6"/>
  <c r="F247" i="6"/>
  <c r="D402" i="6"/>
  <c r="F479" i="6" s="1"/>
  <c r="C170" i="6"/>
  <c r="E247" i="6"/>
  <c r="C402" i="6"/>
  <c r="E479" i="6" s="1"/>
  <c r="N169" i="6"/>
  <c r="P246" i="6" s="1"/>
  <c r="N401" i="6" s="1"/>
  <c r="P478" i="6" s="1"/>
  <c r="D554" i="6" s="1"/>
  <c r="M554" i="6" s="1"/>
  <c r="M169" i="6"/>
  <c r="O246" i="6"/>
  <c r="M401" i="6"/>
  <c r="O478" i="6" s="1"/>
  <c r="L169" i="6"/>
  <c r="N246" i="6"/>
  <c r="L401" i="6" s="1"/>
  <c r="N478" i="6" s="1"/>
  <c r="K169" i="6"/>
  <c r="M246" i="6" s="1"/>
  <c r="K401" i="6" s="1"/>
  <c r="M478" i="6" s="1"/>
  <c r="J169" i="6"/>
  <c r="L246" i="6"/>
  <c r="J401" i="6" s="1"/>
  <c r="L478" i="6" s="1"/>
  <c r="I169" i="6"/>
  <c r="K246" i="6" s="1"/>
  <c r="I401" i="6" s="1"/>
  <c r="K478" i="6" s="1"/>
  <c r="H169" i="6"/>
  <c r="J246" i="6" s="1"/>
  <c r="H401" i="6" s="1"/>
  <c r="J478" i="6" s="1"/>
  <c r="G169" i="6"/>
  <c r="I246" i="6" s="1"/>
  <c r="G401" i="6" s="1"/>
  <c r="I478" i="6" s="1"/>
  <c r="F169" i="6"/>
  <c r="H246" i="6" s="1"/>
  <c r="F401" i="6" s="1"/>
  <c r="H478" i="6" s="1"/>
  <c r="E169" i="6"/>
  <c r="G246" i="6" s="1"/>
  <c r="E401" i="6" s="1"/>
  <c r="G478" i="6" s="1"/>
  <c r="D169" i="6"/>
  <c r="F246" i="6"/>
  <c r="D401" i="6"/>
  <c r="F478" i="6" s="1"/>
  <c r="C169" i="6"/>
  <c r="E246" i="6"/>
  <c r="C401" i="6"/>
  <c r="E478" i="6" s="1"/>
  <c r="N168" i="6"/>
  <c r="P245" i="6"/>
  <c r="N400" i="6"/>
  <c r="P477" i="6"/>
  <c r="D553" i="6" s="1"/>
  <c r="M553" i="6" s="1"/>
  <c r="M168" i="6"/>
  <c r="O245" i="6"/>
  <c r="L168" i="6"/>
  <c r="N245" i="6"/>
  <c r="L400" i="6" s="1"/>
  <c r="N477" i="6" s="1"/>
  <c r="K168" i="6"/>
  <c r="M245" i="6" s="1"/>
  <c r="K400" i="6" s="1"/>
  <c r="M477" i="6" s="1"/>
  <c r="J168" i="6"/>
  <c r="L245" i="6"/>
  <c r="J400" i="6"/>
  <c r="L477" i="6" s="1"/>
  <c r="I168" i="6"/>
  <c r="K245" i="6" s="1"/>
  <c r="I400" i="6" s="1"/>
  <c r="K477" i="6" s="1"/>
  <c r="H168" i="6"/>
  <c r="J245" i="6"/>
  <c r="H400" i="6"/>
  <c r="J477" i="6" s="1"/>
  <c r="G168" i="6"/>
  <c r="I245" i="6" s="1"/>
  <c r="G400" i="6" s="1"/>
  <c r="I477" i="6" s="1"/>
  <c r="F168" i="6"/>
  <c r="H245" i="6"/>
  <c r="F400" i="6"/>
  <c r="E168" i="6"/>
  <c r="G245" i="6" s="1"/>
  <c r="E400" i="6" s="1"/>
  <c r="G477" i="6" s="1"/>
  <c r="D168" i="6"/>
  <c r="F245" i="6" s="1"/>
  <c r="D400" i="6"/>
  <c r="F477" i="6" s="1"/>
  <c r="C168" i="6"/>
  <c r="E245" i="6"/>
  <c r="N167" i="6"/>
  <c r="P244" i="6"/>
  <c r="N399" i="6" s="1"/>
  <c r="P476" i="6" s="1"/>
  <c r="D552" i="6" s="1"/>
  <c r="M552" i="6" s="1"/>
  <c r="M167" i="6"/>
  <c r="O244" i="6" s="1"/>
  <c r="M399" i="6" s="1"/>
  <c r="O476" i="6" s="1"/>
  <c r="L167" i="6"/>
  <c r="N244" i="6"/>
  <c r="L399" i="6"/>
  <c r="N476" i="6" s="1"/>
  <c r="K167" i="6"/>
  <c r="J167" i="6"/>
  <c r="I167" i="6"/>
  <c r="K244" i="6" s="1"/>
  <c r="I399" i="6" s="1"/>
  <c r="K476" i="6" s="1"/>
  <c r="H167" i="6"/>
  <c r="J244" i="6" s="1"/>
  <c r="H399" i="6" s="1"/>
  <c r="J476" i="6" s="1"/>
  <c r="G167" i="6"/>
  <c r="I244" i="6"/>
  <c r="G399" i="6"/>
  <c r="I476" i="6" s="1"/>
  <c r="F167" i="6"/>
  <c r="H244" i="6" s="1"/>
  <c r="F399" i="6" s="1"/>
  <c r="H476" i="6" s="1"/>
  <c r="E167" i="6"/>
  <c r="G244" i="6"/>
  <c r="E399" i="6"/>
  <c r="G476" i="6" s="1"/>
  <c r="D167" i="6"/>
  <c r="F244" i="6"/>
  <c r="D399" i="6"/>
  <c r="F476" i="6" s="1"/>
  <c r="C167" i="6"/>
  <c r="E244" i="6"/>
  <c r="C399" i="6"/>
  <c r="E476" i="6" s="1"/>
  <c r="N166" i="6"/>
  <c r="M166" i="6"/>
  <c r="O243" i="6" s="1"/>
  <c r="M398" i="6" s="1"/>
  <c r="O475" i="6" s="1"/>
  <c r="L166" i="6"/>
  <c r="N243" i="6"/>
  <c r="L398" i="6" s="1"/>
  <c r="N475" i="6" s="1"/>
  <c r="K166" i="6"/>
  <c r="M243" i="6"/>
  <c r="K398" i="6"/>
  <c r="M475" i="6" s="1"/>
  <c r="J166" i="6"/>
  <c r="L243" i="6"/>
  <c r="J398" i="6"/>
  <c r="I166" i="6"/>
  <c r="K243" i="6" s="1"/>
  <c r="I398" i="6" s="1"/>
  <c r="K475" i="6" s="1"/>
  <c r="H166" i="6"/>
  <c r="J243" i="6"/>
  <c r="H398" i="6" s="1"/>
  <c r="J475" i="6" s="1"/>
  <c r="G166" i="6"/>
  <c r="I243" i="6"/>
  <c r="G398" i="6"/>
  <c r="I475" i="6" s="1"/>
  <c r="F166" i="6"/>
  <c r="H243" i="6"/>
  <c r="F398" i="6"/>
  <c r="H475" i="6" s="1"/>
  <c r="E166" i="6"/>
  <c r="G243" i="6" s="1"/>
  <c r="E398" i="6" s="1"/>
  <c r="G475" i="6" s="1"/>
  <c r="D166" i="6"/>
  <c r="F243" i="6"/>
  <c r="D398" i="6" s="1"/>
  <c r="F475" i="6" s="1"/>
  <c r="C166" i="6"/>
  <c r="E243" i="6"/>
  <c r="C398" i="6"/>
  <c r="E475" i="6" s="1"/>
  <c r="N165" i="6"/>
  <c r="M165" i="6"/>
  <c r="O242" i="6" s="1"/>
  <c r="M397" i="6" s="1"/>
  <c r="O474" i="6" s="1"/>
  <c r="L165" i="6"/>
  <c r="N242" i="6"/>
  <c r="L397" i="6" s="1"/>
  <c r="N474" i="6" s="1"/>
  <c r="K165" i="6"/>
  <c r="M242" i="6"/>
  <c r="K397" i="6"/>
  <c r="M474" i="6" s="1"/>
  <c r="J165" i="6"/>
  <c r="L242" i="6"/>
  <c r="J397" i="6"/>
  <c r="L474" i="6" s="1"/>
  <c r="I165" i="6"/>
  <c r="K242" i="6" s="1"/>
  <c r="I397" i="6" s="1"/>
  <c r="K474" i="6" s="1"/>
  <c r="H165" i="6"/>
  <c r="J242" i="6"/>
  <c r="H397" i="6"/>
  <c r="G165" i="6"/>
  <c r="I242" i="6"/>
  <c r="G397" i="6"/>
  <c r="F165" i="6"/>
  <c r="H242" i="6" s="1"/>
  <c r="F397" i="6" s="1"/>
  <c r="H474" i="6" s="1"/>
  <c r="E165" i="6"/>
  <c r="G242" i="6"/>
  <c r="D165" i="6"/>
  <c r="F242" i="6"/>
  <c r="D397" i="6"/>
  <c r="F474" i="6" s="1"/>
  <c r="C165" i="6"/>
  <c r="E242" i="6" s="1"/>
  <c r="C397" i="6" s="1"/>
  <c r="E474" i="6" s="1"/>
  <c r="N164" i="6"/>
  <c r="P241" i="6"/>
  <c r="N396" i="6" s="1"/>
  <c r="P473" i="6" s="1"/>
  <c r="M164" i="6"/>
  <c r="O241" i="6"/>
  <c r="M396" i="6"/>
  <c r="L164" i="6"/>
  <c r="N241" i="6" s="1"/>
  <c r="L396" i="6" s="1"/>
  <c r="N473" i="6" s="1"/>
  <c r="K164" i="6"/>
  <c r="M241" i="6"/>
  <c r="K396" i="6" s="1"/>
  <c r="M473" i="6" s="1"/>
  <c r="J164" i="6"/>
  <c r="L241" i="6" s="1"/>
  <c r="J396" i="6" s="1"/>
  <c r="L473" i="6" s="1"/>
  <c r="I164" i="6"/>
  <c r="K241" i="6"/>
  <c r="I396" i="6" s="1"/>
  <c r="K473" i="6" s="1"/>
  <c r="H164" i="6"/>
  <c r="J241" i="6"/>
  <c r="H396" i="6"/>
  <c r="J473" i="6" s="1"/>
  <c r="G164" i="6"/>
  <c r="I241" i="6"/>
  <c r="G396" i="6"/>
  <c r="I473" i="6" s="1"/>
  <c r="F164" i="6"/>
  <c r="H241" i="6" s="1"/>
  <c r="F396" i="6" s="1"/>
  <c r="H473" i="6" s="1"/>
  <c r="E164" i="6"/>
  <c r="G241" i="6"/>
  <c r="E396" i="6" s="1"/>
  <c r="G473" i="6" s="1"/>
  <c r="D164" i="6"/>
  <c r="F241" i="6"/>
  <c r="D396" i="6"/>
  <c r="F473" i="6" s="1"/>
  <c r="C164" i="6"/>
  <c r="E241" i="6" s="1"/>
  <c r="C396" i="6" s="1"/>
  <c r="E473" i="6" s="1"/>
  <c r="N163" i="6"/>
  <c r="P240" i="6"/>
  <c r="N395" i="6" s="1"/>
  <c r="P472" i="6" s="1"/>
  <c r="M163" i="6"/>
  <c r="O240" i="6"/>
  <c r="L163" i="6"/>
  <c r="N240" i="6"/>
  <c r="L395" i="6" s="1"/>
  <c r="N472" i="6" s="1"/>
  <c r="K163" i="6"/>
  <c r="M240" i="6"/>
  <c r="J163" i="6"/>
  <c r="L240" i="6" s="1"/>
  <c r="J395" i="6" s="1"/>
  <c r="L472" i="6" s="1"/>
  <c r="I163" i="6"/>
  <c r="K240" i="6"/>
  <c r="I395" i="6" s="1"/>
  <c r="K472" i="6" s="1"/>
  <c r="H163" i="6"/>
  <c r="J240" i="6"/>
  <c r="H395" i="6"/>
  <c r="J472" i="6" s="1"/>
  <c r="G163" i="6"/>
  <c r="I240" i="6"/>
  <c r="G395" i="6"/>
  <c r="I472" i="6" s="1"/>
  <c r="F163" i="6"/>
  <c r="H240" i="6" s="1"/>
  <c r="F395" i="6" s="1"/>
  <c r="H472" i="6" s="1"/>
  <c r="E163" i="6"/>
  <c r="G240" i="6" s="1"/>
  <c r="E395" i="6" s="1"/>
  <c r="G472" i="6" s="1"/>
  <c r="D163" i="6"/>
  <c r="F240" i="6" s="1"/>
  <c r="D395" i="6" s="1"/>
  <c r="F472" i="6" s="1"/>
  <c r="C163" i="6"/>
  <c r="E240" i="6"/>
  <c r="C395" i="6" s="1"/>
  <c r="E472" i="6" s="1"/>
  <c r="N162" i="6"/>
  <c r="M162" i="6"/>
  <c r="O239" i="6"/>
  <c r="M394" i="6"/>
  <c r="O471" i="6" s="1"/>
  <c r="L162" i="6"/>
  <c r="N239" i="6"/>
  <c r="L394" i="6"/>
  <c r="N471" i="6" s="1"/>
  <c r="K162" i="6"/>
  <c r="M239" i="6"/>
  <c r="K394" i="6"/>
  <c r="M471" i="6" s="1"/>
  <c r="J162" i="6"/>
  <c r="L239" i="6"/>
  <c r="J394" i="6"/>
  <c r="L471" i="6" s="1"/>
  <c r="I162" i="6"/>
  <c r="K239" i="6"/>
  <c r="I394" i="6" s="1"/>
  <c r="K471" i="6" s="1"/>
  <c r="H162" i="6"/>
  <c r="J239" i="6" s="1"/>
  <c r="H394" i="6" s="1"/>
  <c r="J471" i="6" s="1"/>
  <c r="G162" i="6"/>
  <c r="I239" i="6" s="1"/>
  <c r="G394" i="6" s="1"/>
  <c r="I471" i="6" s="1"/>
  <c r="F162" i="6"/>
  <c r="H239" i="6" s="1"/>
  <c r="F394" i="6" s="1"/>
  <c r="H471" i="6" s="1"/>
  <c r="E162" i="6"/>
  <c r="G239" i="6" s="1"/>
  <c r="E394" i="6" s="1"/>
  <c r="G471" i="6" s="1"/>
  <c r="D162" i="6"/>
  <c r="F239" i="6" s="1"/>
  <c r="D394" i="6" s="1"/>
  <c r="F471" i="6" s="1"/>
  <c r="C162" i="6"/>
  <c r="E239" i="6" s="1"/>
  <c r="C394" i="6" s="1"/>
  <c r="E471" i="6" s="1"/>
  <c r="N161" i="6"/>
  <c r="M161" i="6"/>
  <c r="O238" i="6" s="1"/>
  <c r="M393" i="6" s="1"/>
  <c r="O470" i="6" s="1"/>
  <c r="L161" i="6"/>
  <c r="N238" i="6" s="1"/>
  <c r="L393" i="6" s="1"/>
  <c r="N470" i="6" s="1"/>
  <c r="K161" i="6"/>
  <c r="M238" i="6" s="1"/>
  <c r="K393" i="6" s="1"/>
  <c r="M470" i="6" s="1"/>
  <c r="J161" i="6"/>
  <c r="L238" i="6" s="1"/>
  <c r="J393" i="6" s="1"/>
  <c r="L470" i="6" s="1"/>
  <c r="I161" i="6"/>
  <c r="K238" i="6" s="1"/>
  <c r="I393" i="6" s="1"/>
  <c r="K470" i="6" s="1"/>
  <c r="H161" i="6"/>
  <c r="J238" i="6" s="1"/>
  <c r="H393" i="6" s="1"/>
  <c r="J470" i="6" s="1"/>
  <c r="G161" i="6"/>
  <c r="I238" i="6" s="1"/>
  <c r="G393" i="6" s="1"/>
  <c r="I470" i="6" s="1"/>
  <c r="F161" i="6"/>
  <c r="H238" i="6" s="1"/>
  <c r="F393" i="6" s="1"/>
  <c r="H470" i="6" s="1"/>
  <c r="E161" i="6"/>
  <c r="G238" i="6" s="1"/>
  <c r="E393" i="6" s="1"/>
  <c r="G470" i="6" s="1"/>
  <c r="D161" i="6"/>
  <c r="F238" i="6" s="1"/>
  <c r="D393" i="6" s="1"/>
  <c r="F470" i="6" s="1"/>
  <c r="C161" i="6"/>
  <c r="N160" i="6"/>
  <c r="M160" i="6"/>
  <c r="O237" i="6"/>
  <c r="M392" i="6"/>
  <c r="O469" i="6"/>
  <c r="L160" i="6"/>
  <c r="N237" i="6"/>
  <c r="L392" i="6"/>
  <c r="N469" i="6"/>
  <c r="K160" i="6"/>
  <c r="M237" i="6"/>
  <c r="K392" i="6"/>
  <c r="M469" i="6"/>
  <c r="J160" i="6"/>
  <c r="I160" i="6"/>
  <c r="H160" i="6"/>
  <c r="J237" i="6"/>
  <c r="H392" i="6"/>
  <c r="J469" i="6"/>
  <c r="G160" i="6"/>
  <c r="I237" i="6"/>
  <c r="G392" i="6"/>
  <c r="I469" i="6"/>
  <c r="F160" i="6"/>
  <c r="H237" i="6"/>
  <c r="F392" i="6"/>
  <c r="E160" i="6"/>
  <c r="G237" i="6"/>
  <c r="E392" i="6"/>
  <c r="G469" i="6"/>
  <c r="D160" i="6"/>
  <c r="F237" i="6"/>
  <c r="D392" i="6"/>
  <c r="F469" i="6"/>
  <c r="C160" i="6"/>
  <c r="E237" i="6"/>
  <c r="C392" i="6"/>
  <c r="E469" i="6"/>
  <c r="N159" i="6"/>
  <c r="M159" i="6"/>
  <c r="O236" i="6"/>
  <c r="M391" i="6"/>
  <c r="O468" i="6"/>
  <c r="L159" i="6"/>
  <c r="N236" i="6"/>
  <c r="L391" i="6"/>
  <c r="N468" i="6"/>
  <c r="K159" i="6"/>
  <c r="M236" i="6"/>
  <c r="K391" i="6"/>
  <c r="M468" i="6"/>
  <c r="J159" i="6"/>
  <c r="L236" i="6"/>
  <c r="J391" i="6"/>
  <c r="L468" i="6"/>
  <c r="I159" i="6"/>
  <c r="K236" i="6"/>
  <c r="I391" i="6"/>
  <c r="K468" i="6"/>
  <c r="H159" i="6"/>
  <c r="J236" i="6"/>
  <c r="H391" i="6"/>
  <c r="J468" i="6"/>
  <c r="G159" i="6"/>
  <c r="I236" i="6"/>
  <c r="G391" i="6"/>
  <c r="I468" i="6"/>
  <c r="F159" i="6"/>
  <c r="H236" i="6"/>
  <c r="F391" i="6"/>
  <c r="H468" i="6"/>
  <c r="E159" i="6"/>
  <c r="G236" i="6"/>
  <c r="E391" i="6"/>
  <c r="G468" i="6"/>
  <c r="D159" i="6"/>
  <c r="F236" i="6"/>
  <c r="D391" i="6"/>
  <c r="F468" i="6"/>
  <c r="C159" i="6"/>
  <c r="E236" i="6"/>
  <c r="C391" i="6"/>
  <c r="E468" i="6"/>
  <c r="N158" i="6"/>
  <c r="C158" i="6"/>
  <c r="E235" i="6"/>
  <c r="C390" i="6"/>
  <c r="E467" i="6"/>
  <c r="D482" i="7"/>
  <c r="E158" i="6"/>
  <c r="G235" i="6"/>
  <c r="E390" i="6"/>
  <c r="G467" i="6"/>
  <c r="E482" i="7"/>
  <c r="F158" i="6"/>
  <c r="H235" i="6"/>
  <c r="F390" i="6"/>
  <c r="H467" i="6"/>
  <c r="F482" i="7"/>
  <c r="G158" i="6"/>
  <c r="I235" i="6"/>
  <c r="G390" i="6"/>
  <c r="I467" i="6"/>
  <c r="G482" i="7"/>
  <c r="H528" i="7"/>
  <c r="H158" i="6"/>
  <c r="J235" i="6"/>
  <c r="H390" i="6"/>
  <c r="J467" i="6"/>
  <c r="H482" i="7"/>
  <c r="I158" i="6"/>
  <c r="I482" i="7"/>
  <c r="J158" i="6"/>
  <c r="L235" i="6"/>
  <c r="J390" i="6"/>
  <c r="L467" i="6"/>
  <c r="K482" i="7"/>
  <c r="L158" i="6"/>
  <c r="N235" i="6"/>
  <c r="L390" i="6"/>
  <c r="N467" i="6"/>
  <c r="D158" i="6"/>
  <c r="F235" i="6"/>
  <c r="D390" i="6"/>
  <c r="F467" i="6"/>
  <c r="K158" i="6"/>
  <c r="M235" i="6"/>
  <c r="K390" i="6"/>
  <c r="M467" i="6"/>
  <c r="M158" i="6"/>
  <c r="O235" i="6"/>
  <c r="M390" i="6"/>
  <c r="O467" i="6"/>
  <c r="N157" i="6"/>
  <c r="E157" i="6"/>
  <c r="F157" i="6"/>
  <c r="H234" i="6"/>
  <c r="F389" i="6"/>
  <c r="G157" i="6"/>
  <c r="I234" i="6"/>
  <c r="G389" i="6"/>
  <c r="H157" i="6"/>
  <c r="I157" i="6"/>
  <c r="K234" i="6"/>
  <c r="I389" i="6"/>
  <c r="J157" i="6"/>
  <c r="L157" i="6"/>
  <c r="N234" i="6"/>
  <c r="L389" i="6"/>
  <c r="D157" i="6"/>
  <c r="F234" i="6"/>
  <c r="D389" i="6"/>
  <c r="K157" i="6"/>
  <c r="M157" i="6"/>
  <c r="C157" i="6"/>
  <c r="E234" i="6"/>
  <c r="C389" i="6"/>
  <c r="N156" i="6"/>
  <c r="P233" i="6"/>
  <c r="N388" i="6"/>
  <c r="P465" i="6"/>
  <c r="C156" i="6"/>
  <c r="E233" i="6"/>
  <c r="C388" i="6"/>
  <c r="E465" i="6"/>
  <c r="D156" i="6"/>
  <c r="F233" i="6"/>
  <c r="D388" i="6"/>
  <c r="F465" i="6"/>
  <c r="E156" i="6"/>
  <c r="G233" i="6"/>
  <c r="E388" i="6"/>
  <c r="G465" i="6"/>
  <c r="F156" i="6"/>
  <c r="H233" i="6"/>
  <c r="F388" i="6"/>
  <c r="G156" i="6"/>
  <c r="I233" i="6"/>
  <c r="G388" i="6"/>
  <c r="I465" i="6"/>
  <c r="H156" i="6"/>
  <c r="J233" i="6"/>
  <c r="H388" i="6"/>
  <c r="J465" i="6"/>
  <c r="I156" i="6"/>
  <c r="K233" i="6"/>
  <c r="J156" i="6"/>
  <c r="L233" i="6"/>
  <c r="J388" i="6"/>
  <c r="K156" i="6"/>
  <c r="M233" i="6"/>
  <c r="K388" i="6"/>
  <c r="L156" i="6"/>
  <c r="N233" i="6"/>
  <c r="L388" i="6"/>
  <c r="N465" i="6"/>
  <c r="M156" i="6"/>
  <c r="O233" i="6"/>
  <c r="M388" i="6"/>
  <c r="O465" i="6"/>
  <c r="N155" i="6"/>
  <c r="P232" i="6"/>
  <c r="N387" i="6"/>
  <c r="P464" i="6"/>
  <c r="C155" i="6"/>
  <c r="E232" i="6"/>
  <c r="C387" i="6"/>
  <c r="E464" i="6"/>
  <c r="D155" i="6"/>
  <c r="F232" i="6"/>
  <c r="D387" i="6"/>
  <c r="F464" i="6"/>
  <c r="E155" i="6"/>
  <c r="F155" i="6"/>
  <c r="H232" i="6"/>
  <c r="F387" i="6"/>
  <c r="G155" i="6"/>
  <c r="I232" i="6"/>
  <c r="G387" i="6"/>
  <c r="I464" i="6"/>
  <c r="H155" i="6"/>
  <c r="J232" i="6"/>
  <c r="H387" i="6"/>
  <c r="J464" i="6"/>
  <c r="I155" i="6"/>
  <c r="K232" i="6"/>
  <c r="I387" i="6"/>
  <c r="K464" i="6"/>
  <c r="J155" i="6"/>
  <c r="L232" i="6"/>
  <c r="J387" i="6"/>
  <c r="K155" i="6"/>
  <c r="M232" i="6"/>
  <c r="K387" i="6"/>
  <c r="M464" i="6"/>
  <c r="L155" i="6"/>
  <c r="N232" i="6"/>
  <c r="L387" i="6"/>
  <c r="N464" i="6"/>
  <c r="M155" i="6"/>
  <c r="O232" i="6"/>
  <c r="M387" i="6"/>
  <c r="N154" i="6"/>
  <c r="P231" i="6"/>
  <c r="N386" i="6"/>
  <c r="P463" i="6"/>
  <c r="C154" i="6"/>
  <c r="E231" i="6"/>
  <c r="C386" i="6"/>
  <c r="E463" i="6"/>
  <c r="D154" i="6"/>
  <c r="F231" i="6"/>
  <c r="D386" i="6"/>
  <c r="F463" i="6"/>
  <c r="E154" i="6"/>
  <c r="G231" i="6"/>
  <c r="E386" i="6"/>
  <c r="G463" i="6"/>
  <c r="F154" i="6"/>
  <c r="H231" i="6"/>
  <c r="F386" i="6"/>
  <c r="H463" i="6"/>
  <c r="G154" i="6"/>
  <c r="I231" i="6"/>
  <c r="G386" i="6"/>
  <c r="I463" i="6"/>
  <c r="H154" i="6"/>
  <c r="J231" i="6"/>
  <c r="H386" i="6"/>
  <c r="J463" i="6"/>
  <c r="I154" i="6"/>
  <c r="K231" i="6"/>
  <c r="I386" i="6"/>
  <c r="K463" i="6"/>
  <c r="J154" i="6"/>
  <c r="L231" i="6"/>
  <c r="J386" i="6"/>
  <c r="K154" i="6"/>
  <c r="M231" i="6"/>
  <c r="K386" i="6"/>
  <c r="L154" i="6"/>
  <c r="N231" i="6"/>
  <c r="L386" i="6"/>
  <c r="N463" i="6"/>
  <c r="M154" i="6"/>
  <c r="O231" i="6"/>
  <c r="M386" i="6"/>
  <c r="O463" i="6"/>
  <c r="N153" i="6"/>
  <c r="P230" i="6"/>
  <c r="N385" i="6"/>
  <c r="P462" i="6"/>
  <c r="M153" i="6"/>
  <c r="O230" i="6"/>
  <c r="M385" i="6"/>
  <c r="O462" i="6"/>
  <c r="L153" i="6"/>
  <c r="N230" i="6"/>
  <c r="L385" i="6"/>
  <c r="N462" i="6"/>
  <c r="K153" i="6"/>
  <c r="M230" i="6"/>
  <c r="K385" i="6"/>
  <c r="M462" i="6"/>
  <c r="J153" i="6"/>
  <c r="L230" i="6"/>
  <c r="J385" i="6"/>
  <c r="L462" i="6"/>
  <c r="I153" i="6"/>
  <c r="K230" i="6"/>
  <c r="I385" i="6"/>
  <c r="H153" i="6"/>
  <c r="J230" i="6"/>
  <c r="H385" i="6"/>
  <c r="J462" i="6"/>
  <c r="G153" i="6"/>
  <c r="I230" i="6"/>
  <c r="G385" i="6"/>
  <c r="I462" i="6"/>
  <c r="F153" i="6"/>
  <c r="H230" i="6"/>
  <c r="F385" i="6"/>
  <c r="H462" i="6"/>
  <c r="E153" i="6"/>
  <c r="G230" i="6"/>
  <c r="E385" i="6"/>
  <c r="G462" i="6"/>
  <c r="D153" i="6"/>
  <c r="F230" i="6"/>
  <c r="D385" i="6"/>
  <c r="F462" i="6"/>
  <c r="C153" i="6"/>
  <c r="E230" i="6"/>
  <c r="C385" i="6"/>
  <c r="E462" i="6"/>
  <c r="N152" i="6"/>
  <c r="P229" i="6"/>
  <c r="N384" i="6"/>
  <c r="P461" i="6"/>
  <c r="M152" i="6"/>
  <c r="O229" i="6"/>
  <c r="M384" i="6"/>
  <c r="O461" i="6"/>
  <c r="L152" i="6"/>
  <c r="N229" i="6"/>
  <c r="L384" i="6"/>
  <c r="N461" i="6"/>
  <c r="K152" i="6"/>
  <c r="M229" i="6"/>
  <c r="K384" i="6"/>
  <c r="M461" i="6"/>
  <c r="J152" i="6"/>
  <c r="L229" i="6"/>
  <c r="J384" i="6"/>
  <c r="I152" i="6"/>
  <c r="H152" i="6"/>
  <c r="J229" i="6"/>
  <c r="H384" i="6"/>
  <c r="J461" i="6"/>
  <c r="G152" i="6"/>
  <c r="I229" i="6"/>
  <c r="G384" i="6"/>
  <c r="I461" i="6"/>
  <c r="F152" i="6"/>
  <c r="H229" i="6"/>
  <c r="F384" i="6"/>
  <c r="H461" i="6"/>
  <c r="E152" i="6"/>
  <c r="G229" i="6"/>
  <c r="E384" i="6"/>
  <c r="G461" i="6"/>
  <c r="D152" i="6"/>
  <c r="F229" i="6"/>
  <c r="D384" i="6"/>
  <c r="F461" i="6"/>
  <c r="C152" i="6"/>
  <c r="E229" i="6"/>
  <c r="C384" i="6"/>
  <c r="E461" i="6"/>
  <c r="N151" i="6"/>
  <c r="P228" i="6"/>
  <c r="N383" i="6"/>
  <c r="P460" i="6"/>
  <c r="M151" i="6"/>
  <c r="O228" i="6"/>
  <c r="M383" i="6"/>
  <c r="O460" i="6"/>
  <c r="L151" i="6"/>
  <c r="K151" i="6"/>
  <c r="M228" i="6"/>
  <c r="K383" i="6"/>
  <c r="M460" i="6"/>
  <c r="J151" i="6"/>
  <c r="L228" i="6"/>
  <c r="J383" i="6"/>
  <c r="I151" i="6"/>
  <c r="K228" i="6"/>
  <c r="I383" i="6"/>
  <c r="K460" i="6"/>
  <c r="H151" i="6"/>
  <c r="J228" i="6"/>
  <c r="H383" i="6"/>
  <c r="J460" i="6"/>
  <c r="G151" i="6"/>
  <c r="I228" i="6"/>
  <c r="G383" i="6"/>
  <c r="I460" i="6"/>
  <c r="F151" i="6"/>
  <c r="H228" i="6"/>
  <c r="F383" i="6"/>
  <c r="H460" i="6"/>
  <c r="E151" i="6"/>
  <c r="G228" i="6"/>
  <c r="E383" i="6"/>
  <c r="G460" i="6"/>
  <c r="D151" i="6"/>
  <c r="C151" i="6"/>
  <c r="E228" i="6"/>
  <c r="C383" i="6"/>
  <c r="E460" i="6"/>
  <c r="N150" i="6"/>
  <c r="P227" i="6"/>
  <c r="N382" i="6"/>
  <c r="P459" i="6"/>
  <c r="M150" i="6"/>
  <c r="O227" i="6"/>
  <c r="M382" i="6"/>
  <c r="O459" i="6"/>
  <c r="L150" i="6"/>
  <c r="N227" i="6"/>
  <c r="L382" i="6"/>
  <c r="N459" i="6"/>
  <c r="K150" i="6"/>
  <c r="M227" i="6"/>
  <c r="K382" i="6"/>
  <c r="M459" i="6"/>
  <c r="J150" i="6"/>
  <c r="L227" i="6"/>
  <c r="J382" i="6"/>
  <c r="L459" i="6"/>
  <c r="I150" i="6"/>
  <c r="K227" i="6"/>
  <c r="I382" i="6"/>
  <c r="K459" i="6"/>
  <c r="H150" i="6"/>
  <c r="J227" i="6"/>
  <c r="G150" i="6"/>
  <c r="I227" i="6"/>
  <c r="G382" i="6"/>
  <c r="I459" i="6"/>
  <c r="F150" i="6"/>
  <c r="H227" i="6"/>
  <c r="F382" i="6"/>
  <c r="E150" i="6"/>
  <c r="G227" i="6"/>
  <c r="E382" i="6"/>
  <c r="G459" i="6"/>
  <c r="D150" i="6"/>
  <c r="F227" i="6"/>
  <c r="D382" i="6"/>
  <c r="F459" i="6"/>
  <c r="C150" i="6"/>
  <c r="E227" i="6"/>
  <c r="C382" i="6"/>
  <c r="E459" i="6"/>
  <c r="N149" i="6"/>
  <c r="P226" i="6"/>
  <c r="N381" i="6"/>
  <c r="P458" i="6"/>
  <c r="M149" i="6"/>
  <c r="O226" i="6"/>
  <c r="M381" i="6"/>
  <c r="O458" i="6"/>
  <c r="L149" i="6"/>
  <c r="N226" i="6"/>
  <c r="L381" i="6"/>
  <c r="N458" i="6"/>
  <c r="K149" i="6"/>
  <c r="M226" i="6"/>
  <c r="K381" i="6"/>
  <c r="M458" i="6"/>
  <c r="J149" i="6"/>
  <c r="L226" i="6"/>
  <c r="J381" i="6"/>
  <c r="L458" i="6"/>
  <c r="I149" i="6"/>
  <c r="K226" i="6"/>
  <c r="I381" i="6"/>
  <c r="K458" i="6"/>
  <c r="H149" i="6"/>
  <c r="J226" i="6"/>
  <c r="H381" i="6"/>
  <c r="J458" i="6"/>
  <c r="G149" i="6"/>
  <c r="I226" i="6"/>
  <c r="G381" i="6"/>
  <c r="I458" i="6"/>
  <c r="F149" i="6"/>
  <c r="H226" i="6"/>
  <c r="F381" i="6"/>
  <c r="H458" i="6"/>
  <c r="E149" i="6"/>
  <c r="G226" i="6"/>
  <c r="E381" i="6"/>
  <c r="G458" i="6"/>
  <c r="D149" i="6"/>
  <c r="F226" i="6"/>
  <c r="D381" i="6"/>
  <c r="F458" i="6"/>
  <c r="C149" i="6"/>
  <c r="E226" i="6"/>
  <c r="C381" i="6"/>
  <c r="E458" i="6"/>
  <c r="N148" i="6"/>
  <c r="M148" i="6"/>
  <c r="O225" i="6"/>
  <c r="M380" i="6"/>
  <c r="O457" i="6"/>
  <c r="L148" i="6"/>
  <c r="N225" i="6"/>
  <c r="L380" i="6"/>
  <c r="N457" i="6"/>
  <c r="K148" i="6"/>
  <c r="M225" i="6"/>
  <c r="K380" i="6"/>
  <c r="M457" i="6"/>
  <c r="J148" i="6"/>
  <c r="L225" i="6"/>
  <c r="J380" i="6"/>
  <c r="I148" i="6"/>
  <c r="K225" i="6"/>
  <c r="I380" i="6"/>
  <c r="K457" i="6"/>
  <c r="H148" i="6"/>
  <c r="J225" i="6"/>
  <c r="H380" i="6"/>
  <c r="J457" i="6"/>
  <c r="G148" i="6"/>
  <c r="I225" i="6"/>
  <c r="G380" i="6"/>
  <c r="I457" i="6"/>
  <c r="F148" i="6"/>
  <c r="H225" i="6"/>
  <c r="F380" i="6"/>
  <c r="E148" i="6"/>
  <c r="G225" i="6"/>
  <c r="E380" i="6"/>
  <c r="G457" i="6"/>
  <c r="D148" i="6"/>
  <c r="F225" i="6"/>
  <c r="D380" i="6"/>
  <c r="F457" i="6"/>
  <c r="C148" i="6"/>
  <c r="E225" i="6"/>
  <c r="C380" i="6"/>
  <c r="E457" i="6"/>
  <c r="N216" i="6"/>
  <c r="M216" i="6"/>
  <c r="L216" i="6"/>
  <c r="K216" i="6"/>
  <c r="J216" i="6"/>
  <c r="I216" i="6"/>
  <c r="H216" i="6"/>
  <c r="G216" i="6"/>
  <c r="F216" i="6"/>
  <c r="E216" i="6"/>
  <c r="D216" i="6"/>
  <c r="C216" i="6"/>
  <c r="N215" i="6"/>
  <c r="M215" i="6"/>
  <c r="L215" i="6"/>
  <c r="K215" i="6"/>
  <c r="J215" i="6"/>
  <c r="I215" i="6"/>
  <c r="H215" i="6"/>
  <c r="G215" i="6"/>
  <c r="F215" i="6"/>
  <c r="E215" i="6"/>
  <c r="D215" i="6"/>
  <c r="C215" i="6"/>
  <c r="N214" i="6"/>
  <c r="M214" i="6"/>
  <c r="L214" i="6"/>
  <c r="K214" i="6"/>
  <c r="J214" i="6"/>
  <c r="I214" i="6"/>
  <c r="H214" i="6"/>
  <c r="G214" i="6"/>
  <c r="F214" i="6"/>
  <c r="E214" i="6"/>
  <c r="D214" i="6"/>
  <c r="C214" i="6"/>
  <c r="N213" i="6"/>
  <c r="M213" i="6"/>
  <c r="L213" i="6"/>
  <c r="K213" i="6"/>
  <c r="J213" i="6"/>
  <c r="I213" i="6"/>
  <c r="H213" i="6"/>
  <c r="G213" i="6"/>
  <c r="F213" i="6"/>
  <c r="E213" i="6"/>
  <c r="D213" i="6"/>
  <c r="C213" i="6"/>
  <c r="N212" i="6"/>
  <c r="M212" i="6"/>
  <c r="L212" i="6"/>
  <c r="K212" i="6"/>
  <c r="J212" i="6"/>
  <c r="I212" i="6"/>
  <c r="H212" i="6"/>
  <c r="G212" i="6"/>
  <c r="F212" i="6"/>
  <c r="E212" i="6"/>
  <c r="D212" i="6"/>
  <c r="C212" i="6"/>
  <c r="N211" i="6"/>
  <c r="M211" i="6"/>
  <c r="L211" i="6"/>
  <c r="K211" i="6"/>
  <c r="J211" i="6"/>
  <c r="I211" i="6"/>
  <c r="H211" i="6"/>
  <c r="G211" i="6"/>
  <c r="F211" i="6"/>
  <c r="E211" i="6"/>
  <c r="D211" i="6"/>
  <c r="C211" i="6"/>
  <c r="N210" i="6"/>
  <c r="M210" i="6"/>
  <c r="L210" i="6"/>
  <c r="K210" i="6"/>
  <c r="J210" i="6"/>
  <c r="I210" i="6"/>
  <c r="H210" i="6"/>
  <c r="G210" i="6"/>
  <c r="F210" i="6"/>
  <c r="E210" i="6"/>
  <c r="D210" i="6"/>
  <c r="C210" i="6"/>
  <c r="N209" i="6"/>
  <c r="M209" i="6"/>
  <c r="L209" i="6"/>
  <c r="K209" i="6"/>
  <c r="J209" i="6"/>
  <c r="I209" i="6"/>
  <c r="H209" i="6"/>
  <c r="G209" i="6"/>
  <c r="F209" i="6"/>
  <c r="E209" i="6"/>
  <c r="D209" i="6"/>
  <c r="C209" i="6"/>
  <c r="N208" i="6"/>
  <c r="M208" i="6"/>
  <c r="L208" i="6"/>
  <c r="K208" i="6"/>
  <c r="J208" i="6"/>
  <c r="I208" i="6"/>
  <c r="H208" i="6"/>
  <c r="G208" i="6"/>
  <c r="F208" i="6"/>
  <c r="E208" i="6"/>
  <c r="D208" i="6"/>
  <c r="C208" i="6"/>
  <c r="N207" i="6"/>
  <c r="M207" i="6"/>
  <c r="L207" i="6"/>
  <c r="K207" i="6"/>
  <c r="J207" i="6"/>
  <c r="I207" i="6"/>
  <c r="H207" i="6"/>
  <c r="G207" i="6"/>
  <c r="F207" i="6"/>
  <c r="E207" i="6"/>
  <c r="D207" i="6"/>
  <c r="C207" i="6"/>
  <c r="N206" i="6"/>
  <c r="M206" i="6"/>
  <c r="L206" i="6"/>
  <c r="K206" i="6"/>
  <c r="J206" i="6"/>
  <c r="I206" i="6"/>
  <c r="H206" i="6"/>
  <c r="G206" i="6"/>
  <c r="F206" i="6"/>
  <c r="E206" i="6"/>
  <c r="D206" i="6"/>
  <c r="C206" i="6"/>
  <c r="N205" i="6"/>
  <c r="M205" i="6"/>
  <c r="L205" i="6"/>
  <c r="K205" i="6"/>
  <c r="J205" i="6"/>
  <c r="I205" i="6"/>
  <c r="H205" i="6"/>
  <c r="G205" i="6"/>
  <c r="F205" i="6"/>
  <c r="E205" i="6"/>
  <c r="D205" i="6"/>
  <c r="C205" i="6"/>
  <c r="K478" i="7"/>
  <c r="K479" i="7"/>
  <c r="L526" i="7"/>
  <c r="K480" i="7"/>
  <c r="K481" i="7"/>
  <c r="J478" i="7"/>
  <c r="J479" i="7"/>
  <c r="J480" i="7"/>
  <c r="J481" i="7"/>
  <c r="J482" i="7"/>
  <c r="I478" i="7"/>
  <c r="J522" i="7"/>
  <c r="I479" i="7"/>
  <c r="I480" i="7"/>
  <c r="I481" i="7"/>
  <c r="H478" i="7"/>
  <c r="H479" i="7"/>
  <c r="H480" i="7"/>
  <c r="I526" i="7"/>
  <c r="I528" i="7"/>
  <c r="H481" i="7"/>
  <c r="G478" i="7"/>
  <c r="G479" i="7"/>
  <c r="G480" i="7"/>
  <c r="G481" i="7"/>
  <c r="F478" i="7"/>
  <c r="F479" i="7"/>
  <c r="G527" i="7"/>
  <c r="F480" i="7"/>
  <c r="G528" i="7"/>
  <c r="F481" i="7"/>
  <c r="E478" i="7"/>
  <c r="E479" i="7"/>
  <c r="E480" i="7"/>
  <c r="E481" i="7"/>
  <c r="D478" i="7"/>
  <c r="E526" i="7"/>
  <c r="D479" i="7"/>
  <c r="D480" i="7"/>
  <c r="D481" i="7"/>
  <c r="C478" i="7"/>
  <c r="C479" i="7"/>
  <c r="C480" i="7"/>
  <c r="C481" i="7"/>
  <c r="D529" i="7"/>
  <c r="C482" i="7"/>
  <c r="N616" i="7"/>
  <c r="M616" i="7"/>
  <c r="L616" i="7"/>
  <c r="K616" i="7"/>
  <c r="J616" i="7"/>
  <c r="I616" i="7"/>
  <c r="H616" i="7"/>
  <c r="G616" i="7"/>
  <c r="F616" i="7"/>
  <c r="E616" i="7"/>
  <c r="D616" i="7"/>
  <c r="C616" i="7"/>
  <c r="B482" i="7"/>
  <c r="M481" i="7"/>
  <c r="N529" i="7"/>
  <c r="L481" i="7"/>
  <c r="M476" i="7"/>
  <c r="M477" i="7"/>
  <c r="M478" i="7"/>
  <c r="M479" i="7"/>
  <c r="M480" i="7"/>
  <c r="K476" i="7"/>
  <c r="L520" i="7"/>
  <c r="K477" i="7"/>
  <c r="L524" i="7"/>
  <c r="J476" i="7"/>
  <c r="K520" i="7"/>
  <c r="J477" i="7"/>
  <c r="I476" i="7"/>
  <c r="I477" i="7"/>
  <c r="H476" i="7"/>
  <c r="I523" i="7"/>
  <c r="H477" i="7"/>
  <c r="F476" i="7"/>
  <c r="F477" i="7"/>
  <c r="G523" i="7"/>
  <c r="G476" i="7"/>
  <c r="H524" i="7"/>
  <c r="G477" i="7"/>
  <c r="E476" i="7"/>
  <c r="E477" i="7"/>
  <c r="C476" i="7"/>
  <c r="C477" i="7"/>
  <c r="D476" i="7"/>
  <c r="E520" i="7"/>
  <c r="D477" i="7"/>
  <c r="E525" i="7"/>
  <c r="E521" i="7"/>
  <c r="B476" i="7"/>
  <c r="B477" i="7"/>
  <c r="B478" i="7"/>
  <c r="B479" i="7"/>
  <c r="B480" i="7"/>
  <c r="L476" i="7"/>
  <c r="L477" i="7"/>
  <c r="M524" i="7"/>
  <c r="L478" i="7"/>
  <c r="M526" i="7"/>
  <c r="L479" i="7"/>
  <c r="L480" i="7"/>
  <c r="B481" i="7"/>
  <c r="N615" i="7"/>
  <c r="M615" i="7"/>
  <c r="L615" i="7"/>
  <c r="K615" i="7"/>
  <c r="J615" i="7"/>
  <c r="I615" i="7"/>
  <c r="H615" i="7"/>
  <c r="G615" i="7"/>
  <c r="F615" i="7"/>
  <c r="E615" i="7"/>
  <c r="D615" i="7"/>
  <c r="C615" i="7"/>
  <c r="N568" i="7"/>
  <c r="G538" i="6"/>
  <c r="G536" i="6"/>
  <c r="G535" i="6"/>
  <c r="G534" i="6"/>
  <c r="G533" i="6"/>
  <c r="G593" i="5"/>
  <c r="G592" i="5"/>
  <c r="G591" i="5"/>
  <c r="G590" i="5"/>
  <c r="G589" i="5"/>
  <c r="G588" i="5"/>
  <c r="G587" i="5"/>
  <c r="F593" i="5"/>
  <c r="P593" i="5"/>
  <c r="F20" i="5"/>
  <c r="F586" i="5"/>
  <c r="P586" i="5"/>
  <c r="F590" i="5"/>
  <c r="F591" i="5"/>
  <c r="P591" i="5"/>
  <c r="F592" i="5"/>
  <c r="P592" i="5"/>
  <c r="F589" i="5"/>
  <c r="P589" i="5"/>
  <c r="F588" i="5"/>
  <c r="F587" i="5"/>
  <c r="P587" i="5"/>
  <c r="F585" i="5"/>
  <c r="P585" i="5"/>
  <c r="F584" i="5"/>
  <c r="P584" i="5"/>
  <c r="F583" i="5"/>
  <c r="P583" i="5"/>
  <c r="F582" i="5"/>
  <c r="P582" i="5"/>
  <c r="F581" i="5"/>
  <c r="P581" i="5"/>
  <c r="F580" i="5"/>
  <c r="F579" i="5"/>
  <c r="F578" i="5"/>
  <c r="F577" i="5"/>
  <c r="F576" i="5"/>
  <c r="P576" i="5"/>
  <c r="F575" i="5"/>
  <c r="P575" i="5"/>
  <c r="F574" i="5"/>
  <c r="F573" i="5"/>
  <c r="F572" i="5"/>
  <c r="F571" i="5"/>
  <c r="F570" i="5"/>
  <c r="P570" i="5"/>
  <c r="F569" i="5"/>
  <c r="P569" i="5"/>
  <c r="F568" i="5"/>
  <c r="P568" i="5"/>
  <c r="F567" i="5"/>
  <c r="P567" i="5"/>
  <c r="F566" i="5"/>
  <c r="F565" i="5"/>
  <c r="F564" i="5"/>
  <c r="F563" i="5"/>
  <c r="F562" i="5"/>
  <c r="P562" i="5"/>
  <c r="F561" i="5"/>
  <c r="P561" i="5"/>
  <c r="F560" i="5"/>
  <c r="P560" i="5"/>
  <c r="F559" i="5"/>
  <c r="P559" i="5"/>
  <c r="F558" i="5"/>
  <c r="F557" i="5"/>
  <c r="F556" i="5"/>
  <c r="F555" i="5"/>
  <c r="F554" i="5"/>
  <c r="P554" i="5"/>
  <c r="F553" i="5"/>
  <c r="P553" i="5"/>
  <c r="F552" i="5"/>
  <c r="F551" i="5"/>
  <c r="P551" i="5"/>
  <c r="F550" i="5"/>
  <c r="F549" i="5"/>
  <c r="F548" i="5"/>
  <c r="F547" i="5"/>
  <c r="F546" i="5"/>
  <c r="P546" i="5"/>
  <c r="F545" i="5"/>
  <c r="F544" i="5"/>
  <c r="F543" i="5"/>
  <c r="P543" i="5"/>
  <c r="F542" i="5"/>
  <c r="P542" i="5"/>
  <c r="F541" i="5"/>
  <c r="F540" i="5"/>
  <c r="F539" i="5"/>
  <c r="F538" i="5"/>
  <c r="P538" i="5"/>
  <c r="M475" i="7"/>
  <c r="N614" i="7"/>
  <c r="C614" i="7"/>
  <c r="D614" i="7"/>
  <c r="E614" i="7"/>
  <c r="F614" i="7"/>
  <c r="G614" i="7"/>
  <c r="H614" i="7"/>
  <c r="I614" i="7"/>
  <c r="J614" i="7"/>
  <c r="K614" i="7"/>
  <c r="L614" i="7"/>
  <c r="L475" i="7"/>
  <c r="M521" i="7"/>
  <c r="M614" i="7"/>
  <c r="K475" i="7"/>
  <c r="J475" i="7"/>
  <c r="K519" i="7"/>
  <c r="I475" i="7"/>
  <c r="H475" i="7"/>
  <c r="I520" i="7"/>
  <c r="G475" i="7"/>
  <c r="H519" i="7"/>
  <c r="N613" i="7"/>
  <c r="C613" i="7"/>
  <c r="D613" i="7"/>
  <c r="E613" i="7"/>
  <c r="F613" i="7"/>
  <c r="G613" i="7"/>
  <c r="H613" i="7"/>
  <c r="I613" i="7"/>
  <c r="J613" i="7"/>
  <c r="K613" i="7"/>
  <c r="L613" i="7"/>
  <c r="M613" i="7"/>
  <c r="F588" i="6"/>
  <c r="P588" i="6"/>
  <c r="F587" i="6"/>
  <c r="P587" i="6"/>
  <c r="F586" i="6"/>
  <c r="P586" i="6"/>
  <c r="F585" i="6"/>
  <c r="P585" i="6"/>
  <c r="F584" i="6"/>
  <c r="P584" i="6"/>
  <c r="F583" i="6"/>
  <c r="P583" i="6"/>
  <c r="F582" i="6"/>
  <c r="P582" i="6"/>
  <c r="F581" i="6"/>
  <c r="P581" i="6"/>
  <c r="F580" i="6"/>
  <c r="P580" i="6" s="1"/>
  <c r="F579" i="6"/>
  <c r="P579" i="6" s="1"/>
  <c r="F578" i="6"/>
  <c r="P578" i="6" s="1"/>
  <c r="F577" i="6"/>
  <c r="P577" i="6"/>
  <c r="F576" i="6"/>
  <c r="P576" i="6" s="1"/>
  <c r="F575" i="6"/>
  <c r="P575" i="6" s="1"/>
  <c r="F574" i="6"/>
  <c r="P574" i="6" s="1"/>
  <c r="F573" i="6"/>
  <c r="F572" i="6"/>
  <c r="P572" i="6"/>
  <c r="F571" i="6"/>
  <c r="P571" i="6"/>
  <c r="F570" i="6"/>
  <c r="P570" i="6"/>
  <c r="F569" i="6"/>
  <c r="P569" i="6" s="1"/>
  <c r="F568" i="6"/>
  <c r="P568" i="6" s="1"/>
  <c r="F567" i="6"/>
  <c r="P567" i="6"/>
  <c r="F566" i="6"/>
  <c r="P566" i="6" s="1"/>
  <c r="F565" i="6"/>
  <c r="F564" i="6"/>
  <c r="P564" i="6"/>
  <c r="F563" i="6"/>
  <c r="P563" i="6"/>
  <c r="F562" i="6"/>
  <c r="P562" i="6" s="1"/>
  <c r="F561" i="6"/>
  <c r="P561" i="6" s="1"/>
  <c r="F560" i="6"/>
  <c r="P560" i="6"/>
  <c r="F559" i="6"/>
  <c r="P559" i="6"/>
  <c r="F558" i="6"/>
  <c r="P558" i="6" s="1"/>
  <c r="F557" i="6"/>
  <c r="P557" i="6" s="1"/>
  <c r="F556" i="6"/>
  <c r="P556" i="6" s="1"/>
  <c r="F555" i="6"/>
  <c r="P555" i="6"/>
  <c r="F554" i="6"/>
  <c r="P554" i="6" s="1"/>
  <c r="F553" i="6"/>
  <c r="P553" i="6"/>
  <c r="F552" i="6"/>
  <c r="P552" i="6"/>
  <c r="F551" i="6"/>
  <c r="P551" i="6" s="1"/>
  <c r="F550" i="6"/>
  <c r="F549" i="6"/>
  <c r="F548" i="6"/>
  <c r="P548" i="6"/>
  <c r="F547" i="6"/>
  <c r="P547" i="6"/>
  <c r="F546" i="6"/>
  <c r="F545" i="6"/>
  <c r="P545" i="6"/>
  <c r="F544" i="6"/>
  <c r="P544" i="6"/>
  <c r="F543" i="6"/>
  <c r="P543" i="6"/>
  <c r="F542" i="6"/>
  <c r="P542" i="6"/>
  <c r="F541" i="6"/>
  <c r="P541" i="6"/>
  <c r="F540" i="6"/>
  <c r="P540" i="6"/>
  <c r="F539" i="6"/>
  <c r="P539" i="6"/>
  <c r="F538" i="6"/>
  <c r="F537" i="6"/>
  <c r="P537" i="6"/>
  <c r="F536" i="6"/>
  <c r="P536" i="6"/>
  <c r="F535" i="6"/>
  <c r="P535" i="6"/>
  <c r="F534" i="6"/>
  <c r="F533" i="6"/>
  <c r="C310" i="6"/>
  <c r="N567" i="7"/>
  <c r="E310" i="6"/>
  <c r="F103" i="3"/>
  <c r="F102" i="3"/>
  <c r="B103" i="3"/>
  <c r="C101" i="3" s="1"/>
  <c r="N612" i="7"/>
  <c r="M612" i="7"/>
  <c r="L612" i="7"/>
  <c r="K612" i="7"/>
  <c r="J612" i="7"/>
  <c r="I612" i="7"/>
  <c r="H612" i="7"/>
  <c r="G612" i="7"/>
  <c r="F612" i="7"/>
  <c r="E612" i="7"/>
  <c r="D612" i="7"/>
  <c r="C612" i="7"/>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N611" i="7"/>
  <c r="M611" i="7"/>
  <c r="L611" i="7"/>
  <c r="K611" i="7"/>
  <c r="J611" i="7"/>
  <c r="I611" i="7"/>
  <c r="H611" i="7"/>
  <c r="G611" i="7"/>
  <c r="F611" i="7"/>
  <c r="E611" i="7"/>
  <c r="D611" i="7"/>
  <c r="C611" i="7"/>
  <c r="G578" i="6"/>
  <c r="G577" i="6"/>
  <c r="G519" i="7"/>
  <c r="F519" i="7"/>
  <c r="E519" i="7"/>
  <c r="D519" i="7"/>
  <c r="C519" i="7"/>
  <c r="N610" i="7"/>
  <c r="D610" i="7"/>
  <c r="E610" i="7"/>
  <c r="F610" i="7"/>
  <c r="G610" i="7"/>
  <c r="H610" i="7"/>
  <c r="I610" i="7"/>
  <c r="J610" i="7"/>
  <c r="K610" i="7"/>
  <c r="L610" i="7"/>
  <c r="M610" i="7"/>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G552" i="6"/>
  <c r="G551" i="6"/>
  <c r="G543" i="6"/>
  <c r="G542" i="6"/>
  <c r="G588" i="6"/>
  <c r="G587" i="6"/>
  <c r="G586" i="6"/>
  <c r="G585" i="6"/>
  <c r="G584" i="6"/>
  <c r="G583" i="6"/>
  <c r="G582" i="6"/>
  <c r="G581" i="6"/>
  <c r="G580" i="6"/>
  <c r="G579" i="6"/>
  <c r="G576" i="6"/>
  <c r="G575" i="6"/>
  <c r="G574" i="6"/>
  <c r="G573" i="6"/>
  <c r="G572" i="6"/>
  <c r="G571" i="6"/>
  <c r="G570" i="6"/>
  <c r="G569" i="6"/>
  <c r="G568" i="6"/>
  <c r="G567" i="6"/>
  <c r="G566" i="6"/>
  <c r="G565" i="6"/>
  <c r="G555" i="6"/>
  <c r="G554" i="6"/>
  <c r="G553" i="6"/>
  <c r="G550" i="6"/>
  <c r="G549" i="6"/>
  <c r="G548" i="6"/>
  <c r="G547" i="6"/>
  <c r="G546" i="6"/>
  <c r="G545" i="6"/>
  <c r="G544" i="6"/>
  <c r="G541" i="6"/>
  <c r="G540" i="6"/>
  <c r="G539" i="6"/>
  <c r="B534" i="6"/>
  <c r="B535" i="6"/>
  <c r="B536" i="6"/>
  <c r="B537" i="6"/>
  <c r="B538" i="6"/>
  <c r="B539" i="6"/>
  <c r="B540" i="6"/>
  <c r="B541" i="6"/>
  <c r="B542" i="6"/>
  <c r="B543" i="6"/>
  <c r="B544" i="6"/>
  <c r="B545" i="6"/>
  <c r="B546" i="6"/>
  <c r="B547" i="6"/>
  <c r="B548" i="6"/>
  <c r="B549" i="6"/>
  <c r="B550" i="6"/>
  <c r="B551" i="6"/>
  <c r="B552" i="6"/>
  <c r="B553" i="6"/>
  <c r="B554" i="6"/>
  <c r="B555" i="6"/>
  <c r="B556" i="6"/>
  <c r="B557" i="6"/>
  <c r="B558" i="6"/>
  <c r="B559" i="6"/>
  <c r="B560" i="6"/>
  <c r="B561" i="6"/>
  <c r="B562" i="6"/>
  <c r="B563" i="6"/>
  <c r="B564" i="6"/>
  <c r="B565" i="6"/>
  <c r="B566" i="6"/>
  <c r="B567" i="6"/>
  <c r="B568" i="6"/>
  <c r="B569" i="6"/>
  <c r="B570" i="6"/>
  <c r="B571" i="6"/>
  <c r="B572" i="6"/>
  <c r="B573" i="6"/>
  <c r="B574" i="6"/>
  <c r="B575" i="6"/>
  <c r="B576" i="6"/>
  <c r="B577" i="6"/>
  <c r="B578" i="6"/>
  <c r="B579" i="6"/>
  <c r="B580" i="6"/>
  <c r="B581" i="6"/>
  <c r="B582" i="6"/>
  <c r="B583" i="6"/>
  <c r="B584" i="6"/>
  <c r="B585" i="6"/>
  <c r="B586" i="6"/>
  <c r="B587" i="6"/>
  <c r="B588" i="6"/>
  <c r="B381" i="6"/>
  <c r="B382" i="6"/>
  <c r="B383" i="6"/>
  <c r="B384" i="6"/>
  <c r="B385" i="6"/>
  <c r="B386" i="6"/>
  <c r="B387" i="6"/>
  <c r="B388" i="6"/>
  <c r="B389" i="6"/>
  <c r="B390" i="6"/>
  <c r="B391" i="6"/>
  <c r="B392" i="6"/>
  <c r="B393" i="6"/>
  <c r="B394" i="6"/>
  <c r="B395" i="6"/>
  <c r="B396" i="6"/>
  <c r="B397" i="6"/>
  <c r="B398" i="6"/>
  <c r="B399" i="6"/>
  <c r="B400" i="6"/>
  <c r="B401" i="6"/>
  <c r="B402" i="6"/>
  <c r="B403" i="6"/>
  <c r="B404" i="6"/>
  <c r="B405" i="6"/>
  <c r="B406" i="6"/>
  <c r="B407" i="6"/>
  <c r="B408" i="6"/>
  <c r="B409" i="6"/>
  <c r="B410" i="6"/>
  <c r="B411" i="6"/>
  <c r="B412" i="6"/>
  <c r="B413" i="6"/>
  <c r="B414" i="6"/>
  <c r="B415" i="6"/>
  <c r="B416" i="6"/>
  <c r="B417" i="6"/>
  <c r="B418" i="6"/>
  <c r="B419" i="6"/>
  <c r="B420" i="6"/>
  <c r="B421" i="6"/>
  <c r="B422" i="6"/>
  <c r="B423" i="6"/>
  <c r="B424" i="6"/>
  <c r="B425" i="6"/>
  <c r="B426" i="6"/>
  <c r="B427" i="6"/>
  <c r="B428" i="6"/>
  <c r="B429" i="6"/>
  <c r="B430" i="6"/>
  <c r="B431" i="6"/>
  <c r="B432" i="6"/>
  <c r="B433" i="6"/>
  <c r="B434" i="6"/>
  <c r="B435" i="6"/>
  <c r="B436" i="6"/>
  <c r="C358" i="6"/>
  <c r="C357" i="6"/>
  <c r="C356" i="6"/>
  <c r="C355" i="6"/>
  <c r="C354" i="6"/>
  <c r="C353" i="6"/>
  <c r="C352" i="6"/>
  <c r="C351" i="6"/>
  <c r="C350" i="6"/>
  <c r="C349" i="6"/>
  <c r="C348" i="6"/>
  <c r="C347" i="6"/>
  <c r="C346" i="6"/>
  <c r="C345" i="6"/>
  <c r="C344" i="6"/>
  <c r="C343" i="6"/>
  <c r="C342" i="6"/>
  <c r="C341" i="6"/>
  <c r="C340" i="6"/>
  <c r="C339" i="6"/>
  <c r="C338" i="6"/>
  <c r="C337" i="6"/>
  <c r="C336" i="6"/>
  <c r="C335" i="6"/>
  <c r="C334" i="6"/>
  <c r="C333" i="6"/>
  <c r="C332" i="6"/>
  <c r="C331" i="6"/>
  <c r="C330" i="6"/>
  <c r="C329" i="6"/>
  <c r="C328" i="6"/>
  <c r="C327" i="6"/>
  <c r="C326" i="6"/>
  <c r="C325" i="6"/>
  <c r="C324" i="6"/>
  <c r="C323" i="6"/>
  <c r="C322" i="6"/>
  <c r="C321" i="6"/>
  <c r="C320" i="6"/>
  <c r="C319" i="6"/>
  <c r="C318" i="6"/>
  <c r="C317" i="6"/>
  <c r="C316" i="6"/>
  <c r="C315" i="6"/>
  <c r="C314" i="6"/>
  <c r="C313" i="6"/>
  <c r="C312" i="6"/>
  <c r="C311" i="6"/>
  <c r="C309" i="6"/>
  <c r="C308" i="6"/>
  <c r="C307" i="6"/>
  <c r="C306" i="6"/>
  <c r="C305" i="6"/>
  <c r="C304" i="6"/>
  <c r="C303" i="6"/>
  <c r="C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6" i="6"/>
  <c r="B347" i="6"/>
  <c r="B348" i="6"/>
  <c r="B349" i="6"/>
  <c r="B350" i="6"/>
  <c r="B351" i="6"/>
  <c r="B352" i="6"/>
  <c r="B353" i="6"/>
  <c r="B354" i="6"/>
  <c r="B355" i="6"/>
  <c r="B356" i="6"/>
  <c r="B357"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C359" i="5"/>
  <c r="C358" i="5"/>
  <c r="C357" i="5"/>
  <c r="C356" i="5"/>
  <c r="C355" i="5"/>
  <c r="C354" i="5"/>
  <c r="C353" i="5"/>
  <c r="C352" i="5"/>
  <c r="C351" i="5"/>
  <c r="C350" i="5"/>
  <c r="C349" i="5"/>
  <c r="C348" i="5"/>
  <c r="C347" i="5"/>
  <c r="C346" i="5"/>
  <c r="C345" i="5"/>
  <c r="C344" i="5"/>
  <c r="C343" i="5"/>
  <c r="C342" i="5"/>
  <c r="C341" i="5"/>
  <c r="C340" i="5"/>
  <c r="C339" i="5"/>
  <c r="C338" i="5"/>
  <c r="C337" i="5"/>
  <c r="C336" i="5"/>
  <c r="C335" i="5"/>
  <c r="C334" i="5"/>
  <c r="C333" i="5"/>
  <c r="C332" i="5"/>
  <c r="C331" i="5"/>
  <c r="C330" i="5"/>
  <c r="C329" i="5"/>
  <c r="C328" i="5"/>
  <c r="C327" i="5"/>
  <c r="C326" i="5"/>
  <c r="C325" i="5"/>
  <c r="C324" i="5"/>
  <c r="C323" i="5"/>
  <c r="C322" i="5"/>
  <c r="C321" i="5"/>
  <c r="C320" i="5"/>
  <c r="C319" i="5"/>
  <c r="C318" i="5"/>
  <c r="C317" i="5"/>
  <c r="C316" i="5"/>
  <c r="C315" i="5"/>
  <c r="C314" i="5"/>
  <c r="C313" i="5"/>
  <c r="C312" i="5"/>
  <c r="C311" i="5"/>
  <c r="C310" i="5"/>
  <c r="C309" i="5"/>
  <c r="C308" i="5"/>
  <c r="C307" i="5"/>
  <c r="C306" i="5"/>
  <c r="C305" i="5"/>
  <c r="C304" i="5"/>
  <c r="B629" i="7"/>
  <c r="B630" i="7"/>
  <c r="B631" i="7"/>
  <c r="B632" i="7"/>
  <c r="B633" i="7"/>
  <c r="B634" i="7"/>
  <c r="B635" i="7"/>
  <c r="B636" i="7"/>
  <c r="B637" i="7"/>
  <c r="B638" i="7"/>
  <c r="B639" i="7"/>
  <c r="B640" i="7"/>
  <c r="B641" i="7"/>
  <c r="B642" i="7"/>
  <c r="B643" i="7"/>
  <c r="B644" i="7"/>
  <c r="B645" i="7"/>
  <c r="B646" i="7"/>
  <c r="B647" i="7"/>
  <c r="B648" i="7"/>
  <c r="B649" i="7"/>
  <c r="B650" i="7"/>
  <c r="B651" i="7"/>
  <c r="B652" i="7"/>
  <c r="B653" i="7"/>
  <c r="B654" i="7"/>
  <c r="B655" i="7"/>
  <c r="B656" i="7"/>
  <c r="B657" i="7"/>
  <c r="B658" i="7"/>
  <c r="B659" i="7"/>
  <c r="B660" i="7"/>
  <c r="B661" i="7"/>
  <c r="B662" i="7"/>
  <c r="B663" i="7"/>
  <c r="B664" i="7"/>
  <c r="B665" i="7"/>
  <c r="B666" i="7"/>
  <c r="B667" i="7"/>
  <c r="B668" i="7"/>
  <c r="B669" i="7"/>
  <c r="B670" i="7"/>
  <c r="B671" i="7"/>
  <c r="B672" i="7"/>
  <c r="B673" i="7"/>
  <c r="B674" i="7"/>
  <c r="B675" i="7"/>
  <c r="B676" i="7"/>
  <c r="B677" i="7"/>
  <c r="B678" i="7"/>
  <c r="B679" i="7"/>
  <c r="B680" i="7"/>
  <c r="B681" i="7"/>
  <c r="B682" i="7"/>
  <c r="B683" i="7"/>
  <c r="B684"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O610" i="7"/>
  <c r="G586" i="5"/>
  <c r="G585" i="5"/>
  <c r="G584" i="5"/>
  <c r="G583" i="5"/>
  <c r="G582" i="5"/>
  <c r="G581" i="5"/>
  <c r="G580" i="5"/>
  <c r="G579" i="5"/>
  <c r="G578" i="5"/>
  <c r="G577" i="5"/>
  <c r="G576" i="5"/>
  <c r="G575" i="5"/>
  <c r="G574" i="5"/>
  <c r="G573" i="5"/>
  <c r="G572" i="5"/>
  <c r="G571" i="5"/>
  <c r="G570" i="5"/>
  <c r="G569" i="5"/>
  <c r="G568" i="5"/>
  <c r="G567" i="5"/>
  <c r="G566" i="5"/>
  <c r="G565" i="5"/>
  <c r="G564" i="5"/>
  <c r="G563" i="5"/>
  <c r="G562" i="5"/>
  <c r="G561" i="5"/>
  <c r="G560" i="5"/>
  <c r="G559" i="5"/>
  <c r="G558" i="5"/>
  <c r="G557" i="5"/>
  <c r="G556" i="5"/>
  <c r="G555" i="5"/>
  <c r="G554" i="5"/>
  <c r="G553" i="5"/>
  <c r="G552" i="5"/>
  <c r="G551" i="5"/>
  <c r="G550" i="5"/>
  <c r="G549" i="5"/>
  <c r="G548" i="5"/>
  <c r="G547" i="5"/>
  <c r="G546" i="5"/>
  <c r="G545" i="5"/>
  <c r="G544" i="5"/>
  <c r="G543" i="5"/>
  <c r="G542" i="5"/>
  <c r="G541" i="5"/>
  <c r="G540" i="5"/>
  <c r="B101" i="3"/>
  <c r="C98" i="3" s="1"/>
  <c r="E98" i="3" s="1"/>
  <c r="B98" i="3"/>
  <c r="C97" i="3" s="1"/>
  <c r="E97" i="3" s="1"/>
  <c r="B95" i="3"/>
  <c r="C93" i="3" s="1"/>
  <c r="E93" i="3" s="1"/>
  <c r="B93" i="3"/>
  <c r="C92" i="3" s="1"/>
  <c r="E92" i="3" s="1"/>
  <c r="G539" i="5"/>
  <c r="B54" i="5"/>
  <c r="C53" i="5" s="1"/>
  <c r="B52" i="5"/>
  <c r="C51" i="5" s="1"/>
  <c r="E51" i="5" s="1"/>
  <c r="B49" i="5"/>
  <c r="C48" i="5" s="1"/>
  <c r="E48" i="5" s="1"/>
  <c r="B46" i="5"/>
  <c r="C44" i="5" s="1"/>
  <c r="E44" i="5" s="1"/>
  <c r="B44" i="5"/>
  <c r="C43" i="5" s="1"/>
  <c r="E43" i="5" s="1"/>
  <c r="B458" i="6"/>
  <c r="B459" i="6"/>
  <c r="B460" i="6"/>
  <c r="B461" i="6"/>
  <c r="B462" i="6"/>
  <c r="B463" i="6"/>
  <c r="B464" i="6"/>
  <c r="B465" i="6"/>
  <c r="B466" i="6"/>
  <c r="B467" i="6"/>
  <c r="B468" i="6"/>
  <c r="B469" i="6"/>
  <c r="B470" i="6"/>
  <c r="B471" i="6"/>
  <c r="B472" i="6"/>
  <c r="B473" i="6"/>
  <c r="B474" i="6"/>
  <c r="B475" i="6"/>
  <c r="B476" i="6"/>
  <c r="B477" i="6"/>
  <c r="B478" i="6"/>
  <c r="B479" i="6"/>
  <c r="B480" i="6"/>
  <c r="B481" i="6"/>
  <c r="B482" i="6"/>
  <c r="B483" i="6"/>
  <c r="B484" i="6"/>
  <c r="B485" i="6"/>
  <c r="B486" i="6"/>
  <c r="B487" i="6"/>
  <c r="B488" i="6"/>
  <c r="B489" i="6"/>
  <c r="B490" i="6"/>
  <c r="B491" i="6"/>
  <c r="B492" i="6"/>
  <c r="B493" i="6"/>
  <c r="B494" i="6"/>
  <c r="B495" i="6"/>
  <c r="B496" i="6"/>
  <c r="B497" i="6"/>
  <c r="B498" i="6"/>
  <c r="B499" i="6"/>
  <c r="B500" i="6"/>
  <c r="B501" i="6"/>
  <c r="B502" i="6"/>
  <c r="B503" i="6"/>
  <c r="B504" i="6"/>
  <c r="B505" i="6"/>
  <c r="B506" i="6"/>
  <c r="B507" i="6"/>
  <c r="B508" i="6"/>
  <c r="B509" i="6"/>
  <c r="B510" i="6"/>
  <c r="B511" i="6"/>
  <c r="B512" i="6"/>
  <c r="B513"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F31" i="3"/>
  <c r="G31" i="3" s="1"/>
  <c r="I31" i="3" s="1"/>
  <c r="F32" i="3"/>
  <c r="F33" i="3"/>
  <c r="F34" i="3"/>
  <c r="F35" i="3"/>
  <c r="F36" i="3"/>
  <c r="F37" i="3"/>
  <c r="F38" i="3"/>
  <c r="F39" i="3"/>
  <c r="F40" i="3"/>
  <c r="F41" i="3"/>
  <c r="F42" i="3"/>
  <c r="F92" i="3"/>
  <c r="G92" i="3" s="1"/>
  <c r="I92" i="3" s="1"/>
  <c r="F93" i="3"/>
  <c r="G93" i="3" s="1"/>
  <c r="I93" i="3" s="1"/>
  <c r="F94" i="3"/>
  <c r="G94" i="3" s="1"/>
  <c r="I94" i="3" s="1"/>
  <c r="F95" i="3"/>
  <c r="G95" i="3" s="1"/>
  <c r="I95" i="3" s="1"/>
  <c r="F96" i="3"/>
  <c r="G96" i="3" s="1"/>
  <c r="I96" i="3" s="1"/>
  <c r="F97" i="3"/>
  <c r="G97" i="3" s="1"/>
  <c r="I97" i="3" s="1"/>
  <c r="F98" i="3"/>
  <c r="G98" i="3" s="1"/>
  <c r="I98" i="3" s="1"/>
  <c r="F99" i="3"/>
  <c r="G99" i="3" s="1"/>
  <c r="I99" i="3" s="1"/>
  <c r="F100" i="3"/>
  <c r="G100" i="3" s="1"/>
  <c r="I100" i="3" s="1"/>
  <c r="F101" i="3"/>
  <c r="G101" i="3" s="1"/>
  <c r="I101" i="3" s="1"/>
  <c r="B104" i="3"/>
  <c r="C103" i="3" s="1"/>
  <c r="G595" i="5"/>
  <c r="G596" i="5"/>
  <c r="G597" i="5"/>
  <c r="G598" i="5"/>
  <c r="G599" i="5"/>
  <c r="G600" i="5"/>
  <c r="G601" i="5"/>
  <c r="G602" i="5"/>
  <c r="G603" i="5"/>
  <c r="G604" i="5"/>
  <c r="G605" i="5"/>
  <c r="G606" i="5"/>
  <c r="G607" i="5"/>
  <c r="P359" i="5"/>
  <c r="O359" i="5"/>
  <c r="N359" i="5"/>
  <c r="M359" i="5"/>
  <c r="L359" i="5"/>
  <c r="K359" i="5"/>
  <c r="J359" i="5"/>
  <c r="I359" i="5"/>
  <c r="H359" i="5"/>
  <c r="G359" i="5"/>
  <c r="F359" i="5"/>
  <c r="E359" i="5"/>
  <c r="P358" i="5"/>
  <c r="O358" i="5"/>
  <c r="N358" i="5"/>
  <c r="M358" i="5"/>
  <c r="L358" i="5"/>
  <c r="K358" i="5"/>
  <c r="J358" i="5"/>
  <c r="I358" i="5"/>
  <c r="H358" i="5"/>
  <c r="G358" i="5"/>
  <c r="F358" i="5"/>
  <c r="E358" i="5"/>
  <c r="P357" i="5"/>
  <c r="O357" i="5"/>
  <c r="N357" i="5"/>
  <c r="M357" i="5"/>
  <c r="L357" i="5"/>
  <c r="K357" i="5"/>
  <c r="J357" i="5"/>
  <c r="I357" i="5"/>
  <c r="H357" i="5"/>
  <c r="G357" i="5"/>
  <c r="F357" i="5"/>
  <c r="E357" i="5"/>
  <c r="P356" i="5"/>
  <c r="O356" i="5"/>
  <c r="N356" i="5"/>
  <c r="M356" i="5"/>
  <c r="L356" i="5"/>
  <c r="K356" i="5"/>
  <c r="J356" i="5"/>
  <c r="I356" i="5"/>
  <c r="H356" i="5"/>
  <c r="G356" i="5"/>
  <c r="F356" i="5"/>
  <c r="E356" i="5"/>
  <c r="P355" i="5"/>
  <c r="O355" i="5"/>
  <c r="N355" i="5"/>
  <c r="M355" i="5"/>
  <c r="L355" i="5"/>
  <c r="K355" i="5"/>
  <c r="J355" i="5"/>
  <c r="I355" i="5"/>
  <c r="H355" i="5"/>
  <c r="G355" i="5"/>
  <c r="F355" i="5"/>
  <c r="E355" i="5"/>
  <c r="P354" i="5"/>
  <c r="O354" i="5"/>
  <c r="N354" i="5"/>
  <c r="M354" i="5"/>
  <c r="L354" i="5"/>
  <c r="K354" i="5"/>
  <c r="J354" i="5"/>
  <c r="I354" i="5"/>
  <c r="H354" i="5"/>
  <c r="G354" i="5"/>
  <c r="F354" i="5"/>
  <c r="E354" i="5"/>
  <c r="P353" i="5"/>
  <c r="O353" i="5"/>
  <c r="N353" i="5"/>
  <c r="M353" i="5"/>
  <c r="L353" i="5"/>
  <c r="K353" i="5"/>
  <c r="J353" i="5"/>
  <c r="I353" i="5"/>
  <c r="H353" i="5"/>
  <c r="G353" i="5"/>
  <c r="F353" i="5"/>
  <c r="E353" i="5"/>
  <c r="P352" i="5"/>
  <c r="O352" i="5"/>
  <c r="N352" i="5"/>
  <c r="M352" i="5"/>
  <c r="L352" i="5"/>
  <c r="K352" i="5"/>
  <c r="J352" i="5"/>
  <c r="I352" i="5"/>
  <c r="H352" i="5"/>
  <c r="G352" i="5"/>
  <c r="F352" i="5"/>
  <c r="E352" i="5"/>
  <c r="P351" i="5"/>
  <c r="O351" i="5"/>
  <c r="N351" i="5"/>
  <c r="M351" i="5"/>
  <c r="L351" i="5"/>
  <c r="K351" i="5"/>
  <c r="J351" i="5"/>
  <c r="I351" i="5"/>
  <c r="H351" i="5"/>
  <c r="G351" i="5"/>
  <c r="F351" i="5"/>
  <c r="E351" i="5"/>
  <c r="P350" i="5"/>
  <c r="O350" i="5"/>
  <c r="N350" i="5"/>
  <c r="M350" i="5"/>
  <c r="L350" i="5"/>
  <c r="K350" i="5"/>
  <c r="J350" i="5"/>
  <c r="I350" i="5"/>
  <c r="H350" i="5"/>
  <c r="G350" i="5"/>
  <c r="F350" i="5"/>
  <c r="E350" i="5"/>
  <c r="P349" i="5"/>
  <c r="O349" i="5"/>
  <c r="N349" i="5"/>
  <c r="M349" i="5"/>
  <c r="L349" i="5"/>
  <c r="K349" i="5"/>
  <c r="J349" i="5"/>
  <c r="I349" i="5"/>
  <c r="H349" i="5"/>
  <c r="G349" i="5"/>
  <c r="F349" i="5"/>
  <c r="E349" i="5"/>
  <c r="P348" i="5"/>
  <c r="O348" i="5"/>
  <c r="N348" i="5"/>
  <c r="M348" i="5"/>
  <c r="L348" i="5"/>
  <c r="K348" i="5"/>
  <c r="J348" i="5"/>
  <c r="I348" i="5"/>
  <c r="H348" i="5"/>
  <c r="G348" i="5"/>
  <c r="F348" i="5"/>
  <c r="E348" i="5"/>
  <c r="P347" i="5"/>
  <c r="O347" i="5"/>
  <c r="N347" i="5"/>
  <c r="M347" i="5"/>
  <c r="L347" i="5"/>
  <c r="K347" i="5"/>
  <c r="J347" i="5"/>
  <c r="I347" i="5"/>
  <c r="H347" i="5"/>
  <c r="G347" i="5"/>
  <c r="F347" i="5"/>
  <c r="E347" i="5"/>
  <c r="P346" i="5"/>
  <c r="O346" i="5"/>
  <c r="N346" i="5"/>
  <c r="M346" i="5"/>
  <c r="L346" i="5"/>
  <c r="K346" i="5"/>
  <c r="J346" i="5"/>
  <c r="I346" i="5"/>
  <c r="H346" i="5"/>
  <c r="G346" i="5"/>
  <c r="F346" i="5"/>
  <c r="E346" i="5"/>
  <c r="P345" i="5"/>
  <c r="O345" i="5"/>
  <c r="N345" i="5"/>
  <c r="M345" i="5"/>
  <c r="L345" i="5"/>
  <c r="K345" i="5"/>
  <c r="J345" i="5"/>
  <c r="I345" i="5"/>
  <c r="H345" i="5"/>
  <c r="G345" i="5"/>
  <c r="F345" i="5"/>
  <c r="E345" i="5"/>
  <c r="P344" i="5"/>
  <c r="O344" i="5"/>
  <c r="N344" i="5"/>
  <c r="M344" i="5"/>
  <c r="L344" i="5"/>
  <c r="K344" i="5"/>
  <c r="J344" i="5"/>
  <c r="I344" i="5"/>
  <c r="H344" i="5"/>
  <c r="G344" i="5"/>
  <c r="F344" i="5"/>
  <c r="E344" i="5"/>
  <c r="P343" i="5"/>
  <c r="O343" i="5"/>
  <c r="N343" i="5"/>
  <c r="M343" i="5"/>
  <c r="L343" i="5"/>
  <c r="K343" i="5"/>
  <c r="J343" i="5"/>
  <c r="I343" i="5"/>
  <c r="H343" i="5"/>
  <c r="G343" i="5"/>
  <c r="F343" i="5"/>
  <c r="E343" i="5"/>
  <c r="P342" i="5"/>
  <c r="O342" i="5"/>
  <c r="N342" i="5"/>
  <c r="M342" i="5"/>
  <c r="L342" i="5"/>
  <c r="K342" i="5"/>
  <c r="J342" i="5"/>
  <c r="I342" i="5"/>
  <c r="H342" i="5"/>
  <c r="G342" i="5"/>
  <c r="F342" i="5"/>
  <c r="E342" i="5"/>
  <c r="P341" i="5"/>
  <c r="O341" i="5"/>
  <c r="N341" i="5"/>
  <c r="M341" i="5"/>
  <c r="L341" i="5"/>
  <c r="K341" i="5"/>
  <c r="J341" i="5"/>
  <c r="I341" i="5"/>
  <c r="H341" i="5"/>
  <c r="G341" i="5"/>
  <c r="F341" i="5"/>
  <c r="E341" i="5"/>
  <c r="P340" i="5"/>
  <c r="O340" i="5"/>
  <c r="N340" i="5"/>
  <c r="M340" i="5"/>
  <c r="L340" i="5"/>
  <c r="K340" i="5"/>
  <c r="J340" i="5"/>
  <c r="I340" i="5"/>
  <c r="H340" i="5"/>
  <c r="G340" i="5"/>
  <c r="F340" i="5"/>
  <c r="E340" i="5"/>
  <c r="P339" i="5"/>
  <c r="O339" i="5"/>
  <c r="N339" i="5"/>
  <c r="M339" i="5"/>
  <c r="L339" i="5"/>
  <c r="K339" i="5"/>
  <c r="J339" i="5"/>
  <c r="I339" i="5"/>
  <c r="H339" i="5"/>
  <c r="G339" i="5"/>
  <c r="F339" i="5"/>
  <c r="E339" i="5"/>
  <c r="P338" i="5"/>
  <c r="O338" i="5"/>
  <c r="N338" i="5"/>
  <c r="M338" i="5"/>
  <c r="L338" i="5"/>
  <c r="K338" i="5"/>
  <c r="J338" i="5"/>
  <c r="I338" i="5"/>
  <c r="H338" i="5"/>
  <c r="G338" i="5"/>
  <c r="F338" i="5"/>
  <c r="E338" i="5"/>
  <c r="P337" i="5"/>
  <c r="O337" i="5"/>
  <c r="N337" i="5"/>
  <c r="M337" i="5"/>
  <c r="L337" i="5"/>
  <c r="K337" i="5"/>
  <c r="J337" i="5"/>
  <c r="I337" i="5"/>
  <c r="H337" i="5"/>
  <c r="G337" i="5"/>
  <c r="F337" i="5"/>
  <c r="E337" i="5"/>
  <c r="P336" i="5"/>
  <c r="O336" i="5"/>
  <c r="N336" i="5"/>
  <c r="M336" i="5"/>
  <c r="L336" i="5"/>
  <c r="K336" i="5"/>
  <c r="J336" i="5"/>
  <c r="I336" i="5"/>
  <c r="H336" i="5"/>
  <c r="G336" i="5"/>
  <c r="F336" i="5"/>
  <c r="E336" i="5"/>
  <c r="P335" i="5"/>
  <c r="O335" i="5"/>
  <c r="N335" i="5"/>
  <c r="M335" i="5"/>
  <c r="L335" i="5"/>
  <c r="K335" i="5"/>
  <c r="J335" i="5"/>
  <c r="I335" i="5"/>
  <c r="H335" i="5"/>
  <c r="G335" i="5"/>
  <c r="F335" i="5"/>
  <c r="E335" i="5"/>
  <c r="P334" i="5"/>
  <c r="O334" i="5"/>
  <c r="N334" i="5"/>
  <c r="M334" i="5"/>
  <c r="L334" i="5"/>
  <c r="K334" i="5"/>
  <c r="J334" i="5"/>
  <c r="I334" i="5"/>
  <c r="H334" i="5"/>
  <c r="G334" i="5"/>
  <c r="F334" i="5"/>
  <c r="E334" i="5"/>
  <c r="P333" i="5"/>
  <c r="O333" i="5"/>
  <c r="N333" i="5"/>
  <c r="M333" i="5"/>
  <c r="L333" i="5"/>
  <c r="K333" i="5"/>
  <c r="J333" i="5"/>
  <c r="I333" i="5"/>
  <c r="H333" i="5"/>
  <c r="G333" i="5"/>
  <c r="F333" i="5"/>
  <c r="E333" i="5"/>
  <c r="P332" i="5"/>
  <c r="O332" i="5"/>
  <c r="N332" i="5"/>
  <c r="M332" i="5"/>
  <c r="L332" i="5"/>
  <c r="K332" i="5"/>
  <c r="J332" i="5"/>
  <c r="I332" i="5"/>
  <c r="H332" i="5"/>
  <c r="G332" i="5"/>
  <c r="F332" i="5"/>
  <c r="E332" i="5"/>
  <c r="P331" i="5"/>
  <c r="O331" i="5"/>
  <c r="N331" i="5"/>
  <c r="M331" i="5"/>
  <c r="L331" i="5"/>
  <c r="K331" i="5"/>
  <c r="J331" i="5"/>
  <c r="I331" i="5"/>
  <c r="H331" i="5"/>
  <c r="G331" i="5"/>
  <c r="F331" i="5"/>
  <c r="E331" i="5"/>
  <c r="P330" i="5"/>
  <c r="O330" i="5"/>
  <c r="N330" i="5"/>
  <c r="M330" i="5"/>
  <c r="L330" i="5"/>
  <c r="K330" i="5"/>
  <c r="J330" i="5"/>
  <c r="I330" i="5"/>
  <c r="H330" i="5"/>
  <c r="G330" i="5"/>
  <c r="F330" i="5"/>
  <c r="E330" i="5"/>
  <c r="P329" i="5"/>
  <c r="O329" i="5"/>
  <c r="N329" i="5"/>
  <c r="M329" i="5"/>
  <c r="L329" i="5"/>
  <c r="K329" i="5"/>
  <c r="J329" i="5"/>
  <c r="I329" i="5"/>
  <c r="H329" i="5"/>
  <c r="G329" i="5"/>
  <c r="F329" i="5"/>
  <c r="E329" i="5"/>
  <c r="P328" i="5"/>
  <c r="O328" i="5"/>
  <c r="N328" i="5"/>
  <c r="M328" i="5"/>
  <c r="L328" i="5"/>
  <c r="K328" i="5"/>
  <c r="J328" i="5"/>
  <c r="I328" i="5"/>
  <c r="H328" i="5"/>
  <c r="G328" i="5"/>
  <c r="F328" i="5"/>
  <c r="E328" i="5"/>
  <c r="P327" i="5"/>
  <c r="O327" i="5"/>
  <c r="N327" i="5"/>
  <c r="M327" i="5"/>
  <c r="L327" i="5"/>
  <c r="K327" i="5"/>
  <c r="J327" i="5"/>
  <c r="I327" i="5"/>
  <c r="H327" i="5"/>
  <c r="G327" i="5"/>
  <c r="F327" i="5"/>
  <c r="E327" i="5"/>
  <c r="P326" i="5"/>
  <c r="O326" i="5"/>
  <c r="N326" i="5"/>
  <c r="M326" i="5"/>
  <c r="L326" i="5"/>
  <c r="K326" i="5"/>
  <c r="J326" i="5"/>
  <c r="I326" i="5"/>
  <c r="H326" i="5"/>
  <c r="G326" i="5"/>
  <c r="F326" i="5"/>
  <c r="E326" i="5"/>
  <c r="P325" i="5"/>
  <c r="O325" i="5"/>
  <c r="N325" i="5"/>
  <c r="M325" i="5"/>
  <c r="L325" i="5"/>
  <c r="K325" i="5"/>
  <c r="J325" i="5"/>
  <c r="I325" i="5"/>
  <c r="H325" i="5"/>
  <c r="G325" i="5"/>
  <c r="F325" i="5"/>
  <c r="E325" i="5"/>
  <c r="P324" i="5"/>
  <c r="O324" i="5"/>
  <c r="N324" i="5"/>
  <c r="M324" i="5"/>
  <c r="L324" i="5"/>
  <c r="K324" i="5"/>
  <c r="J324" i="5"/>
  <c r="I324" i="5"/>
  <c r="H324" i="5"/>
  <c r="G324" i="5"/>
  <c r="F324" i="5"/>
  <c r="E324" i="5"/>
  <c r="P323" i="5"/>
  <c r="O323" i="5"/>
  <c r="N323" i="5"/>
  <c r="M323" i="5"/>
  <c r="L323" i="5"/>
  <c r="K323" i="5"/>
  <c r="J323" i="5"/>
  <c r="I323" i="5"/>
  <c r="H323" i="5"/>
  <c r="G323" i="5"/>
  <c r="F323" i="5"/>
  <c r="E323" i="5"/>
  <c r="P322" i="5"/>
  <c r="O322" i="5"/>
  <c r="N322" i="5"/>
  <c r="M322" i="5"/>
  <c r="L322" i="5"/>
  <c r="K322" i="5"/>
  <c r="J322" i="5"/>
  <c r="I322" i="5"/>
  <c r="H322" i="5"/>
  <c r="G322" i="5"/>
  <c r="F322" i="5"/>
  <c r="E322" i="5"/>
  <c r="P321" i="5"/>
  <c r="O321" i="5"/>
  <c r="N321" i="5"/>
  <c r="M321" i="5"/>
  <c r="L321" i="5"/>
  <c r="K321" i="5"/>
  <c r="J321" i="5"/>
  <c r="I321" i="5"/>
  <c r="H321" i="5"/>
  <c r="G321" i="5"/>
  <c r="F321" i="5"/>
  <c r="E321" i="5"/>
  <c r="P320" i="5"/>
  <c r="O320" i="5"/>
  <c r="N320" i="5"/>
  <c r="M320" i="5"/>
  <c r="L320" i="5"/>
  <c r="K320" i="5"/>
  <c r="J320" i="5"/>
  <c r="I320" i="5"/>
  <c r="H320" i="5"/>
  <c r="G320" i="5"/>
  <c r="F320" i="5"/>
  <c r="E320" i="5"/>
  <c r="P319" i="5"/>
  <c r="O319" i="5"/>
  <c r="N319" i="5"/>
  <c r="M319" i="5"/>
  <c r="L319" i="5"/>
  <c r="K319" i="5"/>
  <c r="J319" i="5"/>
  <c r="I319" i="5"/>
  <c r="H319" i="5"/>
  <c r="G319" i="5"/>
  <c r="F319" i="5"/>
  <c r="E319" i="5"/>
  <c r="P318" i="5"/>
  <c r="O318" i="5"/>
  <c r="N318" i="5"/>
  <c r="M318" i="5"/>
  <c r="L318" i="5"/>
  <c r="K318" i="5"/>
  <c r="J318" i="5"/>
  <c r="I318" i="5"/>
  <c r="H318" i="5"/>
  <c r="G318" i="5"/>
  <c r="F318" i="5"/>
  <c r="E318" i="5"/>
  <c r="P317" i="5"/>
  <c r="O317" i="5"/>
  <c r="N317" i="5"/>
  <c r="M317" i="5"/>
  <c r="L317" i="5"/>
  <c r="K317" i="5"/>
  <c r="J317" i="5"/>
  <c r="I317" i="5"/>
  <c r="H317" i="5"/>
  <c r="G317" i="5"/>
  <c r="F317" i="5"/>
  <c r="E317" i="5"/>
  <c r="P316" i="5"/>
  <c r="O316" i="5"/>
  <c r="N316" i="5"/>
  <c r="M316" i="5"/>
  <c r="L316" i="5"/>
  <c r="K316" i="5"/>
  <c r="J316" i="5"/>
  <c r="I316" i="5"/>
  <c r="H316" i="5"/>
  <c r="G316" i="5"/>
  <c r="F316" i="5"/>
  <c r="E316" i="5"/>
  <c r="P315" i="5"/>
  <c r="O315" i="5"/>
  <c r="N315" i="5"/>
  <c r="M315" i="5"/>
  <c r="L315" i="5"/>
  <c r="K315" i="5"/>
  <c r="J315" i="5"/>
  <c r="I315" i="5"/>
  <c r="H315" i="5"/>
  <c r="G315" i="5"/>
  <c r="F315" i="5"/>
  <c r="E315" i="5"/>
  <c r="P314" i="5"/>
  <c r="O314" i="5"/>
  <c r="N314" i="5"/>
  <c r="M314" i="5"/>
  <c r="L314" i="5"/>
  <c r="K314" i="5"/>
  <c r="J314" i="5"/>
  <c r="I314" i="5"/>
  <c r="H314" i="5"/>
  <c r="G314" i="5"/>
  <c r="F314" i="5"/>
  <c r="E314" i="5"/>
  <c r="P313" i="5"/>
  <c r="O313" i="5"/>
  <c r="N313" i="5"/>
  <c r="M313" i="5"/>
  <c r="L313" i="5"/>
  <c r="K313" i="5"/>
  <c r="J313" i="5"/>
  <c r="I313" i="5"/>
  <c r="H313" i="5"/>
  <c r="G313" i="5"/>
  <c r="F313" i="5"/>
  <c r="E313" i="5"/>
  <c r="P312" i="5"/>
  <c r="O312" i="5"/>
  <c r="N312" i="5"/>
  <c r="M312" i="5"/>
  <c r="L312" i="5"/>
  <c r="K312" i="5"/>
  <c r="J312" i="5"/>
  <c r="I312" i="5"/>
  <c r="H312" i="5"/>
  <c r="G312" i="5"/>
  <c r="F312" i="5"/>
  <c r="E312" i="5"/>
  <c r="P311" i="5"/>
  <c r="O311" i="5"/>
  <c r="N311" i="5"/>
  <c r="M311" i="5"/>
  <c r="L311" i="5"/>
  <c r="K311" i="5"/>
  <c r="J311" i="5"/>
  <c r="I311" i="5"/>
  <c r="H311" i="5"/>
  <c r="G311" i="5"/>
  <c r="F311" i="5"/>
  <c r="E311" i="5"/>
  <c r="P310" i="5"/>
  <c r="O310" i="5"/>
  <c r="N310" i="5"/>
  <c r="M310" i="5"/>
  <c r="L310" i="5"/>
  <c r="K310" i="5"/>
  <c r="J310" i="5"/>
  <c r="I310" i="5"/>
  <c r="H310" i="5"/>
  <c r="G310" i="5"/>
  <c r="F310" i="5"/>
  <c r="E310" i="5"/>
  <c r="P309" i="5"/>
  <c r="O309" i="5"/>
  <c r="N309" i="5"/>
  <c r="M309" i="5"/>
  <c r="L309" i="5"/>
  <c r="K309" i="5"/>
  <c r="J309" i="5"/>
  <c r="I309" i="5"/>
  <c r="H309" i="5"/>
  <c r="G309" i="5"/>
  <c r="F309" i="5"/>
  <c r="E309" i="5"/>
  <c r="P308" i="5"/>
  <c r="O308" i="5"/>
  <c r="N308" i="5"/>
  <c r="M308" i="5"/>
  <c r="L308" i="5"/>
  <c r="K308" i="5"/>
  <c r="J308" i="5"/>
  <c r="I308" i="5"/>
  <c r="H308" i="5"/>
  <c r="G308" i="5"/>
  <c r="F308" i="5"/>
  <c r="E308" i="5"/>
  <c r="P307" i="5"/>
  <c r="O307" i="5"/>
  <c r="N307" i="5"/>
  <c r="M307" i="5"/>
  <c r="L307" i="5"/>
  <c r="K307" i="5"/>
  <c r="J307" i="5"/>
  <c r="I307" i="5"/>
  <c r="H307" i="5"/>
  <c r="G307" i="5"/>
  <c r="F307" i="5"/>
  <c r="E307" i="5"/>
  <c r="P306" i="5"/>
  <c r="O306" i="5"/>
  <c r="N306" i="5"/>
  <c r="M306" i="5"/>
  <c r="L306" i="5"/>
  <c r="K306" i="5"/>
  <c r="J306" i="5"/>
  <c r="I306" i="5"/>
  <c r="H306" i="5"/>
  <c r="G306" i="5"/>
  <c r="F306" i="5"/>
  <c r="E306" i="5"/>
  <c r="P305" i="5"/>
  <c r="O305" i="5"/>
  <c r="N305" i="5"/>
  <c r="M305" i="5"/>
  <c r="L305" i="5"/>
  <c r="K305" i="5"/>
  <c r="J305" i="5"/>
  <c r="I305" i="5"/>
  <c r="H305" i="5"/>
  <c r="G305" i="5"/>
  <c r="F305" i="5"/>
  <c r="E305" i="5"/>
  <c r="P304" i="5"/>
  <c r="O304" i="5"/>
  <c r="N304" i="5"/>
  <c r="M304" i="5"/>
  <c r="L304" i="5"/>
  <c r="K304" i="5"/>
  <c r="J304" i="5"/>
  <c r="I304" i="5"/>
  <c r="H304" i="5"/>
  <c r="G304" i="5"/>
  <c r="F304" i="5"/>
  <c r="E304" i="5"/>
  <c r="B55" i="5"/>
  <c r="C54" i="5" s="1"/>
  <c r="F54" i="5"/>
  <c r="F53" i="5"/>
  <c r="F52" i="5"/>
  <c r="G52" i="5" s="1"/>
  <c r="I52" i="5" s="1"/>
  <c r="F51" i="5"/>
  <c r="G51" i="5" s="1"/>
  <c r="I51" i="5" s="1"/>
  <c r="F50" i="5"/>
  <c r="G50" i="5" s="1"/>
  <c r="I50" i="5" s="1"/>
  <c r="F49" i="5"/>
  <c r="G49" i="5" s="1"/>
  <c r="I49" i="5" s="1"/>
  <c r="F48" i="5"/>
  <c r="G48" i="5" s="1"/>
  <c r="I48" i="5" s="1"/>
  <c r="F47" i="5"/>
  <c r="G47" i="5" s="1"/>
  <c r="I47" i="5" s="1"/>
  <c r="F46" i="5"/>
  <c r="G46" i="5" s="1"/>
  <c r="I46" i="5" s="1"/>
  <c r="F45" i="5"/>
  <c r="G45" i="5" s="1"/>
  <c r="I45" i="5" s="1"/>
  <c r="F44" i="5"/>
  <c r="G44" i="5" s="1"/>
  <c r="I44" i="5" s="1"/>
  <c r="F43" i="5"/>
  <c r="G43" i="5" s="1"/>
  <c r="I43" i="5" s="1"/>
  <c r="F54" i="6"/>
  <c r="F53" i="6"/>
  <c r="F52" i="6"/>
  <c r="F51" i="6"/>
  <c r="F50" i="6"/>
  <c r="F49" i="6"/>
  <c r="F48" i="6"/>
  <c r="F47" i="6"/>
  <c r="F46" i="6"/>
  <c r="F45" i="6"/>
  <c r="F44" i="6"/>
  <c r="F43" i="6"/>
  <c r="G43" i="6" s="1"/>
  <c r="I43" i="6" s="1"/>
  <c r="P314" i="6"/>
  <c r="O314" i="6"/>
  <c r="N314" i="6"/>
  <c r="M314" i="6"/>
  <c r="L314" i="6"/>
  <c r="K314" i="6"/>
  <c r="J314" i="6"/>
  <c r="I314" i="6"/>
  <c r="H314" i="6"/>
  <c r="G314" i="6"/>
  <c r="F314" i="6"/>
  <c r="E314" i="6"/>
  <c r="P313" i="6"/>
  <c r="O313" i="6"/>
  <c r="N313" i="6"/>
  <c r="M313" i="6"/>
  <c r="L313" i="6"/>
  <c r="K313" i="6"/>
  <c r="J313" i="6"/>
  <c r="I313" i="6"/>
  <c r="H313" i="6"/>
  <c r="G313" i="6"/>
  <c r="F313" i="6"/>
  <c r="E313" i="6"/>
  <c r="P312" i="6"/>
  <c r="O312" i="6"/>
  <c r="N312" i="6"/>
  <c r="M312" i="6"/>
  <c r="L312" i="6"/>
  <c r="K312" i="6"/>
  <c r="J312" i="6"/>
  <c r="I312" i="6"/>
  <c r="H312" i="6"/>
  <c r="G312" i="6"/>
  <c r="F312" i="6"/>
  <c r="E312" i="6"/>
  <c r="P311" i="6"/>
  <c r="O311" i="6"/>
  <c r="N311" i="6"/>
  <c r="M311" i="6"/>
  <c r="L311" i="6"/>
  <c r="K311" i="6"/>
  <c r="J311" i="6"/>
  <c r="I311" i="6"/>
  <c r="H311" i="6"/>
  <c r="G311" i="6"/>
  <c r="F311" i="6"/>
  <c r="E311" i="6"/>
  <c r="P310" i="6"/>
  <c r="O310" i="6"/>
  <c r="N310" i="6"/>
  <c r="M310" i="6"/>
  <c r="L310" i="6"/>
  <c r="K310" i="6"/>
  <c r="J310" i="6"/>
  <c r="I310" i="6"/>
  <c r="H310" i="6"/>
  <c r="G310" i="6"/>
  <c r="F310" i="6"/>
  <c r="P309" i="6"/>
  <c r="O309" i="6"/>
  <c r="N309" i="6"/>
  <c r="M309" i="6"/>
  <c r="L309" i="6"/>
  <c r="K309" i="6"/>
  <c r="J309" i="6"/>
  <c r="I309" i="6"/>
  <c r="H309" i="6"/>
  <c r="G309" i="6"/>
  <c r="F309" i="6"/>
  <c r="E309" i="6"/>
  <c r="P308" i="6"/>
  <c r="O308" i="6"/>
  <c r="N308" i="6"/>
  <c r="M308" i="6"/>
  <c r="L308" i="6"/>
  <c r="K308" i="6"/>
  <c r="J308" i="6"/>
  <c r="I308" i="6"/>
  <c r="H308" i="6"/>
  <c r="G308" i="6"/>
  <c r="F308" i="6"/>
  <c r="E308" i="6"/>
  <c r="P307" i="6"/>
  <c r="O307" i="6"/>
  <c r="N307" i="6"/>
  <c r="M307" i="6"/>
  <c r="L307" i="6"/>
  <c r="K307" i="6"/>
  <c r="J307" i="6"/>
  <c r="I307" i="6"/>
  <c r="H307" i="6"/>
  <c r="G307" i="6"/>
  <c r="F307" i="6"/>
  <c r="E307" i="6"/>
  <c r="P306" i="6"/>
  <c r="O306" i="6"/>
  <c r="N306" i="6"/>
  <c r="M306" i="6"/>
  <c r="L306" i="6"/>
  <c r="K306" i="6"/>
  <c r="J306" i="6"/>
  <c r="I306" i="6"/>
  <c r="H306" i="6"/>
  <c r="G306" i="6"/>
  <c r="F306" i="6"/>
  <c r="E306" i="6"/>
  <c r="P305" i="6"/>
  <c r="O305" i="6"/>
  <c r="N305" i="6"/>
  <c r="M305" i="6"/>
  <c r="L305" i="6"/>
  <c r="K305" i="6"/>
  <c r="J305" i="6"/>
  <c r="I305" i="6"/>
  <c r="H305" i="6"/>
  <c r="G305" i="6"/>
  <c r="F305" i="6"/>
  <c r="E305" i="6"/>
  <c r="P304" i="6"/>
  <c r="O304" i="6"/>
  <c r="N304" i="6"/>
  <c r="M304" i="6"/>
  <c r="L304" i="6"/>
  <c r="K304" i="6"/>
  <c r="J304" i="6"/>
  <c r="I304" i="6"/>
  <c r="H304" i="6"/>
  <c r="G304" i="6"/>
  <c r="F304" i="6"/>
  <c r="E304" i="6"/>
  <c r="P303" i="6"/>
  <c r="O303" i="6"/>
  <c r="N303" i="6"/>
  <c r="M303" i="6"/>
  <c r="L303" i="6"/>
  <c r="K303" i="6"/>
  <c r="J303" i="6"/>
  <c r="I303" i="6"/>
  <c r="H303" i="6"/>
  <c r="G303" i="6"/>
  <c r="F303" i="6"/>
  <c r="E303" i="6"/>
  <c r="P302" i="6"/>
  <c r="O302" i="6"/>
  <c r="N302" i="6"/>
  <c r="M302" i="6"/>
  <c r="L302" i="6"/>
  <c r="K302" i="6"/>
  <c r="J302" i="6"/>
  <c r="I302" i="6"/>
  <c r="H302" i="6"/>
  <c r="G302" i="6"/>
  <c r="F302" i="6"/>
  <c r="E302" i="6"/>
  <c r="I519" i="7"/>
  <c r="H520" i="7"/>
  <c r="J519" i="7"/>
  <c r="E523" i="7"/>
  <c r="N521" i="7"/>
  <c r="F520" i="7"/>
  <c r="I522" i="7"/>
  <c r="N519" i="7"/>
  <c r="O611" i="7"/>
  <c r="N520" i="7"/>
  <c r="I521" i="7"/>
  <c r="K524" i="7"/>
  <c r="G520" i="7"/>
  <c r="H527" i="7"/>
  <c r="J526" i="7"/>
  <c r="C529" i="7"/>
  <c r="D525" i="7"/>
  <c r="D523" i="7"/>
  <c r="D524" i="7"/>
  <c r="H522" i="7"/>
  <c r="F525" i="7"/>
  <c r="F521" i="7"/>
  <c r="F524" i="7"/>
  <c r="C521" i="7"/>
  <c r="C520" i="7"/>
  <c r="C524" i="7"/>
  <c r="C522" i="7"/>
  <c r="I527" i="7"/>
  <c r="I524" i="7"/>
  <c r="L519" i="7"/>
  <c r="J520" i="7"/>
  <c r="J521" i="7"/>
  <c r="N523" i="7"/>
  <c r="N522" i="7"/>
  <c r="E524" i="7"/>
  <c r="E528" i="7"/>
  <c r="E527" i="7"/>
  <c r="M519" i="7"/>
  <c r="M520" i="7"/>
  <c r="F523" i="7"/>
  <c r="F522" i="7"/>
  <c r="C528" i="7"/>
  <c r="J528" i="7"/>
  <c r="J527" i="7"/>
  <c r="J524" i="7"/>
  <c r="I529" i="7"/>
  <c r="H521" i="7"/>
  <c r="K523" i="7"/>
  <c r="F528" i="7"/>
  <c r="F383" i="5"/>
  <c r="H461" i="5"/>
  <c r="I525" i="7"/>
  <c r="H523" i="7"/>
  <c r="K522" i="7"/>
  <c r="D526" i="7"/>
  <c r="K526" i="7"/>
  <c r="G525" i="7"/>
  <c r="G526" i="7"/>
  <c r="M525" i="7"/>
  <c r="M523" i="7"/>
  <c r="J523" i="7"/>
  <c r="E530" i="7"/>
  <c r="O612" i="7"/>
  <c r="O613" i="7"/>
  <c r="L525" i="7"/>
  <c r="D528" i="7"/>
  <c r="L521" i="7"/>
  <c r="K521" i="7"/>
  <c r="H526" i="7"/>
  <c r="M522" i="7"/>
  <c r="L522" i="7"/>
  <c r="J525" i="7"/>
  <c r="D527" i="7"/>
  <c r="C525" i="7"/>
  <c r="C527" i="7"/>
  <c r="C523" i="7"/>
  <c r="C526" i="7"/>
  <c r="D522" i="7"/>
  <c r="D521" i="7"/>
  <c r="D520" i="7"/>
  <c r="N524" i="7"/>
  <c r="N525" i="7"/>
  <c r="G521" i="7"/>
  <c r="J530" i="7"/>
  <c r="H525" i="7"/>
  <c r="F526" i="7"/>
  <c r="F527" i="7"/>
  <c r="K530" i="7"/>
  <c r="E522" i="7"/>
  <c r="G522" i="7"/>
  <c r="N526" i="7"/>
  <c r="L523" i="7"/>
  <c r="K525" i="7"/>
  <c r="G524" i="7"/>
  <c r="E529" i="7"/>
  <c r="F529" i="7"/>
  <c r="G529" i="7"/>
  <c r="H530" i="7"/>
  <c r="J426" i="5"/>
  <c r="H529" i="7"/>
  <c r="F530" i="7"/>
  <c r="J529" i="7"/>
  <c r="K529" i="7"/>
  <c r="D37" i="6"/>
  <c r="D14" i="6"/>
  <c r="D25" i="3"/>
  <c r="D61" i="9"/>
  <c r="C433" i="5"/>
  <c r="E511" i="5"/>
  <c r="K433" i="5"/>
  <c r="C435" i="5"/>
  <c r="E513" i="5"/>
  <c r="K435" i="5"/>
  <c r="M513" i="5"/>
  <c r="K398" i="5"/>
  <c r="G399" i="5"/>
  <c r="K400" i="5"/>
  <c r="M478" i="5"/>
  <c r="K424" i="5"/>
  <c r="M502" i="5"/>
  <c r="K426" i="5"/>
  <c r="M504" i="5"/>
  <c r="K428" i="5"/>
  <c r="M506" i="5"/>
  <c r="H432" i="5"/>
  <c r="J510" i="5"/>
  <c r="D433" i="5"/>
  <c r="F511" i="5"/>
  <c r="H434" i="5"/>
  <c r="J512" i="5"/>
  <c r="D435" i="5"/>
  <c r="F513" i="5"/>
  <c r="G436" i="5"/>
  <c r="I514" i="5"/>
  <c r="K437" i="5"/>
  <c r="I436" i="5"/>
  <c r="K514" i="5"/>
  <c r="D437" i="5"/>
  <c r="F515" i="5"/>
  <c r="L437" i="5"/>
  <c r="N515" i="5"/>
  <c r="H438" i="5"/>
  <c r="J516" i="5"/>
  <c r="C437" i="5"/>
  <c r="E515" i="5"/>
  <c r="C432" i="5"/>
  <c r="E510" i="5"/>
  <c r="K432" i="5"/>
  <c r="G433" i="5"/>
  <c r="I511" i="5"/>
  <c r="C434" i="5"/>
  <c r="E512" i="5"/>
  <c r="K434" i="5"/>
  <c r="M512" i="5"/>
  <c r="G435" i="5"/>
  <c r="I513" i="5"/>
  <c r="E437" i="5"/>
  <c r="G515" i="5"/>
  <c r="M437" i="5"/>
  <c r="O515" i="5"/>
  <c r="I438" i="5"/>
  <c r="K516" i="5"/>
  <c r="H436" i="5"/>
  <c r="J514" i="5"/>
  <c r="G438" i="5"/>
  <c r="I516" i="5"/>
  <c r="K395" i="5"/>
  <c r="G396" i="5"/>
  <c r="I474" i="5"/>
  <c r="K397" i="5"/>
  <c r="K401" i="5"/>
  <c r="M479" i="5"/>
  <c r="G402" i="5"/>
  <c r="I480" i="5"/>
  <c r="K403" i="5"/>
  <c r="M481" i="5"/>
  <c r="G404" i="5"/>
  <c r="I482" i="5"/>
  <c r="K405" i="5"/>
  <c r="G406" i="5"/>
  <c r="I484" i="5"/>
  <c r="K407" i="5"/>
  <c r="K409" i="5"/>
  <c r="M487" i="5"/>
  <c r="G410" i="5"/>
  <c r="I488" i="5"/>
  <c r="K411" i="5"/>
  <c r="M489" i="5"/>
  <c r="G412" i="5"/>
  <c r="I490" i="5"/>
  <c r="K415" i="5"/>
  <c r="K419" i="5"/>
  <c r="C436" i="5"/>
  <c r="E514" i="5"/>
  <c r="K436" i="5"/>
  <c r="M514" i="5"/>
  <c r="K387" i="5"/>
  <c r="L389" i="5"/>
  <c r="N467" i="5"/>
  <c r="I384" i="5"/>
  <c r="K462" i="5"/>
  <c r="M385" i="5"/>
  <c r="O463" i="5"/>
  <c r="E387" i="5"/>
  <c r="G465" i="5"/>
  <c r="M387" i="5"/>
  <c r="O465" i="5"/>
  <c r="M389" i="5"/>
  <c r="O467" i="5"/>
  <c r="N385" i="5"/>
  <c r="P463" i="5"/>
  <c r="K384" i="5"/>
  <c r="M462" i="5"/>
  <c r="G385" i="5"/>
  <c r="I463" i="5"/>
  <c r="K386" i="5"/>
  <c r="M464" i="5"/>
  <c r="K390" i="5"/>
  <c r="M468" i="5"/>
  <c r="G388" i="5"/>
  <c r="I466" i="5"/>
  <c r="K389" i="5"/>
  <c r="M467" i="5"/>
  <c r="L387" i="5"/>
  <c r="N465" i="5"/>
  <c r="E385" i="5"/>
  <c r="G463" i="5"/>
  <c r="I386" i="5"/>
  <c r="K464" i="5"/>
  <c r="N389" i="5"/>
  <c r="P467" i="5"/>
  <c r="E403" i="6"/>
  <c r="G480" i="6" s="1"/>
  <c r="E427" i="6"/>
  <c r="G504" i="6" s="1"/>
  <c r="M395" i="6"/>
  <c r="E397" i="6"/>
  <c r="G474" i="6" s="1"/>
  <c r="K399" i="6"/>
  <c r="M476" i="6" s="1"/>
  <c r="M405" i="6"/>
  <c r="O482" i="6" s="1"/>
  <c r="E411" i="6"/>
  <c r="G488" i="6" s="1"/>
  <c r="G414" i="6"/>
  <c r="I491" i="6" s="1"/>
  <c r="C415" i="6"/>
  <c r="E492" i="6" s="1"/>
  <c r="E420" i="6"/>
  <c r="G497" i="6" s="1"/>
  <c r="I421" i="6"/>
  <c r="K498" i="6" s="1"/>
  <c r="I423" i="6"/>
  <c r="K500" i="6" s="1"/>
  <c r="I430" i="6"/>
  <c r="M431" i="6"/>
  <c r="E415" i="6"/>
  <c r="G492" i="6" s="1"/>
  <c r="C400" i="6"/>
  <c r="E477" i="6" s="1"/>
  <c r="E406" i="6"/>
  <c r="G483" i="6" s="1"/>
  <c r="C414" i="6"/>
  <c r="I420" i="6"/>
  <c r="K497" i="6" s="1"/>
  <c r="H424" i="6"/>
  <c r="J501" i="6" s="1"/>
  <c r="D425" i="6"/>
  <c r="F502" i="6" s="1"/>
  <c r="G426" i="6"/>
  <c r="I503" i="6" s="1"/>
  <c r="E428" i="6"/>
  <c r="F417" i="6"/>
  <c r="H494" i="6" s="1"/>
  <c r="F419" i="6"/>
  <c r="H496" i="6" s="1"/>
  <c r="E425" i="6"/>
  <c r="G502" i="6" s="1"/>
  <c r="K395" i="6"/>
  <c r="M472" i="6" s="1"/>
  <c r="M400" i="6"/>
  <c r="O477" i="6" s="1"/>
  <c r="C407" i="6"/>
  <c r="E484" i="6" s="1"/>
  <c r="C409" i="6"/>
  <c r="E486" i="6" s="1"/>
  <c r="K409" i="6"/>
  <c r="M486" i="6" s="1"/>
  <c r="G417" i="6"/>
  <c r="I494" i="6" s="1"/>
  <c r="C418" i="6"/>
  <c r="E495" i="6" s="1"/>
  <c r="G419" i="6"/>
  <c r="C422" i="6"/>
  <c r="G423" i="6"/>
  <c r="N425" i="6"/>
  <c r="P502" i="6" s="1"/>
  <c r="G428" i="6"/>
  <c r="C429" i="6"/>
  <c r="G430" i="6"/>
  <c r="C431" i="6"/>
  <c r="G432" i="6"/>
  <c r="C433" i="6"/>
  <c r="I388" i="6"/>
  <c r="K465" i="6"/>
  <c r="P580" i="5"/>
  <c r="P544" i="5"/>
  <c r="P552" i="5"/>
  <c r="P579" i="5"/>
  <c r="P577" i="5"/>
  <c r="P545" i="5"/>
  <c r="F395" i="5"/>
  <c r="N419" i="5"/>
  <c r="P497" i="5"/>
  <c r="P541" i="5"/>
  <c r="P549" i="5"/>
  <c r="P557" i="5"/>
  <c r="L397" i="5"/>
  <c r="N475" i="5"/>
  <c r="L399" i="5"/>
  <c r="N477" i="5"/>
  <c r="H402" i="5"/>
  <c r="J480" i="5"/>
  <c r="C387" i="5"/>
  <c r="E465" i="5"/>
  <c r="F388" i="5"/>
  <c r="H466" i="5"/>
  <c r="F393" i="5"/>
  <c r="N393" i="5"/>
  <c r="P471" i="5"/>
  <c r="E397" i="5"/>
  <c r="G475" i="5"/>
  <c r="E399" i="5"/>
  <c r="G477" i="5"/>
  <c r="E401" i="5"/>
  <c r="G479" i="5"/>
  <c r="E403" i="5"/>
  <c r="G481" i="5"/>
  <c r="L405" i="5"/>
  <c r="N483" i="5"/>
  <c r="H406" i="5"/>
  <c r="J484" i="5"/>
  <c r="L407" i="5"/>
  <c r="N485" i="5"/>
  <c r="H408" i="5"/>
  <c r="J486" i="5"/>
  <c r="L409" i="5"/>
  <c r="N487" i="5"/>
  <c r="H410" i="5"/>
  <c r="J488" i="5"/>
  <c r="N422" i="5"/>
  <c r="P500" i="5"/>
  <c r="L424" i="5"/>
  <c r="N502" i="5"/>
  <c r="L426" i="5"/>
  <c r="N504" i="5"/>
  <c r="H384" i="5"/>
  <c r="J462" i="5"/>
  <c r="D385" i="5"/>
  <c r="F463" i="5"/>
  <c r="H386" i="5"/>
  <c r="J464" i="5"/>
  <c r="D387" i="5"/>
  <c r="F465" i="5"/>
  <c r="C389" i="5"/>
  <c r="E467" i="5"/>
  <c r="D544" i="5"/>
  <c r="M544" i="5"/>
  <c r="C392" i="5"/>
  <c r="E470" i="5"/>
  <c r="K392" i="5"/>
  <c r="G393" i="5"/>
  <c r="I471" i="5"/>
  <c r="C394" i="5"/>
  <c r="E472" i="5"/>
  <c r="K394" i="5"/>
  <c r="N395" i="5"/>
  <c r="P473" i="5"/>
  <c r="J396" i="5"/>
  <c r="F397" i="5"/>
  <c r="H475" i="5"/>
  <c r="F399" i="5"/>
  <c r="N399" i="5"/>
  <c r="P477" i="5"/>
  <c r="J400" i="5"/>
  <c r="F401" i="5"/>
  <c r="N401" i="5"/>
  <c r="P479" i="5"/>
  <c r="J402" i="5"/>
  <c r="F403" i="5"/>
  <c r="N403" i="5"/>
  <c r="P481" i="5"/>
  <c r="J404" i="5"/>
  <c r="F405" i="5"/>
  <c r="I408" i="5"/>
  <c r="K486" i="5"/>
  <c r="I410" i="5"/>
  <c r="K488" i="5"/>
  <c r="L411" i="5"/>
  <c r="N489" i="5"/>
  <c r="H412" i="5"/>
  <c r="J490" i="5"/>
  <c r="L413" i="5"/>
  <c r="N491" i="5"/>
  <c r="L415" i="5"/>
  <c r="N493" i="5"/>
  <c r="H416" i="5"/>
  <c r="J494" i="5"/>
  <c r="L419" i="5"/>
  <c r="N497" i="5"/>
  <c r="L401" i="5"/>
  <c r="N479" i="5"/>
  <c r="H404" i="5"/>
  <c r="J482" i="5"/>
  <c r="D394" i="5"/>
  <c r="F472" i="5"/>
  <c r="F385" i="5"/>
  <c r="H463" i="5"/>
  <c r="J386" i="5"/>
  <c r="L464" i="5"/>
  <c r="I388" i="5"/>
  <c r="K466" i="5"/>
  <c r="E389" i="5"/>
  <c r="G467" i="5"/>
  <c r="I390" i="5"/>
  <c r="K468" i="5"/>
  <c r="E392" i="5"/>
  <c r="G470" i="5"/>
  <c r="I393" i="5"/>
  <c r="K471" i="5"/>
  <c r="E394" i="5"/>
  <c r="G472" i="5"/>
  <c r="K427" i="5"/>
  <c r="K429" i="5"/>
  <c r="N430" i="5"/>
  <c r="P508" i="5"/>
  <c r="F391" i="5"/>
  <c r="H469" i="5"/>
  <c r="N391" i="5"/>
  <c r="P469" i="5"/>
  <c r="H400" i="5"/>
  <c r="J478" i="5"/>
  <c r="H393" i="5"/>
  <c r="J471" i="5"/>
  <c r="P550" i="5"/>
  <c r="P558" i="5"/>
  <c r="P574" i="5"/>
  <c r="C384" i="5"/>
  <c r="E462" i="5"/>
  <c r="C386" i="5"/>
  <c r="E464" i="5"/>
  <c r="D541" i="5"/>
  <c r="M541" i="5"/>
  <c r="N421" i="5"/>
  <c r="P499" i="5"/>
  <c r="J422" i="5"/>
  <c r="L425" i="5"/>
  <c r="N503" i="5"/>
  <c r="L427" i="5"/>
  <c r="N505" i="5"/>
  <c r="L429" i="5"/>
  <c r="N507" i="5"/>
  <c r="G391" i="5"/>
  <c r="I469" i="5"/>
  <c r="H388" i="5"/>
  <c r="J466" i="5"/>
  <c r="D392" i="5"/>
  <c r="F470" i="5"/>
  <c r="H383" i="5"/>
  <c r="J461" i="5"/>
  <c r="D384" i="5"/>
  <c r="F462" i="5"/>
  <c r="H385" i="5"/>
  <c r="J463" i="5"/>
  <c r="D386" i="5"/>
  <c r="F464" i="5"/>
  <c r="F402" i="5"/>
  <c r="N402" i="5"/>
  <c r="P480" i="5"/>
  <c r="J403" i="5"/>
  <c r="F404" i="5"/>
  <c r="H482" i="5"/>
  <c r="N404" i="5"/>
  <c r="P482" i="5"/>
  <c r="I407" i="5"/>
  <c r="K485" i="5"/>
  <c r="I411" i="5"/>
  <c r="K489" i="5"/>
  <c r="L412" i="5"/>
  <c r="N490" i="5"/>
  <c r="H413" i="5"/>
  <c r="J491" i="5"/>
  <c r="L414" i="5"/>
  <c r="N492" i="5"/>
  <c r="H415" i="5"/>
  <c r="J493" i="5"/>
  <c r="L416" i="5"/>
  <c r="N494" i="5"/>
  <c r="H417" i="5"/>
  <c r="J495" i="5"/>
  <c r="L418" i="5"/>
  <c r="N496" i="5"/>
  <c r="L420" i="5"/>
  <c r="N498" i="5"/>
  <c r="K422" i="5"/>
  <c r="H391" i="5"/>
  <c r="J469" i="5"/>
  <c r="I383" i="5"/>
  <c r="K461" i="5"/>
  <c r="E384" i="5"/>
  <c r="G462" i="5"/>
  <c r="I385" i="5"/>
  <c r="K463" i="5"/>
  <c r="E386" i="5"/>
  <c r="G464" i="5"/>
  <c r="J390" i="5"/>
  <c r="L468" i="5"/>
  <c r="F392" i="5"/>
  <c r="N392" i="5"/>
  <c r="P470" i="5"/>
  <c r="F394" i="5"/>
  <c r="N394" i="5"/>
  <c r="P472" i="5"/>
  <c r="H397" i="5"/>
  <c r="J475" i="5"/>
  <c r="D398" i="5"/>
  <c r="F476" i="5"/>
  <c r="L398" i="5"/>
  <c r="N476" i="5"/>
  <c r="H399" i="5"/>
  <c r="J477" i="5"/>
  <c r="L400" i="5"/>
  <c r="N478" i="5"/>
  <c r="G401" i="5"/>
  <c r="I479" i="5"/>
  <c r="K402" i="5"/>
  <c r="G403" i="5"/>
  <c r="I481" i="5"/>
  <c r="K404" i="5"/>
  <c r="G405" i="5"/>
  <c r="I483" i="5"/>
  <c r="F407" i="5"/>
  <c r="N407" i="5"/>
  <c r="P485" i="5"/>
  <c r="J408" i="5"/>
  <c r="N409" i="5"/>
  <c r="P487" i="5"/>
  <c r="J410" i="5"/>
  <c r="I412" i="5"/>
  <c r="K490" i="5"/>
  <c r="I414" i="5"/>
  <c r="K492" i="5"/>
  <c r="K421" i="5"/>
  <c r="J423" i="5"/>
  <c r="L428" i="5"/>
  <c r="N506" i="5"/>
  <c r="J391" i="5"/>
  <c r="P563" i="5"/>
  <c r="P578" i="5"/>
  <c r="J383" i="5"/>
  <c r="L461" i="5"/>
  <c r="J385" i="5"/>
  <c r="L463" i="5"/>
  <c r="F386" i="5"/>
  <c r="H464" i="5"/>
  <c r="G389" i="5"/>
  <c r="I467" i="5"/>
  <c r="C390" i="5"/>
  <c r="E468" i="5"/>
  <c r="G392" i="5"/>
  <c r="I470" i="5"/>
  <c r="C393" i="5"/>
  <c r="E471" i="5"/>
  <c r="K393" i="5"/>
  <c r="M471" i="5"/>
  <c r="G394" i="5"/>
  <c r="I472" i="5"/>
  <c r="C395" i="5"/>
  <c r="E473" i="5"/>
  <c r="I395" i="5"/>
  <c r="K473" i="5"/>
  <c r="E396" i="5"/>
  <c r="G474" i="5"/>
  <c r="I397" i="5"/>
  <c r="K475" i="5"/>
  <c r="E398" i="5"/>
  <c r="G476" i="5"/>
  <c r="I399" i="5"/>
  <c r="K477" i="5"/>
  <c r="E400" i="5"/>
  <c r="G478" i="5"/>
  <c r="H401" i="5"/>
  <c r="J479" i="5"/>
  <c r="L402" i="5"/>
  <c r="N480" i="5"/>
  <c r="H403" i="5"/>
  <c r="J481" i="5"/>
  <c r="G407" i="5"/>
  <c r="I485" i="5"/>
  <c r="K408" i="5"/>
  <c r="G409" i="5"/>
  <c r="I487" i="5"/>
  <c r="K410" i="5"/>
  <c r="M488" i="5"/>
  <c r="G411" i="5"/>
  <c r="I489" i="5"/>
  <c r="N411" i="5"/>
  <c r="P489" i="5"/>
  <c r="J412" i="5"/>
  <c r="J416" i="5"/>
  <c r="N417" i="5"/>
  <c r="P495" i="5"/>
  <c r="J418" i="5"/>
  <c r="I420" i="5"/>
  <c r="K498" i="5"/>
  <c r="L421" i="5"/>
  <c r="N499" i="5"/>
  <c r="K423" i="5"/>
  <c r="N426" i="5"/>
  <c r="P504" i="5"/>
  <c r="K430" i="5"/>
  <c r="N431" i="5"/>
  <c r="P509" i="5"/>
  <c r="C391" i="5"/>
  <c r="E469" i="5"/>
  <c r="K391" i="5"/>
  <c r="D383" i="5"/>
  <c r="F461" i="5"/>
  <c r="G384" i="5"/>
  <c r="I462" i="5"/>
  <c r="G386" i="5"/>
  <c r="I464" i="5"/>
  <c r="D390" i="5"/>
  <c r="F468" i="5"/>
  <c r="H392" i="5"/>
  <c r="J470" i="5"/>
  <c r="D393" i="5"/>
  <c r="F471" i="5"/>
  <c r="L393" i="5"/>
  <c r="N471" i="5"/>
  <c r="D395" i="5"/>
  <c r="F473" i="5"/>
  <c r="J395" i="5"/>
  <c r="F396" i="5"/>
  <c r="N396" i="5"/>
  <c r="P474" i="5"/>
  <c r="J397" i="5"/>
  <c r="F398" i="5"/>
  <c r="H476" i="5"/>
  <c r="N398" i="5"/>
  <c r="P476" i="5"/>
  <c r="J399" i="5"/>
  <c r="F400" i="5"/>
  <c r="E402" i="5"/>
  <c r="G480" i="5"/>
  <c r="I403" i="5"/>
  <c r="K481" i="5"/>
  <c r="I405" i="5"/>
  <c r="K483" i="5"/>
  <c r="L406" i="5"/>
  <c r="N484" i="5"/>
  <c r="H407" i="5"/>
  <c r="J485" i="5"/>
  <c r="L408" i="5"/>
  <c r="N486" i="5"/>
  <c r="H409" i="5"/>
  <c r="J487" i="5"/>
  <c r="L410" i="5"/>
  <c r="N488" i="5"/>
  <c r="H411" i="5"/>
  <c r="J489" i="5"/>
  <c r="K414" i="5"/>
  <c r="M492" i="5"/>
  <c r="K416" i="5"/>
  <c r="M494" i="5"/>
  <c r="K418" i="5"/>
  <c r="M496" i="5"/>
  <c r="L423" i="5"/>
  <c r="N501" i="5"/>
  <c r="P555" i="5"/>
  <c r="P539" i="5"/>
  <c r="P547" i="5"/>
  <c r="P571" i="5"/>
  <c r="C530" i="7"/>
  <c r="I530" i="7"/>
  <c r="D530" i="7"/>
  <c r="P549" i="6"/>
  <c r="P565" i="6"/>
  <c r="P566" i="5"/>
  <c r="P533" i="6"/>
  <c r="P573" i="6"/>
  <c r="P538" i="6"/>
  <c r="P546" i="6"/>
  <c r="P550" i="6"/>
  <c r="P590" i="5"/>
  <c r="D20" i="5"/>
  <c r="D86" i="3"/>
  <c r="D100" i="9"/>
  <c r="D14" i="5"/>
  <c r="B161" i="7"/>
  <c r="B162" i="7"/>
  <c r="B163" i="7"/>
  <c r="B164" i="7"/>
  <c r="B165" i="7"/>
  <c r="B166" i="7"/>
  <c r="B167" i="7"/>
  <c r="D37" i="5"/>
  <c r="O614" i="7"/>
  <c r="O616" i="7"/>
  <c r="D534" i="6"/>
  <c r="M534" i="6"/>
  <c r="D548" i="5"/>
  <c r="M548" i="5"/>
  <c r="D537" i="6"/>
  <c r="M537" i="6"/>
  <c r="D538" i="6"/>
  <c r="D581" i="5"/>
  <c r="M581" i="5"/>
  <c r="D542" i="5"/>
  <c r="M542" i="5"/>
  <c r="D590" i="5"/>
  <c r="M590" i="5"/>
  <c r="D559" i="5"/>
  <c r="M559" i="5"/>
  <c r="D580" i="5"/>
  <c r="M580" i="5"/>
  <c r="D545" i="5"/>
  <c r="M545" i="5"/>
  <c r="H113" i="9"/>
  <c r="H50" i="5"/>
  <c r="H99" i="3"/>
  <c r="L488" i="5"/>
  <c r="D565" i="5"/>
  <c r="M565" i="5"/>
  <c r="L481" i="5"/>
  <c r="L474" i="5"/>
  <c r="L461" i="6"/>
  <c r="H114" i="9"/>
  <c r="H51" i="5"/>
  <c r="H100" i="3"/>
  <c r="M511" i="5"/>
  <c r="L464" i="6"/>
  <c r="H465" i="6"/>
  <c r="D541" i="6"/>
  <c r="M541" i="6"/>
  <c r="H492" i="5"/>
  <c r="D569" i="5"/>
  <c r="M569" i="5"/>
  <c r="H498" i="5"/>
  <c r="D575" i="5"/>
  <c r="M575" i="5"/>
  <c r="H504" i="5"/>
  <c r="L492" i="5"/>
  <c r="M503" i="5"/>
  <c r="H514" i="5"/>
  <c r="D591" i="5"/>
  <c r="M591" i="5"/>
  <c r="M491" i="5"/>
  <c r="M486" i="5"/>
  <c r="D563" i="5"/>
  <c r="M563" i="5"/>
  <c r="H480" i="5"/>
  <c r="M507" i="5"/>
  <c r="M472" i="5"/>
  <c r="H471" i="5"/>
  <c r="D555" i="5"/>
  <c r="M555" i="5"/>
  <c r="L479" i="5"/>
  <c r="D556" i="5"/>
  <c r="M556" i="5"/>
  <c r="M484" i="5"/>
  <c r="L497" i="5"/>
  <c r="H116" i="9"/>
  <c r="H102" i="3"/>
  <c r="L469" i="5"/>
  <c r="D546" i="5"/>
  <c r="M546" i="5"/>
  <c r="L460" i="6"/>
  <c r="D536" i="6"/>
  <c r="M536" i="6"/>
  <c r="L512" i="5"/>
  <c r="L496" i="5"/>
  <c r="H472" i="5"/>
  <c r="D549" i="5"/>
  <c r="M549" i="5"/>
  <c r="L494" i="5"/>
  <c r="M500" i="5"/>
  <c r="L457" i="6"/>
  <c r="D538" i="5"/>
  <c r="M538" i="5"/>
  <c r="L493" i="5"/>
  <c r="D570" i="5"/>
  <c r="M570" i="5"/>
  <c r="H478" i="5"/>
  <c r="H470" i="5"/>
  <c r="D547" i="5"/>
  <c r="M547" i="5"/>
  <c r="L463" i="6"/>
  <c r="M465" i="6"/>
  <c r="L483" i="5"/>
  <c r="L499" i="5"/>
  <c r="L506" i="5"/>
  <c r="D583" i="5"/>
  <c r="M583" i="5"/>
  <c r="L475" i="5"/>
  <c r="D552" i="5"/>
  <c r="M552" i="5"/>
  <c r="H46" i="5"/>
  <c r="H95" i="3"/>
  <c r="H503" i="5"/>
  <c r="H487" i="5"/>
  <c r="H79" i="9"/>
  <c r="D557" i="5"/>
  <c r="M557" i="5"/>
  <c r="L480" i="5"/>
  <c r="M508" i="5"/>
  <c r="H479" i="5"/>
  <c r="M497" i="5"/>
  <c r="M510" i="5"/>
  <c r="P588" i="5"/>
  <c r="M463" i="6"/>
  <c r="D539" i="6"/>
  <c r="M539" i="6"/>
  <c r="M477" i="5"/>
  <c r="L489" i="5"/>
  <c r="H515" i="5"/>
  <c r="H516" i="5"/>
  <c r="L478" i="5"/>
  <c r="M473" i="5"/>
  <c r="L477" i="5"/>
  <c r="D554" i="5"/>
  <c r="M554" i="5"/>
  <c r="L490" i="5"/>
  <c r="H483" i="5"/>
  <c r="M515" i="5"/>
  <c r="L504" i="5"/>
  <c r="H457" i="6"/>
  <c r="D533" i="6"/>
  <c r="M533" i="6"/>
  <c r="L476" i="5"/>
  <c r="D553" i="5"/>
  <c r="M553" i="5"/>
  <c r="L513" i="5"/>
  <c r="O481" i="5"/>
  <c r="M469" i="5"/>
  <c r="L500" i="5"/>
  <c r="M505" i="5"/>
  <c r="D582" i="5"/>
  <c r="M582" i="5"/>
  <c r="L482" i="5"/>
  <c r="H473" i="5"/>
  <c r="M485" i="5"/>
  <c r="H459" i="6"/>
  <c r="D535" i="6"/>
  <c r="M535" i="6"/>
  <c r="H464" i="6"/>
  <c r="D540" i="6"/>
  <c r="M540" i="6"/>
  <c r="L465" i="6"/>
  <c r="L485" i="5"/>
  <c r="O487" i="5"/>
  <c r="L502" i="5"/>
  <c r="O503" i="5"/>
  <c r="O505" i="5"/>
  <c r="O507" i="5"/>
  <c r="H474" i="5"/>
  <c r="D551" i="5"/>
  <c r="M551" i="5"/>
  <c r="M501" i="5"/>
  <c r="D578" i="5"/>
  <c r="M578" i="5"/>
  <c r="L501" i="5"/>
  <c r="L486" i="5"/>
  <c r="M480" i="5"/>
  <c r="M470" i="5"/>
  <c r="M493" i="5"/>
  <c r="M476" i="5"/>
  <c r="O464" i="6"/>
  <c r="H501" i="5"/>
  <c r="H486" i="5"/>
  <c r="O486" i="5"/>
  <c r="O489" i="5"/>
  <c r="L495" i="5"/>
  <c r="O497" i="5"/>
  <c r="O500" i="5"/>
  <c r="O509" i="5"/>
  <c r="L511" i="5"/>
  <c r="L473" i="5"/>
  <c r="M499" i="5"/>
  <c r="H481" i="5"/>
  <c r="D558" i="5"/>
  <c r="M558" i="5"/>
  <c r="M483" i="5"/>
  <c r="M475" i="5"/>
  <c r="M509" i="5"/>
  <c r="O470" i="5"/>
  <c r="L472" i="5"/>
  <c r="H45" i="5"/>
  <c r="H108" i="9"/>
  <c r="G511" i="5"/>
  <c r="D588" i="5"/>
  <c r="M588" i="5"/>
  <c r="H55" i="6"/>
  <c r="G491" i="5"/>
  <c r="G485" i="5"/>
  <c r="G493" i="5"/>
  <c r="H496" i="5"/>
  <c r="H500" i="5"/>
  <c r="H511" i="5"/>
  <c r="H512" i="5"/>
  <c r="D589" i="5"/>
  <c r="M589" i="5"/>
  <c r="L491" i="5"/>
  <c r="G483" i="5"/>
  <c r="D560" i="5"/>
  <c r="M560" i="5"/>
  <c r="G488" i="5"/>
  <c r="G490" i="5"/>
  <c r="D567" i="5"/>
  <c r="M567" i="5"/>
  <c r="G495" i="5"/>
  <c r="D572" i="5"/>
  <c r="M572" i="5"/>
  <c r="H499" i="5"/>
  <c r="D576" i="5"/>
  <c r="M576" i="5"/>
  <c r="G505" i="5"/>
  <c r="G506" i="5"/>
  <c r="G507" i="5"/>
  <c r="D584" i="5"/>
  <c r="M584" i="5"/>
  <c r="G508" i="5"/>
  <c r="D585" i="5"/>
  <c r="M585" i="5"/>
  <c r="G509" i="5"/>
  <c r="D586" i="5"/>
  <c r="M586" i="5"/>
  <c r="G473" i="5"/>
  <c r="H484" i="5"/>
  <c r="O494" i="5"/>
  <c r="L516" i="5"/>
  <c r="O516" i="5"/>
  <c r="H112" i="9"/>
  <c r="H98" i="3"/>
  <c r="H43" i="3"/>
  <c r="H117" i="9"/>
  <c r="H103" i="3"/>
  <c r="K478" i="5"/>
  <c r="G484" i="5"/>
  <c r="D561" i="5"/>
  <c r="M561" i="5"/>
  <c r="G494" i="5"/>
  <c r="G497" i="5"/>
  <c r="D574" i="5"/>
  <c r="M574" i="5"/>
  <c r="G502" i="5"/>
  <c r="D579" i="5"/>
  <c r="M579" i="5"/>
  <c r="L487" i="5"/>
  <c r="H47" i="5"/>
  <c r="H96" i="3"/>
  <c r="G489" i="5"/>
  <c r="D566" i="5"/>
  <c r="M566" i="5"/>
  <c r="H494" i="5"/>
  <c r="H497" i="5"/>
  <c r="H502" i="5"/>
  <c r="K505" i="5"/>
  <c r="K507" i="5"/>
  <c r="K509" i="5"/>
  <c r="O473" i="5"/>
  <c r="O488" i="5"/>
  <c r="O498" i="5"/>
  <c r="K511" i="5"/>
  <c r="H513" i="5"/>
  <c r="M516" i="5"/>
  <c r="D593" i="5"/>
  <c r="K235" i="6"/>
  <c r="I390" i="6"/>
  <c r="K467" i="6"/>
  <c r="H52" i="5"/>
  <c r="H101" i="3"/>
  <c r="H115" i="9"/>
  <c r="N513" i="5"/>
  <c r="H489" i="5"/>
  <c r="H491" i="5"/>
  <c r="D568" i="5"/>
  <c r="M568" i="5"/>
  <c r="G496" i="5"/>
  <c r="D573" i="5"/>
  <c r="M573" i="5"/>
  <c r="G500" i="5"/>
  <c r="D577" i="5"/>
  <c r="M577" i="5"/>
  <c r="L505" i="5"/>
  <c r="L507" i="5"/>
  <c r="L508" i="5"/>
  <c r="L509" i="5"/>
  <c r="L515" i="5"/>
  <c r="D592" i="5"/>
  <c r="M592" i="5"/>
  <c r="H44" i="5"/>
  <c r="H93" i="3"/>
  <c r="H107" i="9"/>
  <c r="H48" i="5"/>
  <c r="H97" i="3"/>
  <c r="I510" i="5"/>
  <c r="D587" i="5"/>
  <c r="M587" i="5"/>
  <c r="O234" i="6"/>
  <c r="M389" i="6"/>
  <c r="M234" i="6"/>
  <c r="K389" i="6"/>
  <c r="L234" i="6"/>
  <c r="J389" i="6"/>
  <c r="G234" i="6"/>
  <c r="E389" i="6"/>
  <c r="D18" i="5"/>
  <c r="M593" i="5"/>
  <c r="F18" i="5"/>
  <c r="D550" i="5"/>
  <c r="M550" i="5"/>
  <c r="H118" i="9"/>
  <c r="D562" i="5"/>
  <c r="M562" i="5"/>
  <c r="D564" i="5"/>
  <c r="M564" i="5"/>
  <c r="M538" i="6"/>
  <c r="D571" i="5"/>
  <c r="M571" i="5"/>
  <c r="H104" i="3"/>
  <c r="H55" i="5"/>
  <c r="P235" i="6"/>
  <c r="N390" i="6" s="1"/>
  <c r="P467" i="6" s="1"/>
  <c r="D543" i="6" s="1"/>
  <c r="M543" i="6" s="1"/>
  <c r="D578" i="6" l="1"/>
  <c r="M578" i="6" s="1"/>
  <c r="D579" i="6"/>
  <c r="M579" i="6" s="1"/>
  <c r="D577" i="6"/>
  <c r="M577" i="6" s="1"/>
  <c r="D580" i="6"/>
  <c r="M580" i="6" s="1"/>
  <c r="D581" i="6"/>
  <c r="M581" i="6" s="1"/>
  <c r="D574" i="6"/>
  <c r="M574" i="6" s="1"/>
  <c r="D576" i="6"/>
  <c r="M576" i="6" s="1"/>
  <c r="D573" i="6"/>
  <c r="M573" i="6" s="1"/>
  <c r="D575" i="6"/>
  <c r="M575" i="6" s="1"/>
  <c r="D571" i="6"/>
  <c r="M571" i="6" s="1"/>
  <c r="D570" i="6"/>
  <c r="M570" i="6" s="1"/>
  <c r="D572" i="6"/>
  <c r="M572" i="6" s="1"/>
  <c r="D569" i="6"/>
  <c r="M569" i="6" s="1"/>
  <c r="D564" i="6"/>
  <c r="M564" i="6" s="1"/>
  <c r="D557" i="6"/>
  <c r="M557" i="6" s="1"/>
  <c r="D556" i="6"/>
  <c r="M556" i="6" s="1"/>
  <c r="D558" i="6"/>
  <c r="M558" i="6" s="1"/>
  <c r="D560" i="6"/>
  <c r="M560" i="6" s="1"/>
  <c r="D559" i="6"/>
  <c r="M559" i="6" s="1"/>
  <c r="D555" i="6"/>
  <c r="M555" i="6" s="1"/>
  <c r="D20" i="6"/>
  <c r="F20" i="6"/>
  <c r="C37" i="3"/>
  <c r="C113" i="9"/>
  <c r="E113" i="9" s="1"/>
  <c r="D49" i="5"/>
  <c r="D43" i="5"/>
  <c r="D44" i="5"/>
  <c r="D53" i="5"/>
  <c r="E53" i="5" s="1"/>
  <c r="G53" i="5" s="1"/>
  <c r="I53" i="5" s="1"/>
  <c r="C68" i="9"/>
  <c r="C52" i="5"/>
  <c r="D69" i="9"/>
  <c r="E69" i="9" s="1"/>
  <c r="G69" i="9" s="1"/>
  <c r="I69" i="9" s="1"/>
  <c r="D72" i="9"/>
  <c r="E72" i="9" s="1"/>
  <c r="G72" i="9" s="1"/>
  <c r="I72" i="9" s="1"/>
  <c r="D75" i="9"/>
  <c r="D70" i="9"/>
  <c r="D78" i="9"/>
  <c r="E78" i="9" s="1"/>
  <c r="G78" i="9" s="1"/>
  <c r="I78" i="9" s="1"/>
  <c r="D73" i="9"/>
  <c r="D71" i="9"/>
  <c r="D74" i="9"/>
  <c r="E74" i="9" s="1"/>
  <c r="G74" i="9" s="1"/>
  <c r="I74" i="9" s="1"/>
  <c r="D76" i="9"/>
  <c r="E76" i="9" s="1"/>
  <c r="G76" i="9" s="1"/>
  <c r="I76" i="9" s="1"/>
  <c r="D77" i="9"/>
  <c r="D67" i="9"/>
  <c r="P242" i="6"/>
  <c r="N397" i="6" s="1"/>
  <c r="P474" i="6" s="1"/>
  <c r="P237" i="6"/>
  <c r="N392" i="6" s="1"/>
  <c r="P469" i="6" s="1"/>
  <c r="D545" i="6" s="1"/>
  <c r="M545" i="6" s="1"/>
  <c r="P239" i="6"/>
  <c r="N394" i="6" s="1"/>
  <c r="P471" i="6" s="1"/>
  <c r="D547" i="6" s="1"/>
  <c r="M547" i="6" s="1"/>
  <c r="P234" i="6"/>
  <c r="N389" i="6" s="1"/>
  <c r="P466" i="6" s="1"/>
  <c r="D542" i="6" s="1"/>
  <c r="M542" i="6" s="1"/>
  <c r="P243" i="6"/>
  <c r="N398" i="6" s="1"/>
  <c r="P475" i="6" s="1"/>
  <c r="D43" i="6" a="1"/>
  <c r="D46" i="6" s="1"/>
  <c r="P236" i="6"/>
  <c r="N391" i="6" s="1"/>
  <c r="P468" i="6" s="1"/>
  <c r="D544" i="6" s="1"/>
  <c r="M544" i="6" s="1"/>
  <c r="P238" i="6"/>
  <c r="N393" i="6" s="1"/>
  <c r="P470" i="6" s="1"/>
  <c r="C39" i="3"/>
  <c r="C47" i="6"/>
  <c r="C49" i="6"/>
  <c r="C46" i="6"/>
  <c r="C44" i="6"/>
  <c r="C51" i="6"/>
  <c r="D51" i="5"/>
  <c r="D546" i="6"/>
  <c r="D551" i="6"/>
  <c r="M551" i="6" s="1"/>
  <c r="D548" i="6"/>
  <c r="M548" i="6" s="1"/>
  <c r="D549" i="6"/>
  <c r="M549" i="6" s="1"/>
  <c r="D550" i="6"/>
  <c r="M550" i="6" s="1"/>
  <c r="C99" i="3"/>
  <c r="E99" i="3" s="1"/>
  <c r="C53" i="6"/>
  <c r="C73" i="9"/>
  <c r="C32" i="3"/>
  <c r="D45" i="5"/>
  <c r="C46" i="5"/>
  <c r="E46" i="5" s="1"/>
  <c r="D48" i="5"/>
  <c r="C75" i="9"/>
  <c r="C36" i="3"/>
  <c r="C107" i="9"/>
  <c r="E107" i="9" s="1"/>
  <c r="D106" i="9"/>
  <c r="C45" i="5"/>
  <c r="E45" i="5" s="1"/>
  <c r="C71" i="9"/>
  <c r="C47" i="5"/>
  <c r="E47" i="5" s="1"/>
  <c r="C34" i="3"/>
  <c r="C40" i="3"/>
  <c r="C96" i="3"/>
  <c r="E96" i="3" s="1"/>
  <c r="D52" i="5"/>
  <c r="D93" i="3"/>
  <c r="C95" i="3"/>
  <c r="E95" i="3" s="1"/>
  <c r="D50" i="5"/>
  <c r="D47" i="5"/>
  <c r="C70" i="9"/>
  <c r="C77" i="9"/>
  <c r="D109" i="9"/>
  <c r="D117" i="9"/>
  <c r="E117" i="9" s="1"/>
  <c r="G117" i="9" s="1"/>
  <c r="I117" i="9" s="1"/>
  <c r="D100" i="3"/>
  <c r="D111" i="9"/>
  <c r="C94" i="3"/>
  <c r="E94" i="3" s="1"/>
  <c r="C100" i="3"/>
  <c r="E100" i="3" s="1"/>
  <c r="D54" i="5"/>
  <c r="E54" i="5" s="1"/>
  <c r="G54" i="5" s="1"/>
  <c r="I54" i="5" s="1"/>
  <c r="D108" i="9"/>
  <c r="D113" i="9"/>
  <c r="D102" i="3"/>
  <c r="D94" i="3"/>
  <c r="D101" i="3"/>
  <c r="E101" i="3" s="1"/>
  <c r="C50" i="5"/>
  <c r="E50" i="5" s="1"/>
  <c r="D99" i="3"/>
  <c r="D115" i="9"/>
  <c r="D92" i="3"/>
  <c r="D110" i="9"/>
  <c r="D98" i="3"/>
  <c r="C114" i="9"/>
  <c r="E114" i="9" s="1"/>
  <c r="C115" i="9"/>
  <c r="D97" i="3"/>
  <c r="D112" i="9"/>
  <c r="D103" i="3"/>
  <c r="E103" i="3" s="1"/>
  <c r="G103" i="3" s="1"/>
  <c r="I103" i="3" s="1"/>
  <c r="C102" i="3"/>
  <c r="D68" i="9"/>
  <c r="C49" i="5"/>
  <c r="E49" i="5" s="1"/>
  <c r="C109" i="9"/>
  <c r="E109" i="9" s="1"/>
  <c r="C111" i="9"/>
  <c r="E111" i="9" s="1"/>
  <c r="D107" i="9"/>
  <c r="D116" i="9"/>
  <c r="E116" i="9" s="1"/>
  <c r="G116" i="9" s="1"/>
  <c r="I116" i="9" s="1"/>
  <c r="D96" i="3"/>
  <c r="E75" i="9" l="1"/>
  <c r="G75" i="9" s="1"/>
  <c r="I75" i="9" s="1"/>
  <c r="E70" i="9"/>
  <c r="G70" i="9" s="1"/>
  <c r="I70" i="9" s="1"/>
  <c r="E68" i="9"/>
  <c r="G68" i="9" s="1"/>
  <c r="I68" i="9" s="1"/>
  <c r="E39" i="3"/>
  <c r="G39" i="3" s="1"/>
  <c r="I39" i="3" s="1"/>
  <c r="E38" i="3"/>
  <c r="G38" i="3" s="1"/>
  <c r="I38" i="3" s="1"/>
  <c r="E36" i="3"/>
  <c r="G36" i="3" s="1"/>
  <c r="I36" i="3" s="1"/>
  <c r="E33" i="3"/>
  <c r="G33" i="3" s="1"/>
  <c r="I33" i="3" s="1"/>
  <c r="E52" i="5"/>
  <c r="D43" i="6"/>
  <c r="E40" i="3"/>
  <c r="G40" i="3" s="1"/>
  <c r="I40" i="3" s="1"/>
  <c r="D44" i="6"/>
  <c r="E44" i="6" s="1"/>
  <c r="G44" i="6" s="1"/>
  <c r="I44" i="6" s="1"/>
  <c r="D47" i="6"/>
  <c r="E47" i="6" s="1"/>
  <c r="G47" i="6" s="1"/>
  <c r="I47" i="6" s="1"/>
  <c r="E35" i="3"/>
  <c r="G35" i="3" s="1"/>
  <c r="I35" i="3" s="1"/>
  <c r="D48" i="6"/>
  <c r="E48" i="6" s="1"/>
  <c r="G48" i="6" s="1"/>
  <c r="I48" i="6" s="1"/>
  <c r="D53" i="6"/>
  <c r="E53" i="6" s="1"/>
  <c r="G53" i="6" s="1"/>
  <c r="I53" i="6" s="1"/>
  <c r="E37" i="3"/>
  <c r="G37" i="3" s="1"/>
  <c r="I37" i="3" s="1"/>
  <c r="D50" i="6"/>
  <c r="E50" i="6" s="1"/>
  <c r="G50" i="6" s="1"/>
  <c r="I50" i="6" s="1"/>
  <c r="D54" i="6"/>
  <c r="E54" i="6" s="1"/>
  <c r="G54" i="6" s="1"/>
  <c r="I54" i="6" s="1"/>
  <c r="E71" i="9"/>
  <c r="G71" i="9" s="1"/>
  <c r="I71" i="9" s="1"/>
  <c r="D45" i="6"/>
  <c r="E45" i="6" s="1"/>
  <c r="G45" i="6" s="1"/>
  <c r="I45" i="6" s="1"/>
  <c r="E34" i="3"/>
  <c r="G34" i="3" s="1"/>
  <c r="I34" i="3" s="1"/>
  <c r="D52" i="6"/>
  <c r="E52" i="6" s="1"/>
  <c r="G52" i="6" s="1"/>
  <c r="I52" i="6" s="1"/>
  <c r="D49" i="6"/>
  <c r="E49" i="6" s="1"/>
  <c r="G49" i="6" s="1"/>
  <c r="I49" i="6" s="1"/>
  <c r="E41" i="3"/>
  <c r="G41" i="3" s="1"/>
  <c r="I41" i="3" s="1"/>
  <c r="E42" i="3"/>
  <c r="G42" i="3" s="1"/>
  <c r="I42" i="3" s="1"/>
  <c r="E77" i="9"/>
  <c r="G77" i="9" s="1"/>
  <c r="I77" i="9" s="1"/>
  <c r="E73" i="9"/>
  <c r="G73" i="9" s="1"/>
  <c r="I73" i="9" s="1"/>
  <c r="E46" i="6"/>
  <c r="G46" i="6" s="1"/>
  <c r="I46" i="6" s="1"/>
  <c r="D51" i="6"/>
  <c r="E51" i="6" s="1"/>
  <c r="G51" i="6" s="1"/>
  <c r="I51" i="6" s="1"/>
  <c r="E32" i="3"/>
  <c r="G32" i="3" s="1"/>
  <c r="I32" i="3" s="1"/>
  <c r="M546" i="6"/>
  <c r="F18" i="6" s="1"/>
  <c r="D18" i="6"/>
  <c r="E115" i="9"/>
  <c r="E102" i="3"/>
  <c r="G102" i="3" s="1"/>
  <c r="I102" i="3" s="1"/>
  <c r="I108" i="3" s="1"/>
  <c r="G113" i="3" s="1"/>
  <c r="C112" i="3" s="1"/>
  <c r="I122" i="9"/>
  <c r="G127" i="9" s="1"/>
  <c r="C126" i="9" s="1"/>
  <c r="I59" i="5"/>
  <c r="G64" i="5" s="1"/>
  <c r="C63" i="5" s="1"/>
  <c r="I83" i="9" l="1"/>
  <c r="G88" i="9" s="1"/>
  <c r="C87" i="9" s="1"/>
  <c r="I59" i="6"/>
  <c r="G64" i="6" s="1"/>
  <c r="C63" i="6" s="1"/>
  <c r="I47" i="3"/>
  <c r="G52" i="3" s="1"/>
  <c r="C51" i="3" s="1"/>
</calcChain>
</file>

<file path=xl/sharedStrings.xml><?xml version="1.0" encoding="utf-8"?>
<sst xmlns="http://schemas.openxmlformats.org/spreadsheetml/2006/main" count="1481" uniqueCount="401">
  <si>
    <r>
      <t xml:space="preserve">●  </t>
    </r>
    <r>
      <rPr>
        <i/>
        <sz val="12"/>
        <rFont val="Times New Roman"/>
        <family val="1"/>
      </rPr>
      <t>Monthly basis values by marketing year</t>
    </r>
    <r>
      <rPr>
        <sz val="12"/>
        <rFont val="Times New Roman"/>
        <family val="1"/>
      </rPr>
      <t>. Monthly farm prices received less monthly average futures settlement  prices from the nearby futures contract.</t>
    </r>
  </si>
  <si>
    <t xml:space="preserve">●  Step # 1 enters the most recent Thursday's settlement price from each trading contract into table 1, column B.  These prices provide a futures price for each month as found in column C.  </t>
  </si>
  <si>
    <t xml:space="preserve">The forecast period for each marketing year covers 13 months, beginning in May, one month before the start of the year, and concludes with May, the last month of the marketing year.  The forecast period is similar for both the futures model forecast and USDA’s WASDE projections. Model forecasts are made weekly, relying on Thursday's settlement futures price, but are reported once a month.  </t>
  </si>
  <si>
    <r>
      <t>●</t>
    </r>
    <r>
      <rPr>
        <sz val="12"/>
        <rFont val="Times New Roman"/>
        <family val="1"/>
      </rPr>
      <t xml:space="preserve"> </t>
    </r>
    <r>
      <rPr>
        <b/>
        <sz val="12"/>
        <rFont val="Times New Roman"/>
        <family val="1"/>
      </rPr>
      <t xml:space="preserve">Futures price. </t>
    </r>
    <r>
      <rPr>
        <sz val="12"/>
        <rFont val="Times New Roman"/>
        <family val="1"/>
      </rPr>
      <t xml:space="preserve">The settlement futures prices from the Kansas City Board of Trade's (KCBOT) contract for No. 2 hard red winter wheat are used for this analysis.  The price for the nearby contract is used except when the marketing year month coincides with the month in which the contract expires.  For example, the July contract prices are used for June, while the September contract prices are used for the months of July and August, etc. See Table 3 on the Data worksheet for information on which futures contracts cover which months. For information on how to obtain current wheat futures data from the KCBOT, see: </t>
    </r>
  </si>
  <si>
    <r>
      <t>●</t>
    </r>
    <r>
      <rPr>
        <sz val="12"/>
        <rFont val="Times New Roman"/>
        <family val="1"/>
      </rPr>
      <t xml:space="preserve"> </t>
    </r>
    <r>
      <rPr>
        <b/>
        <sz val="12"/>
        <rFont val="Times New Roman"/>
        <family val="1"/>
      </rPr>
      <t>Basis.</t>
    </r>
    <r>
      <rPr>
        <sz val="12"/>
        <rFont val="Times New Roman"/>
        <family val="1"/>
      </rPr>
      <t xml:space="preserve"> The basis computed for this analysis is the monthly U.S. average price received by producers (as published by USDA's National Agricultural Statistics Service; see the Data and Source section of the Documentation worksheet for more information) less a monthly average of the nearby futures closing price observed for a given month. For months when the contract expires, the next nearby contract is used instead of the current nearby contract. For example, the June wheat basis is the difference between the June farm price received by all U.S. wheat producers and June’s average settlement price of the nearby July futures contract for wheat.  In July, the basis is the difference between the July farm price received by all U.S. wheat producers and July's average settlement price of the September futures contract, which is the next nearby contract for wheat.  In this model, a 5-year moving average of the basis is used to compute the forecast. The 5-year average is updated annually.</t>
    </r>
  </si>
  <si>
    <r>
      <t xml:space="preserve">● Counter-cyclical payment trigger price. </t>
    </r>
    <r>
      <rPr>
        <sz val="12"/>
        <rFont val="Times New Roman"/>
        <family val="1"/>
      </rPr>
      <t xml:space="preserve">The counter-cyclical payment trigger price equals the target price minus the direct payment rate for that commodity.  Counter-cyclical payments are made when the season-average price received by producers is below the trigger price. </t>
    </r>
    <r>
      <rPr>
        <b/>
        <sz val="12"/>
        <rFont val="Times New Roman"/>
        <family val="1"/>
      </rPr>
      <t xml:space="preserve"> </t>
    </r>
  </si>
  <si>
    <t>2/ Contract months include July, September, December, March, May, and July.  Futures price quotation from the Kansas City Board of Trade settlement prices.</t>
  </si>
  <si>
    <t xml:space="preserve">●  Step # 1 enters the most recent Thursday's settlement price from each trading contract into table 2, column B.  These prices provide a futures price for each month as found in column C.  </t>
  </si>
  <si>
    <t>─  Step # 1 enters each Thursday’s settlement  price from each trading contract for the respective marketing year's month.  Prices are taken from Data!table1 and entered into table 2.</t>
  </si>
  <si>
    <t>1/ Date on which the settlement  prices are observed.</t>
  </si>
  <si>
    <r>
      <t xml:space="preserve">─  </t>
    </r>
    <r>
      <rPr>
        <sz val="12"/>
        <rFont val="Times New Roman"/>
        <family val="1"/>
      </rPr>
      <t>Step # 1 enters each Thursday’s settlement price from each trading contract for the respective marketing year's month.  Prices are taken from Data!table1 and entered into table 2.</t>
    </r>
  </si>
  <si>
    <t xml:space="preserve">1/  Weekly forecast reflects futures settlement price on that date.     </t>
  </si>
  <si>
    <t>1/ Weekly forecast reflects settlement futures prices and/or available farm prices received on that date.</t>
  </si>
  <si>
    <t>1/ Date on which the settlement prices are observed.</t>
  </si>
  <si>
    <t xml:space="preserve">March </t>
  </si>
  <si>
    <t xml:space="preserve">April </t>
  </si>
  <si>
    <r>
      <t>July</t>
    </r>
    <r>
      <rPr>
        <sz val="10"/>
        <rFont val="Arial MT"/>
      </rPr>
      <t xml:space="preserve"> </t>
    </r>
  </si>
  <si>
    <t xml:space="preserve">1/ The marketing year for wheat is June-May. </t>
  </si>
  <si>
    <r>
      <t xml:space="preserve">● Counter-cyclical payment rate. </t>
    </r>
    <r>
      <rPr>
        <sz val="12"/>
        <rFont val="Times New Roman"/>
        <family val="1"/>
      </rPr>
      <t xml:space="preserve">The counter-cyclical payment (CCP) rate is equal to the target price less the effective price. The effective price is equal to the direct payment rate plus the higher of the season-average price received or the national average loan rate. For more information on counter-cyclical payments, see:     </t>
    </r>
  </si>
  <si>
    <r>
      <t xml:space="preserve">● Marketing weights. </t>
    </r>
    <r>
      <rPr>
        <sz val="12"/>
        <rFont val="Times New Roman"/>
        <family val="1"/>
      </rPr>
      <t xml:space="preserve">A marketing weight represents the proportion of the marketing year’s crop that is marketed in a given month.  For example, in a given marketing year, 15 percent of the crop may be sold in July.  The marketing weight for that month for that marketing year would be 0.15.  Marketing weights are used to construct a weighted season-average price. In this model, a 5-year moving average of these weights is used to compute the forecast. The 5-year average is updated annually. </t>
    </r>
  </si>
  <si>
    <r>
      <t xml:space="preserve">● Marketing year.  </t>
    </r>
    <r>
      <rPr>
        <sz val="12"/>
        <rFont val="Times New Roman"/>
        <family val="1"/>
      </rPr>
      <t xml:space="preserve">For field crops, the 12-month period starting with the month when the harvest of a specific crop typically begins. For wheat, the marketing year runs from June to May. </t>
    </r>
  </si>
  <si>
    <r>
      <t xml:space="preserve">● Season-average price received.  </t>
    </r>
    <r>
      <rPr>
        <sz val="12"/>
        <rFont val="Times New Roman"/>
        <family val="1"/>
      </rPr>
      <t xml:space="preserve">The monthly or season farm price received is determined by USDA's National Agricultural Statistics Service (NASS).  Through sampling, NASS collects data on sales from producers to first buyers.  The price is determined by dividing sales by quantity sold.  This price represents all grades and qualities.  These prices are reported both monthly and annually.  </t>
    </r>
  </si>
  <si>
    <r>
      <t>●</t>
    </r>
    <r>
      <rPr>
        <sz val="12"/>
        <rFont val="Times New Roman"/>
        <family val="1"/>
      </rPr>
      <t xml:space="preserve"> </t>
    </r>
    <r>
      <rPr>
        <b/>
        <sz val="12"/>
        <rFont val="Times New Roman"/>
        <family val="1"/>
      </rPr>
      <t xml:space="preserve"> Weekly and monthly futures prices of the nearby contract by marketing year  </t>
    </r>
  </si>
  <si>
    <t>─  Weekly and monthly futures prices of the nearby contract by marketing year.</t>
  </si>
  <si>
    <t>Brief description of the futures forecast model</t>
  </si>
  <si>
    <t>The futures price is used as a predictor of the season-average U.S. farm price.  Futures prices reflect both expected supply and use and, thus, can be used to forecast short-run farm prices.</t>
  </si>
  <si>
    <r>
      <t>●</t>
    </r>
    <r>
      <rPr>
        <sz val="12"/>
        <rFont val="Times New Roman"/>
        <family val="1"/>
      </rPr>
      <t xml:space="preserve"> </t>
    </r>
    <r>
      <rPr>
        <i/>
        <sz val="12"/>
        <rFont val="Times New Roman"/>
        <family val="1"/>
      </rPr>
      <t>Monthly season-average price received projections from WASDE.</t>
    </r>
    <r>
      <rPr>
        <sz val="12"/>
        <rFont val="Times New Roman"/>
        <family val="1"/>
      </rPr>
      <t xml:space="preserve"> Price projections from USDA are from </t>
    </r>
    <r>
      <rPr>
        <i/>
        <sz val="12"/>
        <rFont val="Times New Roman"/>
        <family val="1"/>
      </rPr>
      <t xml:space="preserve">World Agricultural Supply and Demand Estimates </t>
    </r>
    <r>
      <rPr>
        <sz val="12"/>
        <rFont val="Times New Roman"/>
        <family val="1"/>
      </rPr>
      <t>(WASDE), published by USDA’s World Agricultural Outlook Board. For the publication, see:</t>
    </r>
  </si>
  <si>
    <t>On this worksheet, users can change a marketing year forecast by using their own futures prices, monthly basis values, and/or monthly marketing weights.</t>
  </si>
  <si>
    <t>Basis (5-year U.S. average)</t>
  </si>
  <si>
    <t xml:space="preserve">Monthly marketing weights (5-year U.S. average) </t>
  </si>
  <si>
    <t>For more information on U.S. farm policy, see the ERS Farm and Commodity Policy briefing room:</t>
  </si>
  <si>
    <t>Basis</t>
  </si>
  <si>
    <t>Counter-cyclical payment rate</t>
  </si>
  <si>
    <t>Marketing year</t>
  </si>
  <si>
    <t>Marketing weights</t>
  </si>
  <si>
    <t>●  This worksheet defines key terms associated with the futures forecast model.</t>
  </si>
  <si>
    <t>This worksheet defines key terms associated with the futures forecast model.</t>
  </si>
  <si>
    <t>This worksheet provides current and historical data needed to produce the marketing year forecasts:</t>
  </si>
  <si>
    <t xml:space="preserve">5-year average </t>
  </si>
  <si>
    <t>Target price</t>
  </si>
  <si>
    <t>National average loan rate</t>
  </si>
  <si>
    <t>Direct payment rate</t>
  </si>
  <si>
    <t>Share of total for the marketing year</t>
  </si>
  <si>
    <t>Season-average price received</t>
  </si>
  <si>
    <t>Data and sources</t>
  </si>
  <si>
    <t>Forecast procedures</t>
  </si>
  <si>
    <r>
      <t xml:space="preserve">●  Monthly season-average price received projection from </t>
    </r>
    <r>
      <rPr>
        <b/>
        <i/>
        <sz val="12"/>
        <rFont val="Times New Roman"/>
        <family val="1"/>
      </rPr>
      <t>World Agricultural Supply and Demand Estimates</t>
    </r>
    <r>
      <rPr>
        <b/>
        <sz val="12"/>
        <rFont val="Times New Roman"/>
        <family val="1"/>
      </rPr>
      <t xml:space="preserve"> (WASDE) </t>
    </r>
  </si>
  <si>
    <t xml:space="preserve">4/  A value of zero implies farm prices received are not available.  The last price listed in this column represents the mid-month price, other prices reflect the full month price. </t>
  </si>
  <si>
    <t xml:space="preserve">The effective price, season-average price, and counter-cyclical payment rate are initially unknown, but the values for the target price, national average loan rate, and direct payment are predetermined. Once the season-average price received is derived, the effective price can be determined, as can the counter-cyclical payment rate. For definitions of these terms, see: </t>
  </si>
  <si>
    <t>2005-06</t>
  </si>
  <si>
    <t>2006-07</t>
  </si>
  <si>
    <t>2007-08</t>
  </si>
  <si>
    <t>Midpoint of the WASDE SAP projection</t>
  </si>
  <si>
    <t>The futures forecast model requires the following data:</t>
  </si>
  <si>
    <t>period</t>
  </si>
  <si>
    <t>WASDE projection</t>
  </si>
  <si>
    <t>Weekly forecast</t>
  </si>
  <si>
    <t>Sum of weights</t>
  </si>
  <si>
    <t xml:space="preserve">Calendar </t>
  </si>
  <si>
    <t>Nearby futures contracts</t>
  </si>
  <si>
    <t xml:space="preserve">May </t>
  </si>
  <si>
    <t xml:space="preserve">July </t>
  </si>
  <si>
    <t xml:space="preserve">           Dollars per bushel </t>
  </si>
  <si>
    <t>Calendar</t>
  </si>
  <si>
    <t xml:space="preserve">─  Step # 5 computes the weekly forecasts for season-average price received and enters them into table 7.  Each weekly forecast is a summation of that week's price weights (table 6) for each month of the marketing year. </t>
  </si>
  <si>
    <r>
      <t>●</t>
    </r>
    <r>
      <rPr>
        <sz val="12"/>
        <rFont val="Times New Roman"/>
        <family val="1"/>
      </rPr>
      <t xml:space="preserve">  </t>
    </r>
    <r>
      <rPr>
        <b/>
        <sz val="12"/>
        <rFont val="Times New Roman"/>
        <family val="1"/>
      </rPr>
      <t>Monthly and annual farm prices received by marketing year</t>
    </r>
  </si>
  <si>
    <t>●  Monthly basis values by marketing year</t>
  </si>
  <si>
    <t>#NA = Not available.</t>
  </si>
  <si>
    <t>Futures SAP forecast</t>
  </si>
  <si>
    <t>Futures price based on nearby contract 3/</t>
  </si>
  <si>
    <r>
      <t>●  M</t>
    </r>
    <r>
      <rPr>
        <b/>
        <sz val="12"/>
        <rFont val="Times New Roman"/>
        <family val="1"/>
      </rPr>
      <t>onthly marketing weights by marketing year</t>
    </r>
  </si>
  <si>
    <t xml:space="preserve">    Different marketing weights may be inserted into column H by the user. </t>
  </si>
  <si>
    <t>Forecast</t>
  </si>
  <si>
    <t xml:space="preserve">Marketing year month </t>
  </si>
  <si>
    <t xml:space="preserve">year </t>
  </si>
  <si>
    <t>●  Step # 5 computes the season-average price received forecast, a summation of monthly price weights found in column I.</t>
  </si>
  <si>
    <t>●  Step # 6 calculates the counter-cyclical payment rate (target price less the effective price).</t>
  </si>
  <si>
    <t xml:space="preserve">                        Step # 2</t>
  </si>
  <si>
    <t xml:space="preserve">        Step # 4</t>
  </si>
  <si>
    <t xml:space="preserve">      (Col. B)</t>
  </si>
  <si>
    <t xml:space="preserve">       (Col. C)</t>
  </si>
  <si>
    <t xml:space="preserve"> (Col. A)</t>
  </si>
  <si>
    <t xml:space="preserve">          (Col. D)</t>
  </si>
  <si>
    <t xml:space="preserve">     (Col. E)</t>
  </si>
  <si>
    <t xml:space="preserve">     (Col. F)</t>
  </si>
  <si>
    <t xml:space="preserve">    Step # 3 </t>
  </si>
  <si>
    <t xml:space="preserve">     Dollars per bushel </t>
  </si>
  <si>
    <t>Marketing year month 1/</t>
  </si>
  <si>
    <t xml:space="preserve">1/  Weekly forecast reflects available farm prices received on that date.   </t>
  </si>
  <si>
    <r>
      <t xml:space="preserve">Explanation of detailed computational steps for the weekly futures model forecasts (table 2 through 7) </t>
    </r>
    <r>
      <rPr>
        <sz val="10"/>
        <rFont val="Times New Roman"/>
        <family val="1"/>
      </rPr>
      <t xml:space="preserve"> </t>
    </r>
  </si>
  <si>
    <t>NOTE: The futures forecast is not an official USDA forecast.</t>
  </si>
  <si>
    <r>
      <t xml:space="preserve">This </t>
    </r>
    <r>
      <rPr>
        <b/>
        <sz val="14"/>
        <rFont val="Times New Roman"/>
        <family val="1"/>
      </rPr>
      <t xml:space="preserve">Contents </t>
    </r>
    <r>
      <rPr>
        <sz val="12"/>
        <rFont val="Times New Roman"/>
        <family val="1"/>
      </rPr>
      <t>sheet provides an explanation of each worksheet in the file.</t>
    </r>
  </si>
  <si>
    <t xml:space="preserve"> ● On this worksheet, users can change the model's forecasts by inserting their own numbers for futures prices, monthly basis values, and/or monthly marketing weights.</t>
  </si>
  <si>
    <t>Definitions</t>
  </si>
  <si>
    <t>Documentation</t>
  </si>
  <si>
    <t>Data</t>
  </si>
  <si>
    <t>●  This worksheet provides current and historical data needed to produce the marketing year forecasts:</t>
  </si>
  <si>
    <t>● This worksheet provides a brief description of the forecast model, data sources, and forecast procedures.</t>
  </si>
  <si>
    <r>
      <t xml:space="preserve">  </t>
    </r>
    <r>
      <rPr>
        <sz val="12"/>
        <rFont val="Arial"/>
        <family val="2"/>
      </rPr>
      <t>●</t>
    </r>
    <r>
      <rPr>
        <sz val="12"/>
        <rFont val="Times New Roman"/>
        <family val="1"/>
      </rPr>
      <t xml:space="preserve">  This worksheet provides:</t>
    </r>
  </si>
  <si>
    <t>NOTE: The futures forecast is not an official USDA forecast.*</t>
  </si>
  <si>
    <r>
      <t xml:space="preserve">─  The most recent </t>
    </r>
    <r>
      <rPr>
        <i/>
        <sz val="10"/>
        <rFont val="Times New Roman"/>
        <family val="1"/>
      </rPr>
      <t>World Agricultural Supply and Demand Estimates</t>
    </r>
    <r>
      <rPr>
        <sz val="10"/>
        <rFont val="Times New Roman"/>
        <family val="1"/>
      </rPr>
      <t xml:space="preserve"> (WASDE) for season average farm price received. </t>
    </r>
  </si>
  <si>
    <t>*Official USDA forecasts are available from:</t>
  </si>
  <si>
    <t>End of Data</t>
  </si>
  <si>
    <r>
      <t xml:space="preserve">The user may change the weekly forecast by going to the </t>
    </r>
    <r>
      <rPr>
        <b/>
        <sz val="12"/>
        <rFont val="Times New Roman"/>
        <family val="1"/>
      </rPr>
      <t>change forecast</t>
    </r>
    <r>
      <rPr>
        <sz val="12"/>
        <rFont val="Times New Roman"/>
        <family val="1"/>
      </rPr>
      <t xml:space="preserve"> worksheet.</t>
    </r>
  </si>
  <si>
    <t xml:space="preserve">Explanation of forecast (table 1): </t>
  </si>
  <si>
    <t xml:space="preserve">Release date of </t>
  </si>
  <si>
    <t>Forecast period 1/</t>
  </si>
  <si>
    <t>period 1/</t>
  </si>
  <si>
    <r>
      <t>Agricultural Prices</t>
    </r>
    <r>
      <rPr>
        <sz val="10"/>
        <rFont val="Arial"/>
        <family val="2"/>
      </rPr>
      <t xml:space="preserve"> 2/ </t>
    </r>
  </si>
  <si>
    <t>Marketing-weight average</t>
  </si>
  <si>
    <t>●  Step # 2 calculates a monthly price forecast found in column E by adding a moving 5-year average basis found in column D to the monthly futures price found in column C.  Column F reflects, when available, actual monthly farm prices received by U.S. producers.</t>
  </si>
  <si>
    <t>year</t>
  </si>
  <si>
    <t>Basis average</t>
  </si>
  <si>
    <r>
      <t>●</t>
    </r>
    <r>
      <rPr>
        <sz val="12"/>
        <rFont val="Times New Roman"/>
        <family val="1"/>
      </rPr>
      <t xml:space="preserve">  Step # 3 inserts an actual monthly price received by farmers into column F, if available.  Initially, this is a mid-month price but a month later becomes the full month price received.  </t>
    </r>
  </si>
  <si>
    <t>●  Step # 4 computes each month’s price weight, as found in column I, and is a product of columns G and H. Column G reflects a composite forecast derived from farm prices received or futures prices. Column H reflects each month’s 5-year-moving-average monthly marketing weight.</t>
  </si>
  <si>
    <t xml:space="preserve">Date of futures forecast: </t>
  </si>
  <si>
    <t>Step # 1</t>
  </si>
  <si>
    <t>Monthly farm price forecast</t>
  </si>
  <si>
    <t>Composite monthly forecast actual/futures</t>
  </si>
  <si>
    <t>(Col. H)</t>
  </si>
  <si>
    <t>(Col. G)</t>
  </si>
  <si>
    <t>(Col. I)</t>
  </si>
  <si>
    <t xml:space="preserve">Monthly price weight </t>
  </si>
  <si>
    <t>-------------------------------------------------------------------Dollars per bushel--------------------------------------------------------------------------</t>
  </si>
  <si>
    <t>Current futures price by trading contract 2/</t>
  </si>
  <si>
    <t>Actual monthly farm price, if available 4/</t>
  </si>
  <si>
    <t xml:space="preserve">Step # 5   Futures model forecast of the season-average price received (weighted average) ($/bu.)     = </t>
  </si>
  <si>
    <t>Calendar year</t>
  </si>
  <si>
    <t>WASDE release date</t>
  </si>
  <si>
    <t>t</t>
  </si>
  <si>
    <t>─  Monthly and annual farm prices received by marketing year.</t>
  </si>
  <si>
    <t>─  Monthly basis values by marketing year.</t>
  </si>
  <si>
    <t>─  Monthly marketing weights by marketing year.</t>
  </si>
  <si>
    <t>This worksheet provides:</t>
  </si>
  <si>
    <t>Season-average farm price received</t>
  </si>
  <si>
    <t xml:space="preserve">Futures model forecast  </t>
  </si>
  <si>
    <t xml:space="preserve">Date of weekly forecast  </t>
  </si>
  <si>
    <t>Sum of weights =</t>
  </si>
  <si>
    <t xml:space="preserve">    Different futures prices many be entered into column B by the user. </t>
  </si>
  <si>
    <t xml:space="preserve">     Different basis values may be entered into column D by the user. </t>
  </si>
  <si>
    <t xml:space="preserve">    Different marketing weights may be entered into column H by the user. </t>
  </si>
  <si>
    <t xml:space="preserve">Step # 6 </t>
  </si>
  <si>
    <t xml:space="preserve">     </t>
  </si>
  <si>
    <t xml:space="preserve">Dollars per bushel </t>
  </si>
  <si>
    <t>September</t>
  </si>
  <si>
    <t>October</t>
  </si>
  <si>
    <t>November</t>
  </si>
  <si>
    <t>December</t>
  </si>
  <si>
    <t>January</t>
  </si>
  <si>
    <t>February</t>
  </si>
  <si>
    <t>March</t>
  </si>
  <si>
    <t>April</t>
  </si>
  <si>
    <t>May</t>
  </si>
  <si>
    <t>June</t>
  </si>
  <si>
    <t>July</t>
  </si>
  <si>
    <t>August</t>
  </si>
  <si>
    <t xml:space="preserve"> </t>
  </si>
  <si>
    <t xml:space="preserve">             Percent</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</si>
  <si>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</si>
  <si>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</si>
  <si>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</si>
  <si>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</si>
  <si>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</si>
  <si>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</si>
  <si>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</si>
  <si>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</si>
  <si>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</si>
  <si>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</si>
  <si>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</si>
  <si>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</si>
  <si>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</si>
  <si>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</si>
  <si>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</si>
  <si>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</si>
  <si>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</si>
  <si>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</si>
  <si>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</si>
  <si>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</si>
  <si>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</si>
  <si>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</si>
  <si>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</si>
  <si>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</si>
  <si>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</si>
  <si>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1980-84</t>
  </si>
  <si>
    <t>1981-85</t>
  </si>
  <si>
    <t>1982-86</t>
  </si>
  <si>
    <t>1983-87</t>
  </si>
  <si>
    <t>1984-88</t>
  </si>
  <si>
    <t>1985-89</t>
  </si>
  <si>
    <t>1986-90</t>
  </si>
  <si>
    <t>1987-91</t>
  </si>
  <si>
    <t>1988-92</t>
  </si>
  <si>
    <t>1989-93</t>
  </si>
  <si>
    <t>1990-94</t>
  </si>
  <si>
    <t>1991-95</t>
  </si>
  <si>
    <t>1992-96</t>
  </si>
  <si>
    <t>1993-97</t>
  </si>
  <si>
    <t>1994-98</t>
  </si>
  <si>
    <t>1995-99</t>
  </si>
  <si>
    <t>1996-00</t>
  </si>
  <si>
    <t>1997-01</t>
  </si>
  <si>
    <t>1998-02</t>
  </si>
  <si>
    <t>1999-03</t>
  </si>
  <si>
    <t xml:space="preserve">September </t>
  </si>
  <si>
    <t xml:space="preserve">Marketing </t>
  </si>
  <si>
    <t>1975-76</t>
  </si>
  <si>
    <t>1976-77</t>
  </si>
  <si>
    <t>1977-78</t>
  </si>
  <si>
    <t>1978-79</t>
  </si>
  <si>
    <t>1979-80</t>
  </si>
  <si>
    <t xml:space="preserve"> Annual</t>
  </si>
  <si>
    <t>1975-79</t>
  </si>
  <si>
    <t>1976-80</t>
  </si>
  <si>
    <t>1977-81</t>
  </si>
  <si>
    <t>1978-82</t>
  </si>
  <si>
    <t>1979-83</t>
  </si>
  <si>
    <t xml:space="preserve">1979-83 </t>
  </si>
  <si>
    <t>Dollars per bushel</t>
  </si>
  <si>
    <t xml:space="preserve">  </t>
  </si>
  <si>
    <t xml:space="preserve">   </t>
  </si>
  <si>
    <t>Forecast of season-average price received:</t>
  </si>
  <si>
    <t xml:space="preserve">Midpoint of WASDE projection  </t>
  </si>
  <si>
    <t>Explanation of forecast (table 1)</t>
  </si>
  <si>
    <t>Explanation of detailed computational steps for the weekly forecasts for the marketing year (tables 2 through 7)</t>
  </si>
  <si>
    <t>Chart of weekly futures model forecasts for the entire marketing year (figure 1)</t>
  </si>
  <si>
    <t xml:space="preserve">    Different futures prices may be entered into column B by the user. </t>
  </si>
  <si>
    <t>─  A chart of weekly forecasts for the entire marketing year.</t>
  </si>
  <si>
    <t>─  An explanation of the detailed computational steps for the weekly forecasts for the marketing year.</t>
  </si>
  <si>
    <r>
      <t>●</t>
    </r>
    <r>
      <rPr>
        <b/>
        <sz val="12"/>
        <rFont val="Times New Roman"/>
        <family val="1"/>
      </rPr>
      <t xml:space="preserve">  </t>
    </r>
    <r>
      <rPr>
        <sz val="12"/>
        <rFont val="Times New Roman"/>
        <family val="1"/>
      </rPr>
      <t>The futures forecast model consists of several components:  futures prices, farm prices received, basis values (farm price received less the futures price), and marketing weights. For more information on basis, futures prices, and marketing weights, see the Definitions worksheet.</t>
    </r>
  </si>
  <si>
    <t xml:space="preserve">●  A season-average price forecast is derived from a summation of weighted monthly farm price forecasts for the marketing year. For more information on season-average price, see the Definitions worksheet.  </t>
  </si>
  <si>
    <r>
      <t xml:space="preserve">●  </t>
    </r>
    <r>
      <rPr>
        <sz val="12"/>
        <rFont val="Times New Roman"/>
        <family val="1"/>
      </rPr>
      <t>The monthly forecasts are derived from the nearby futures contract traded throughout the marketing year. For more information on futures prices, see the Definitions worksheet.</t>
    </r>
  </si>
  <si>
    <r>
      <t>●  The monthly futures price is adjusted by a basis to compute the monthly farm price forecast, which is replaced with the actual monthly price received by farmers as it becomes available from USDA's National Agricultural Statistics Service. For more information on basis, see the Definitions worksheet.</t>
    </r>
    <r>
      <rPr>
        <sz val="12"/>
        <color indexed="17"/>
        <rFont val="Times New Roman"/>
        <family val="1"/>
      </rPr>
      <t xml:space="preserve"> </t>
    </r>
  </si>
  <si>
    <t>●  Monthly marketing weights are used to weight each month's price. For more information on marketing weights, see the Definitions worksheet.</t>
  </si>
  <si>
    <r>
      <t xml:space="preserve">● </t>
    </r>
    <r>
      <rPr>
        <sz val="12"/>
        <rFont val="Times New Roman"/>
        <family val="1"/>
      </rPr>
      <t xml:space="preserve"> </t>
    </r>
    <r>
      <rPr>
        <i/>
        <sz val="12"/>
        <rFont val="Times New Roman"/>
        <family val="1"/>
      </rPr>
      <t>Monthly marketing weights by marketing year.</t>
    </r>
    <r>
      <rPr>
        <sz val="12"/>
        <rFont val="Times New Roman"/>
        <family val="1"/>
      </rPr>
      <t xml:space="preserve"> Marketing weights by month are derived from data published in USDA's December </t>
    </r>
    <r>
      <rPr>
        <i/>
        <sz val="12"/>
        <rFont val="Times New Roman"/>
        <family val="1"/>
      </rPr>
      <t>Crop Production</t>
    </r>
    <r>
      <rPr>
        <sz val="12"/>
        <rFont val="Times New Roman"/>
        <family val="1"/>
      </rPr>
      <t xml:space="preserve"> for marketing years 1975-77 and the annual issue of </t>
    </r>
    <r>
      <rPr>
        <i/>
        <sz val="12"/>
        <rFont val="Times New Roman"/>
        <family val="1"/>
      </rPr>
      <t>Agricultural Prices</t>
    </r>
    <r>
      <rPr>
        <sz val="12"/>
        <rFont val="Times New Roman"/>
        <family val="1"/>
      </rPr>
      <t xml:space="preserve"> thereafter.  For the most recent year's monthly marketing weights see </t>
    </r>
    <r>
      <rPr>
        <i/>
        <sz val="12"/>
        <rFont val="Times New Roman"/>
        <family val="1"/>
      </rPr>
      <t>Agricultural Prices</t>
    </r>
    <r>
      <rPr>
        <sz val="12"/>
        <rFont val="Times New Roman"/>
        <family val="1"/>
      </rPr>
      <t>:</t>
    </r>
    <r>
      <rPr>
        <i/>
        <sz val="12"/>
        <rFont val="Times New Roman"/>
        <family val="1"/>
      </rPr>
      <t xml:space="preserve"> </t>
    </r>
  </si>
  <si>
    <t xml:space="preserve">3/  When the forecast month coincides with the month during which the contract expires, futures prices are obtained from the next nearby contract.  </t>
  </si>
  <si>
    <t xml:space="preserve">   Year </t>
  </si>
  <si>
    <t xml:space="preserve">Dollars/Bu. </t>
  </si>
  <si>
    <t xml:space="preserve">Marketing year months </t>
  </si>
  <si>
    <t xml:space="preserve">    year</t>
  </si>
  <si>
    <t xml:space="preserve">Dollars/bu. </t>
  </si>
  <si>
    <t xml:space="preserve">Forecast </t>
  </si>
  <si>
    <t xml:space="preserve">June </t>
  </si>
  <si>
    <t>2000-04</t>
  </si>
  <si>
    <t>2001-05</t>
  </si>
  <si>
    <t>http://usda.mannlib.cornell.edu/MannUsda/viewDocumentInfo.do?documentID=1194</t>
  </si>
  <si>
    <t>http://www.fsa.usda.gov/FSA/webapp?area=home&amp;subject=ecpa&amp;topic=foa-cc</t>
  </si>
  <si>
    <t>http://usda.mannlib.cornell.edu/MannUsda/viewDocumentInfo.do?documentID=1002</t>
  </si>
  <si>
    <t xml:space="preserve">─  Information provided by USDA's Farm Service Agency for official counter-cyclical payment rates. </t>
  </si>
  <si>
    <t>2002-06</t>
  </si>
  <si>
    <t>2008-09</t>
  </si>
  <si>
    <t>2003-07</t>
  </si>
  <si>
    <t>2009-10</t>
  </si>
  <si>
    <t>2004-08</t>
  </si>
  <si>
    <t xml:space="preserve">Counter-cyclical payment trigger price </t>
  </si>
  <si>
    <t>2010-11</t>
  </si>
  <si>
    <t>2011-12</t>
  </si>
  <si>
    <t>2012-13</t>
  </si>
  <si>
    <t xml:space="preserve">For information on how to obtain historical wheat futures data from the KCBOT, see: </t>
  </si>
  <si>
    <t>Counter-cyclical payment trigger price</t>
  </si>
  <si>
    <t>Futures price</t>
  </si>
  <si>
    <t>2005-09</t>
  </si>
  <si>
    <t>2006-10</t>
  </si>
  <si>
    <t xml:space="preserve">1/  Weekly forecast reflects futures settlement  price on that date.     </t>
  </si>
  <si>
    <t>http://www.kcbt.com/index.asp</t>
  </si>
  <si>
    <t>2007-11</t>
  </si>
  <si>
    <t>2013-14</t>
  </si>
  <si>
    <t>2008-12</t>
  </si>
  <si>
    <t>2014-15</t>
  </si>
  <si>
    <t>2009-13</t>
  </si>
  <si>
    <t>2015-16</t>
  </si>
  <si>
    <t>2010-14</t>
  </si>
  <si>
    <t xml:space="preserve">Reference Price </t>
  </si>
  <si>
    <t>2016-17</t>
  </si>
  <si>
    <t>2017-18</t>
  </si>
  <si>
    <t>2018-19</t>
  </si>
  <si>
    <t xml:space="preserve">●  Step # 6 calculates the price loss coverage (PLC) payment rate. </t>
  </si>
  <si>
    <t xml:space="preserve">PLC payment rate ($/bu.) </t>
  </si>
  <si>
    <t>Reference Price</t>
  </si>
  <si>
    <t xml:space="preserve">National marketing assistance loan rate </t>
  </si>
  <si>
    <t xml:space="preserve">Futures PLC payment rate forecast  </t>
  </si>
  <si>
    <t xml:space="preserve">WASDE PLC payment rate projection </t>
  </si>
  <si>
    <t xml:space="preserve">─ The PLC payment rate will be zero if both the futures forecast of the season-average price received and national marketing assistance loan rate are  equal to the reference price of $ 5.50/bu.  </t>
  </si>
  <si>
    <t xml:space="preserve">─ The PLC payment rate will be negative or zero if either the futures forecast of the season-average price received or national marketing assistance loan rate are  greater  than the reference price of $ 5.50/bu.  </t>
  </si>
  <si>
    <t xml:space="preserve">Reference price </t>
  </si>
  <si>
    <t>http://www.gpo.gov/fdsys/pkg/BILLS-113hr2642enr/pdf/BILLS-113hr2642enr.pdf</t>
  </si>
  <si>
    <r>
      <t xml:space="preserve">● </t>
    </r>
    <r>
      <rPr>
        <b/>
        <sz val="12"/>
        <rFont val="Times New Roman"/>
        <family val="1"/>
      </rPr>
      <t xml:space="preserve"> Reference price.  </t>
    </r>
    <r>
      <rPr>
        <sz val="12"/>
        <rFont val="Times New Roman"/>
        <family val="1"/>
      </rPr>
      <t xml:space="preserve"> A statutorily-fixed "reference price" established by the Agricultural Act of 2014 (The 2014 Farm Act).  See Title I page 12 for more information: </t>
    </r>
    <r>
      <rPr>
        <b/>
        <sz val="12"/>
        <rFont val="Times New Roman"/>
        <family val="1"/>
      </rPr>
      <t xml:space="preserve"> </t>
    </r>
  </si>
  <si>
    <t xml:space="preserve">●  Step # 6 calculates the price loss coverage (PLC) payment rate.  </t>
  </si>
  <si>
    <t xml:space="preserve">─ The PLC payment rate will be positive if both the futures forecast of the season-average price received and national marketing assistance loan rate, $2.94/bu.,  are less than the reference price of $ 5.50/bu.  </t>
  </si>
  <si>
    <r>
      <t xml:space="preserve">   = </t>
    </r>
    <r>
      <rPr>
        <u/>
        <sz val="10"/>
        <rFont val="Arial"/>
        <family val="2"/>
      </rPr>
      <t xml:space="preserve"> Reference Price ($/bu.)</t>
    </r>
    <r>
      <rPr>
        <sz val="10"/>
        <rFont val="Arial"/>
        <family val="2"/>
      </rPr>
      <t xml:space="preserve"> minus the Larger of   (</t>
    </r>
    <r>
      <rPr>
        <u/>
        <sz val="10"/>
        <rFont val="Arial"/>
        <family val="2"/>
      </rPr>
      <t xml:space="preserve">Marketing year national farm price ($/bu.) </t>
    </r>
    <r>
      <rPr>
        <sz val="10"/>
        <rFont val="Arial"/>
        <family val="2"/>
      </rPr>
      <t xml:space="preserve"> or  </t>
    </r>
    <r>
      <rPr>
        <u/>
        <sz val="10"/>
        <rFont val="Arial"/>
        <family val="2"/>
      </rPr>
      <t>National marketing assistance loan rate ($/bu.</t>
    </r>
    <r>
      <rPr>
        <sz val="10"/>
        <rFont val="Arial"/>
        <family val="2"/>
      </rPr>
      <t xml:space="preserve">)) </t>
    </r>
  </si>
  <si>
    <r>
      <t xml:space="preserve"> =  </t>
    </r>
    <r>
      <rPr>
        <u/>
        <sz val="10"/>
        <rFont val="Arial"/>
        <family val="2"/>
      </rPr>
      <t>Reference Price ($/bu.)</t>
    </r>
    <r>
      <rPr>
        <sz val="10"/>
        <rFont val="Arial"/>
        <family val="2"/>
      </rPr>
      <t xml:space="preserve"> minus the Larger of  (</t>
    </r>
    <r>
      <rPr>
        <u/>
        <sz val="10"/>
        <rFont val="Arial"/>
        <family val="2"/>
      </rPr>
      <t>Marketing year national farm price ($/bu.)</t>
    </r>
    <r>
      <rPr>
        <sz val="10"/>
        <rFont val="Arial"/>
        <family val="2"/>
      </rPr>
      <t xml:space="preserve"> or  </t>
    </r>
    <r>
      <rPr>
        <u/>
        <sz val="10"/>
        <rFont val="Arial"/>
        <family val="2"/>
      </rPr>
      <t>National marketing assistance loan rate ($/bu.)</t>
    </r>
    <r>
      <rPr>
        <sz val="10"/>
        <rFont val="Arial"/>
        <family val="2"/>
      </rPr>
      <t xml:space="preserve">) </t>
    </r>
  </si>
  <si>
    <t>PLC payment rate</t>
  </si>
  <si>
    <t xml:space="preserve">Forecast of price loss coverage (PLC) payment rate: </t>
  </si>
  <si>
    <t xml:space="preserve">Price loss coverage (PLC) payment rate </t>
  </si>
  <si>
    <t>http://webarchives.cdlib.org/sw1tx36512/http://ers.usda.gov/FarmBill/2008/Titles/TitleIcommodities.htm</t>
  </si>
  <si>
    <t xml:space="preserve">A value of zero implies an actual price is available for that date.   </t>
  </si>
  <si>
    <t xml:space="preserve">A value of zero implies an actual cash price is available for that date.   </t>
  </si>
  <si>
    <t>Table 13.  Policy parameters--target price, national average loan rate, direct payment rate, counter cyclical payment  trigger price, and reference price, marketing years 2002-18</t>
  </si>
  <si>
    <t>●  Policy parameters--target price, national average loan rate, direct payment rate, counter cyclical payment trigger price, and reference price by marketing year</t>
  </si>
  <si>
    <t>Table 13.  Policy parameters--target price, national average loan rate, counter cyclical payment trigger price, and direct payment rate, marketing years 2002-18</t>
  </si>
  <si>
    <t>─  Policy parameters (target prices, national average loan rates, direct payment rates, counter-cyclical payment trigger prices, and reference prices).</t>
  </si>
  <si>
    <t xml:space="preserve">─  Step # 2 calculates a monthly price-received forecast and enters into table 3.  This forecast is the sum of a 5-year average monthly basis from Data! Table 8 and the futures price in table 2. </t>
  </si>
  <si>
    <r>
      <t xml:space="preserve">─  Step # 4 computes each month’s </t>
    </r>
    <r>
      <rPr>
        <sz val="12"/>
        <color indexed="8"/>
        <rFont val="Times New Roman"/>
        <family val="1"/>
      </rPr>
      <t>price received forecast, weighted by percentage of monthly marketings,</t>
    </r>
    <r>
      <rPr>
        <sz val="12"/>
        <rFont val="Times New Roman"/>
        <family val="1"/>
      </rPr>
      <t xml:space="preserve"> and inserts into table 6.  It is a product of the monthly composite forecast in table 5 times a 5-year average of monthly marketing weight from Data! Table 10. </t>
    </r>
  </si>
  <si>
    <r>
      <t>●</t>
    </r>
    <r>
      <rPr>
        <b/>
        <sz val="12"/>
        <rFont val="Times New Roman"/>
        <family val="1"/>
      </rPr>
      <t xml:space="preserve">  Price loss coverage (PLC) payment rate.  </t>
    </r>
    <r>
      <rPr>
        <sz val="12"/>
        <rFont val="Times New Roman"/>
        <family val="1"/>
      </rPr>
      <t xml:space="preserve">The difference between the reference price and the higher of the annual national-average farm price or national marketing assistance loan rate.   For background information see: </t>
    </r>
  </si>
  <si>
    <t>The following steps are used to compute the model forecast: (Refer to example tables 1 and 2 below to follow each step.)</t>
  </si>
  <si>
    <t>2011-15</t>
  </si>
  <si>
    <r>
      <t>●</t>
    </r>
    <r>
      <rPr>
        <sz val="12"/>
        <rFont val="Times New Roman"/>
        <family val="1"/>
      </rPr>
      <t xml:space="preserve">  Step # 3 inserts an actual monthly price received by farmers into column F, if available.  </t>
    </r>
  </si>
  <si>
    <t>─  Step # 3 inserts a monthly price received, if available, from Data! Table 4 into table 4.</t>
  </si>
  <si>
    <r>
      <t>●</t>
    </r>
    <r>
      <rPr>
        <sz val="12"/>
        <rFont val="Times New Roman"/>
        <family val="1"/>
      </rPr>
      <t xml:space="preserve">  Step # 3 inserts an actual monthly price received by farmers into column F, if available.  Initially, this is a mid-month price but a month later becomes the full month price received.  As of January 2015, only full month prices are available and used.</t>
    </r>
  </si>
  <si>
    <r>
      <t xml:space="preserve">─  Step # 3 inserts a monthly price received, if available, from Data! Table 4 into table 4. </t>
    </r>
    <r>
      <rPr>
        <sz val="12"/>
        <color indexed="8"/>
        <rFont val="Times New Roman"/>
        <family val="1"/>
      </rPr>
      <t>Initially, this is a mid-month price but a month later becomes the full month price received.  As of January 2015, only full month prices are available and used.</t>
    </r>
  </si>
  <si>
    <t xml:space="preserve">─  Step # 6 calculates forecasts of the price loss coverage (PLC ) payment rate and enters it into table 7.  Policy parameters, reference prices and loan rates, are also inserted into table 7, which are found in Data! Table 13.  </t>
  </si>
  <si>
    <t xml:space="preserve">─  Step # 6 calculates forecasts of the price loss coverage (PLC ) payment rate and enters it into table 7.  Policy parameters, reference prices and loan rates, which are located in Data! Table 13 are also inserted into table 7.   </t>
  </si>
  <si>
    <t xml:space="preserve">4/  A value of zero implies farm prices received are not available.  </t>
  </si>
  <si>
    <r>
      <t>●</t>
    </r>
    <r>
      <rPr>
        <sz val="12"/>
        <rFont val="Times New Roman"/>
        <family val="1"/>
      </rPr>
      <t xml:space="preserve">  Step # 3 inserts an actual monthly price received by farmers into column F, if available.   Initially, this is a mid-month price but a month later becomes the full month price received.   As of January 2015, only full month prices are available and used. </t>
    </r>
  </si>
  <si>
    <t>●  Step # 6 calculates the price loss coverage (PLC) payment rate.</t>
  </si>
  <si>
    <r>
      <t>●</t>
    </r>
    <r>
      <rPr>
        <sz val="12"/>
        <rFont val="Times New Roman"/>
        <family val="1"/>
      </rPr>
      <t xml:space="preserve">  Step # 3 inserts an actual monthly price received by farmers into column F, if available.  Initially, this is a mid-month price but a month later becomes the full month price received.   As of January 2015, only full month prices are avaialble and used.</t>
    </r>
  </si>
  <si>
    <t xml:space="preserve">4/  A value of zero implies farm prices received are not available.   </t>
  </si>
  <si>
    <t>http://www.cmegroup.com/market-data/datamine-historical-data/</t>
  </si>
  <si>
    <r>
      <t xml:space="preserve">●  </t>
    </r>
    <r>
      <rPr>
        <i/>
        <sz val="12"/>
        <rFont val="Times New Roman"/>
        <family val="1"/>
      </rPr>
      <t>Weekly and monthly futures prices of the nearby contract by marketing year</t>
    </r>
    <r>
      <rPr>
        <sz val="12"/>
        <rFont val="Times New Roman"/>
        <family val="1"/>
      </rPr>
      <t xml:space="preserve">. Daily settlement  prices by contract for wheat are obtained from the CMEGroup, Kansas City Board of Trade (KCBOT) for marketing years 1975 to the present.  For information on how to obtain current wheat futures data from the CMEGroup, KCBOT, see: </t>
    </r>
  </si>
  <si>
    <t xml:space="preserve">For information on how to obtain historical wheat futures data from the CMEGroup, KCBOT, see: </t>
  </si>
  <si>
    <t>http://www.cmegroup.com/trading/products/#pageNumber=1&amp;sortField=oi&amp;sortAsc=false&amp;group=2</t>
  </si>
  <si>
    <r>
      <t>●</t>
    </r>
    <r>
      <rPr>
        <b/>
        <sz val="12"/>
        <rFont val="Times New Roman"/>
        <family val="1"/>
      </rPr>
      <t xml:space="preserve"> </t>
    </r>
    <r>
      <rPr>
        <i/>
        <sz val="12"/>
        <rFont val="Times New Roman"/>
        <family val="1"/>
      </rPr>
      <t xml:space="preserve">Policy parameters (target prices, national average loan rates, direct payment rates, counter-cyclical payment trigger prices, and reference prices).  </t>
    </r>
    <r>
      <rPr>
        <sz val="12"/>
        <rFont val="Times New Roman"/>
        <family val="1"/>
      </rPr>
      <t xml:space="preserve">Reference prices are taken from the 2014 Farm Act.  Other policy parameters from the 2002 through 2008 Farm Acts are taken from the legislation. For more information see below: </t>
    </r>
  </si>
  <si>
    <t>FUTURES PRICE FORECAST MODEL: estimates for the season-average price and price loss coverage (PLC) payment rate for wheat</t>
  </si>
  <si>
    <r>
      <t xml:space="preserve">2  </t>
    </r>
    <r>
      <rPr>
        <sz val="10"/>
        <rFont val="Arial"/>
        <family val="2"/>
      </rPr>
      <t xml:space="preserve">Because NASS no longer reports the mid-month price we no longer have a price for the contract expiration month.  </t>
    </r>
  </si>
  <si>
    <t xml:space="preserve">   Therefore, we use the nearby contract’s average monthly futures price of the month prior to contract expiration.</t>
  </si>
  <si>
    <t>2012-16</t>
  </si>
  <si>
    <t>Users are encouraged to read Forecasting the Counter-Cyclical Payment Rate for U.S. Corn: An Application of the Futures Price Forecasting Model, which provides background information on the model for corn, its data requirements, the forecast procedure, and forecast results for crop years 2003/04 and 2004/05. The models for soybeans and wheat are similar. Slight differences in those models are explained in the Excel file for that commodity.  The report only covers corn and is available at:</t>
  </si>
  <si>
    <t>Weekly forecast of the wheat season-average farm price received and implied price loss coverage (PLC) payment rate for crop year 2016/17 :</t>
  </si>
  <si>
    <t xml:space="preserve">Table 1.  Futures model forecast of U.S. wheat producers' season-average price received and PLC payment rate, marketing year 2016/17  </t>
  </si>
  <si>
    <t xml:space="preserve">Table 2. Weekly nearby futures price by marketing year month, marketing year 2016/17 </t>
  </si>
  <si>
    <t xml:space="preserve">Table 3. Monthly price-received forecast (nearby futures price plus the basis) by weekly forecast period, marketing year 2016/17 </t>
  </si>
  <si>
    <t xml:space="preserve">Table 4.  Actual monthly farm price received by weekly forecast period, marketing year 2016/17 </t>
  </si>
  <si>
    <t xml:space="preserve">Table 5.  Composite forecast of futures forecasts and actual price received (when available), by weekly forecast period, marketing year 2016/17 </t>
  </si>
  <si>
    <t xml:space="preserve">Table 6.  Composite forecast/actual monthly farm price received weighted by percentage of monthly marketings by weekly forecast period, marketing year 2016/17 </t>
  </si>
  <si>
    <t>Actual SAP (available in July 2017)</t>
  </si>
  <si>
    <t>Basis = 5-year avg. 2011-2015 mkt. yr.</t>
  </si>
  <si>
    <t xml:space="preserve">2016/17 Forecast </t>
  </si>
  <si>
    <t>Change Forecast</t>
  </si>
  <si>
    <t>─  A weekly forecast of the season-average farm price received and PLC payment rate.  Users may change the weekly forecast by going to the Change Forecast worksheet.</t>
  </si>
  <si>
    <t>2016/17 Forecast</t>
  </si>
  <si>
    <t xml:space="preserve">   ─  Information provided by USDA's Farm Service Agency for official PLC payment rates.   </t>
  </si>
  <si>
    <t xml:space="preserve">                https://www.fsa.usda.gov/Assets/USDA-FSA-Public/usdafiles/arc-plc/pdf/2015_plc.pdf</t>
  </si>
  <si>
    <r>
      <t xml:space="preserve">─  Monthly season-average price received projection from </t>
    </r>
    <r>
      <rPr>
        <i/>
        <sz val="12"/>
        <rFont val="Times New Roman"/>
        <family val="1"/>
      </rPr>
      <t>World Agricultural Supply and Demand Estimates</t>
    </r>
    <r>
      <rPr>
        <sz val="12"/>
        <rFont val="Times New Roman"/>
        <family val="1"/>
      </rPr>
      <t xml:space="preserve"> (WASDE). </t>
    </r>
  </si>
  <si>
    <t>Table 1.  Weekly (Thursday) settlement  price of the nearby wheat futures contract, marketing year 2017/18</t>
  </si>
  <si>
    <t>Table 4.  Observed monthly farm price received by week for U.S. wheat producers, marketing year 2017/18 (from monthly Agricultural Prices report)</t>
  </si>
  <si>
    <t>Table 11.  WASDE monthly projection of the U.S. farm price received for wheat by forecast period, marketing year 2017/18</t>
  </si>
  <si>
    <t xml:space="preserve">Table 11.  WASDE monthly projection of the U.S. farm price received for wheat by forecast period, marketing year 2017/18 </t>
  </si>
  <si>
    <t>Table 2.  Weekly (Thursday) settlement  price of the nearby wheat futures contract, marketing year 2016/17</t>
  </si>
  <si>
    <t>Table 5.  Observed monthly farm price received by week for U.S. wheat producers, marketing year 2016/17 (from monthly Agricultural Prices report)</t>
  </si>
  <si>
    <t>Table 12.  WASDE monthly projection of the U.S. farm price received for wheat by forecast period, marketing year 2016/17</t>
  </si>
  <si>
    <t xml:space="preserve">Table 12.  WASDE monthly projection of the U.S. farm price received for wheat by forecast period, marketing year 2016/17 </t>
  </si>
  <si>
    <t xml:space="preserve">Table 3.  Average monthly settlement price for the nearby wheat futures contract by marketing year month, marketing years 1975-2017  </t>
  </si>
  <si>
    <t>Table 3.  Average monthly settlement price for the nearby wheat futures contract by marketing year month, marketing years 1975-2017</t>
  </si>
  <si>
    <t>Table 6.  Monthly and annual price received by U.S. wheat producers, marketing years 1975-2017</t>
  </si>
  <si>
    <t>Table 6.  Monthly and annual price received by U.S. wheat producers, marketing year 1975-2017</t>
  </si>
  <si>
    <t xml:space="preserve">Table 7.  Average monthly basis (farm price received less futures) for U.S. wheat, marketing years, 1975-2017 </t>
  </si>
  <si>
    <t>Table 7.  Average monthly basis (farm price received less futures) for U.S. wheat, marketing years 1975-2017</t>
  </si>
  <si>
    <t>Table 8.  5-year average monthly basis (farm price received less futures), for U.S. wheat, marketing years 1980-2018</t>
  </si>
  <si>
    <t xml:space="preserve">Table 9.  Monthly marketing weights for U.S. wheat, marketing years 1975-2016  </t>
  </si>
  <si>
    <t>Table10.  5-year average monthly marketing weights for U.S. wheat, marketing years 1975-2017</t>
  </si>
  <si>
    <t>Table 10.  5-year average monthly marketing weights for U.S. wheat, marketing years 1975-2017</t>
  </si>
  <si>
    <t>Table 9.  Monthly marketing weights for U.S. wheat, marketing years 1975-2016 1/</t>
  </si>
  <si>
    <t>2017/18 Forecast</t>
  </si>
  <si>
    <t xml:space="preserve">2017/18 Forecast </t>
  </si>
  <si>
    <t xml:space="preserve">Table 1.  Futures model forecast of U.S. wheat producers' season-average price received and PLC payment rate, marketing year 2017/18  </t>
  </si>
  <si>
    <t xml:space="preserve">Table 2. Weekly nearby futures price by marketing year month, marketing year 2017/18 </t>
  </si>
  <si>
    <t xml:space="preserve">Table 3. Monthly price-received forecast (nearby futures price plus the basis) by weekly forecast period, marketing year 2017/18 </t>
  </si>
  <si>
    <t xml:space="preserve">Table 4.  Actual monthly farm price received by weekly forecast period, marketing year 2017/18 </t>
  </si>
  <si>
    <t xml:space="preserve">Table 5.  Composite forecast of futures forecasts and actual price received (when available), by weekly forecast period, marketing year 2017/18 </t>
  </si>
  <si>
    <t xml:space="preserve">Table 6.  Composite forecast/actual monthly farm price received weighted by percentage of monthly marketings by weekly forecast period, marketing year 2017/18 </t>
  </si>
  <si>
    <t xml:space="preserve">Table 7.  Futures forecast of season-average price received (SAP) and implied price loss coverage (PLC) payment rate by weekly forecast period, marketing year 2017/18 </t>
  </si>
  <si>
    <t>Actual SAP (available in July 2018)</t>
  </si>
  <si>
    <t>Basis = 5-year avg. 2012-2016 mkt. yr.</t>
  </si>
  <si>
    <t xml:space="preserve">Mkt. wt. = 5-year avg. 2011-2015 mkt. yr. </t>
  </si>
  <si>
    <t>Mkt. wt. = 5-year avg. 2012-2016 mkt. yr.</t>
  </si>
  <si>
    <t xml:space="preserve">Table 7.  Futures forecast of season-average price received (SAP) and implied counter-cyclical payment rate by weekly forecast period, marketing year 2016/17 </t>
  </si>
  <si>
    <t xml:space="preserve">Basis= 5-year avg. 2010-2014 mkt. yr. </t>
  </si>
  <si>
    <t xml:space="preserve">Basis=5-year avg. 2011-2015 mkt. yr. </t>
  </si>
  <si>
    <t xml:space="preserve">Mkt. wt.= 5-year avg. 2010-2014 mkt. yr. </t>
  </si>
  <si>
    <t>Mkt. wt.= 5-year avg. 2011-2015 mkt. yr.</t>
  </si>
  <si>
    <t>How to change the most recent forecast for marketing year 2017/18  (table 1)</t>
  </si>
  <si>
    <t>How to change the forecast for marketing year 2016/17  (table 2)</t>
  </si>
  <si>
    <t xml:space="preserve">Table 2.  Futures model forecast of U.S. wheat producers' season-average price received and PLC payment rate, marketing year 2016/17  </t>
  </si>
  <si>
    <t xml:space="preserve">These forecasts are relevant from May 2016 through May 2017.  However, the ability to change these forecasts remains in the spreadsheet until May 2018, the beginning of the next forecast period.  Thereafter, forecasts for marketing year 2016/17  are archived in the historical forecasts section (see index page).  </t>
  </si>
  <si>
    <r>
      <t xml:space="preserve">   = </t>
    </r>
    <r>
      <rPr>
        <u/>
        <sz val="10"/>
        <rFont val="Arial"/>
        <family val="2"/>
      </rPr>
      <t xml:space="preserve"> Reference Price ($/bu.)</t>
    </r>
    <r>
      <rPr>
        <sz val="10"/>
        <rFont val="Arial"/>
        <family val="2"/>
      </rPr>
      <t xml:space="preserve"> minus the Larger of (</t>
    </r>
    <r>
      <rPr>
        <u/>
        <sz val="10"/>
        <rFont val="Arial"/>
        <family val="2"/>
      </rPr>
      <t xml:space="preserve">Marketing year national farm price ($/bu.) </t>
    </r>
    <r>
      <rPr>
        <sz val="10"/>
        <rFont val="Arial"/>
        <family val="2"/>
      </rPr>
      <t xml:space="preserve">or </t>
    </r>
    <r>
      <rPr>
        <u/>
        <sz val="10"/>
        <rFont val="Arial"/>
        <family val="2"/>
      </rPr>
      <t>National marketing assistance loan rate ($/bu.</t>
    </r>
    <r>
      <rPr>
        <sz val="10"/>
        <rFont val="Arial"/>
        <family val="2"/>
      </rPr>
      <t xml:space="preserve">)) </t>
    </r>
  </si>
  <si>
    <t>https://www.ers.usda.gov/amber-waves/2014/july/2014-farm-act-shifts-crop-commodity-programs-away-from-fixed-payments-and-expands-program-choices/</t>
  </si>
  <si>
    <t>https://www.ers.usda.gov/topics/farm-economy/farm-commodity-policy/analysis-of-previous-farm-bills/</t>
  </si>
  <si>
    <r>
      <t>●</t>
    </r>
    <r>
      <rPr>
        <sz val="12"/>
        <rFont val="Times New Roman"/>
        <family val="1"/>
      </rPr>
      <t xml:space="preserve">  </t>
    </r>
    <r>
      <rPr>
        <i/>
        <sz val="12"/>
        <rFont val="Times New Roman"/>
        <family val="1"/>
      </rPr>
      <t xml:space="preserve">Monthly and annual farm prices received by marketing year.  Obtained </t>
    </r>
    <r>
      <rPr>
        <sz val="12"/>
        <rFont val="Times New Roman"/>
        <family val="1"/>
      </rPr>
      <t xml:space="preserve">from </t>
    </r>
    <r>
      <rPr>
        <i/>
        <sz val="12"/>
        <rFont val="Times New Roman"/>
        <family val="1"/>
      </rPr>
      <t>Agricultural Prices</t>
    </r>
    <r>
      <rPr>
        <sz val="12"/>
        <rFont val="Times New Roman"/>
        <family val="1"/>
      </rPr>
      <t>, published by USDA's National Agricultural Statistics Service.  For the publication, see:</t>
    </r>
  </si>
  <si>
    <t xml:space="preserve">Weekly forecast of the wheat season-average farm price received and implied price loss coverage (PLC) payment rate for crop year 2017/18: </t>
  </si>
  <si>
    <t>Weekly forecast of the wheat season-average farm price received and implied price loss coverage (PLC) payment rate for crop year 2017/18</t>
  </si>
  <si>
    <t>https://www.ers.usda.gov/publications/pub-details/?pubid=36456</t>
  </si>
  <si>
    <t xml:space="preserve">Beginning with marketing year 2014-15 we forecast the PLC payment rate as provided for in the 2014 Farm Act.  See:      </t>
  </si>
  <si>
    <t xml:space="preserve">2/ As of January 1, 2015 NASS discontinued reporting mid-month farm prices and instead reports only full month prices.  As a result, an additional month's time is required before the full month price is available, thus requiring an additonal month of a futures adjusted forecast. </t>
  </si>
  <si>
    <t>2/ As of January 1, 2015 NASS discontinued reporting mid-month farm prices and instead reports only full month prices.  As a result, an additional month's time is required before the full month price is available, thus requiring an additonal month of a futures adjusted forecast.</t>
  </si>
  <si>
    <t>https://www.ers.usda.gov/topics/farm-economy/farm-commodity-policy/crop-commodity-program-provisions-title-i/</t>
  </si>
  <si>
    <t>https://www.ers.usda.gov/topics/farm-economy/farm-commodity-policy/farm-policy-glossary/</t>
  </si>
  <si>
    <t>https://www.ers.usda.gov/topics/farm-economy/farm-commodity-policy/</t>
  </si>
  <si>
    <t>https://www.ers.usda.gov/publications/pub-details/?pubid=42674</t>
  </si>
  <si>
    <r>
      <t xml:space="preserve">For more information on the 2002 Farm Act, see: </t>
    </r>
    <r>
      <rPr>
        <u/>
        <sz val="12"/>
        <rFont val="Times New Roman"/>
        <family val="1"/>
      </rPr>
      <t/>
    </r>
  </si>
  <si>
    <t>http://www.cmegroup.com/market-data/datamine-historical-data/datamine.html</t>
  </si>
  <si>
    <t>2013-17</t>
  </si>
  <si>
    <t xml:space="preserve">Weekly forecast of the wheat season-average farm price received and implied  price loss coverage (PLC) payment rate for crop year 2016/17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</si>
</sst>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00"/>
    <numFmt numFmtId="166" formatCode="mmmm\ d"/>
    <numFmt numFmtId="167" formatCode="[$-409]mmmm\ d\,\ yyyy;@"/>
    <numFmt numFmtId="168" formatCode="mmmm\ d\,\ yyyy"/>
    <numFmt numFmtId="169" formatCode="[$-409]d\-mmm\-yy;@"/>
    <numFmt numFmtId="170" formatCode="[$-409]dd\-mmm\-yy;@"/>
  </numFmts>
  <fonts count="55">
    <font>
      <sz val="10"/>
      <name val="Arial"/>
    </font>
    <font>
      <sz val="10"/>
      <name val="Arial"/>
      <family val="2"/>
    </font>
    <font>
      <sz val="8"/>
      <name val="Arial"/>
      <family val="2"/>
    </font>
    <font>
      <sz val="12"/>
      <name val="Times New Roman"/>
      <family val="1"/>
    </font>
    <font>
      <u/>
      <sz val="12"/>
      <name val="Times New Roman"/>
      <family val="1"/>
    </font>
    <font>
      <sz val="12"/>
      <name val="Arial"/>
      <family val="2"/>
    </font>
    <font>
      <sz val="12"/>
      <name val="Arial"/>
      <family val="2"/>
    </font>
    <font>
      <b/>
      <sz val="12"/>
      <name val="Times New Roman"/>
      <family val="1"/>
    </font>
    <font>
      <b/>
      <sz val="14"/>
      <name val="Times New Roman"/>
      <family val="1"/>
    </font>
    <font>
      <sz val="10"/>
      <name val="Times New Roman"/>
      <family val="1"/>
    </font>
    <font>
      <i/>
      <sz val="12"/>
      <name val="Times New Roman"/>
      <family val="1"/>
    </font>
    <font>
      <b/>
      <sz val="12"/>
      <name val="Arial"/>
      <family val="2"/>
    </font>
    <font>
      <b/>
      <sz val="10"/>
      <name val="Arial"/>
      <family val="2"/>
    </font>
    <font>
      <sz val="11"/>
      <name val="Arial"/>
      <family val="2"/>
    </font>
    <font>
      <sz val="11"/>
      <name val="Arial"/>
      <family val="2"/>
    </font>
    <font>
      <sz val="14"/>
      <name val="Times New Roman"/>
      <family val="1"/>
    </font>
    <font>
      <u/>
      <sz val="6.85"/>
      <color indexed="12"/>
      <name val="Arial MT"/>
    </font>
    <font>
      <sz val="12"/>
      <name val="Arial MT"/>
    </font>
    <font>
      <b/>
      <sz val="10"/>
      <name val="Arial"/>
      <family val="2"/>
    </font>
    <font>
      <sz val="14"/>
      <name val="Arial"/>
      <family val="2"/>
    </font>
    <font>
      <b/>
      <sz val="12"/>
      <name val="Arial"/>
      <family val="2"/>
    </font>
    <font>
      <sz val="12"/>
      <name val="Fixedsys"/>
      <family val="3"/>
    </font>
    <font>
      <b/>
      <sz val="10"/>
      <name val="Times New Roman"/>
      <family val="1"/>
    </font>
    <font>
      <b/>
      <sz val="14"/>
      <name val="Arial"/>
      <family val="2"/>
    </font>
    <font>
      <b/>
      <sz val="12"/>
      <name val="Fixedsys"/>
      <family val="3"/>
    </font>
    <font>
      <sz val="10"/>
      <name val="Arial"/>
      <family val="2"/>
    </font>
    <font>
      <vertAlign val="superscript"/>
      <sz val="10"/>
      <name val="Arial"/>
      <family val="2"/>
    </font>
    <font>
      <sz val="10"/>
      <name val="Arial"/>
      <family val="2"/>
    </font>
    <font>
      <u/>
      <sz val="14"/>
      <name val="Times New Roman"/>
      <family val="1"/>
    </font>
    <font>
      <i/>
      <sz val="10"/>
      <name val="Arial"/>
      <family val="2"/>
    </font>
    <font>
      <u/>
      <sz val="10"/>
      <name val="Arial"/>
      <family val="2"/>
    </font>
    <font>
      <sz val="10"/>
      <color indexed="18"/>
      <name val="Arial"/>
      <family val="2"/>
    </font>
    <font>
      <sz val="10"/>
      <name val="Arial"/>
      <family val="2"/>
    </font>
    <font>
      <b/>
      <u/>
      <sz val="14"/>
      <color indexed="12"/>
      <name val="Times New Roman"/>
      <family val="1"/>
    </font>
    <font>
      <u/>
      <sz val="10"/>
      <color indexed="12"/>
      <name val="Times New Roman"/>
      <family val="1"/>
    </font>
    <font>
      <i/>
      <sz val="10"/>
      <name val="Times New Roman"/>
      <family val="1"/>
    </font>
    <font>
      <u/>
      <sz val="12"/>
      <color indexed="12"/>
      <name val="Times New Roman"/>
      <family val="1"/>
    </font>
    <font>
      <sz val="10"/>
      <color indexed="10"/>
      <name val="Arial"/>
      <family val="2"/>
    </font>
    <font>
      <sz val="12"/>
      <color indexed="10"/>
      <name val="Times New Roman"/>
      <family val="1"/>
    </font>
    <font>
      <b/>
      <sz val="12"/>
      <color indexed="10"/>
      <name val="Times New Roman"/>
      <family val="1"/>
    </font>
    <font>
      <sz val="10"/>
      <color indexed="10"/>
      <name val="Arial"/>
      <family val="2"/>
    </font>
    <font>
      <b/>
      <sz val="10"/>
      <color indexed="10"/>
      <name val="Arial"/>
      <family val="2"/>
    </font>
    <font>
      <sz val="10"/>
      <color indexed="8"/>
      <name val="Arial"/>
      <family val="2"/>
    </font>
    <font>
      <sz val="12"/>
      <color indexed="8"/>
      <name val="Times New Roman"/>
      <family val="1"/>
    </font>
    <font>
      <b/>
      <i/>
      <sz val="12"/>
      <name val="Times New Roman"/>
      <family val="1"/>
    </font>
    <font>
      <u/>
      <sz val="12"/>
      <color indexed="17"/>
      <name val="Times New Roman"/>
      <family val="1"/>
    </font>
    <font>
      <sz val="12"/>
      <color indexed="17"/>
      <name val="Times New Roman"/>
      <family val="1"/>
    </font>
    <font>
      <b/>
      <sz val="10"/>
      <name val="Arial MT"/>
    </font>
    <font>
      <sz val="10"/>
      <name val="Arial MT"/>
    </font>
    <font>
      <sz val="10"/>
      <name val="Arial"/>
      <family val="2"/>
    </font>
    <font>
      <sz val="12"/>
      <color indexed="8"/>
      <name val="Arial"/>
      <family val="2"/>
    </font>
    <font>
      <u/>
      <sz val="12"/>
      <name val="Arial MT"/>
    </font>
    <font>
      <u/>
      <sz val="12"/>
      <name val="Arial"/>
      <family val="2"/>
    </font>
    <font>
      <u/>
      <sz val="10"/>
      <name val="Arial MT"/>
    </font>
    <font>
      <b/>
      <sz val="10"/>
      <color indexed="10"/>
      <name val="Arial"/>
      <family val="2"/>
    </font>
  </fonts>
  <fills count="16">
    <fill>
      <patternFill patternType="none"/>
    </fill>
    <fill>
      <patternFill patternType="gray125"/>
    </fill>
    <fill>
      <patternFill patternType="solid">
        <fgColor indexed="13"/>
        <bgColor indexed="64"/>
      </patternFill>
    </fill>
    <fill>
      <patternFill patternType="solid">
        <fgColor indexed="45"/>
        <bgColor indexed="64"/>
      </patternFill>
    </fill>
    <fill>
      <patternFill patternType="solid">
        <fgColor indexed="41"/>
        <bgColor indexed="64"/>
      </patternFill>
    </fill>
    <fill>
      <patternFill patternType="solid">
        <fgColor indexed="42"/>
        <bgColor indexed="64"/>
      </patternFill>
    </fill>
    <fill>
      <patternFill patternType="solid">
        <fgColor indexed="44"/>
        <bgColor indexed="64"/>
      </patternFill>
    </fill>
    <fill>
      <patternFill patternType="solid">
        <fgColor indexed="43"/>
        <bgColor indexed="64"/>
      </patternFill>
    </fill>
    <fill>
      <patternFill patternType="solid">
        <fgColor indexed="47"/>
        <bgColor indexed="64"/>
      </patternFill>
    </fill>
    <fill>
      <patternFill patternType="solid">
        <fgColor indexed="40"/>
        <bgColor indexed="64"/>
      </patternFill>
    </fill>
    <fill>
      <patternFill patternType="solid">
        <fgColor indexed="15"/>
        <bgColor indexed="64"/>
      </patternFill>
    </fill>
    <fill>
      <patternFill patternType="solid">
        <fgColor indexed="9"/>
        <bgColor indexed="64"/>
      </patternFill>
    </fill>
    <fill>
      <patternFill patternType="solid">
        <fgColor indexed="22"/>
        <bgColor indexed="64"/>
      </patternFill>
    </fill>
    <fill>
      <patternFill patternType="solid">
        <fgColor indexed="46"/>
        <bgColor indexed="64"/>
      </patternFill>
    </fill>
    <fill>
      <patternFill patternType="solid">
        <fgColor theme="0"/>
        <bgColor indexed="64"/>
      </patternFill>
    </fill>
    <fill>
      <patternFill patternType="solid">
        <fgColor rgb="FFBCE292"/>
        <bgColor indexed="64"/>
      </patternFill>
    </fill>
  </fills>
  <borders count="24">
    <border>
      <left/>
      <right/>
      <top/>
      <bottom/>
      <diagonal/>
    </border>
    <border>
      <left/>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0" fontId="16" fillId="0" borderId="0" applyNumberFormat="0" applyFill="0" applyBorder="0" applyAlignment="0" applyProtection="0">
      <alignment vertical="top"/>
      <protection locked="0"/>
    </xf>
    <xf numFmtId="0" fontId="5" fillId="0" borderId="0"/>
    <xf numFmtId="0" fontId="17" fillId="0" borderId="0"/>
    <xf numFmtId="0" fontId="5" fillId="0" borderId="0"/>
  </cellStyleXfs>
  <cellXfs count="614">
    <xf numFmtId="0" fontId="0" fillId="0" borderId="0" xfId="0"/>
    <xf numFmtId="0" fontId="3" fillId="0" borderId="0" xfId="0" applyFont="1" applyAlignment="1">
      <alignment horizontal="left" indent="2"/>
    </xf>
    <xf numFmtId="0" fontId="3" fillId="0" borderId="0" xfId="0" applyFont="1" applyAlignment="1">
      <alignment horizontal="left" indent="1"/>
    </xf>
    <xf numFmtId="0" fontId="3" fillId="0" borderId="0" xfId="0" applyFont="1"/>
    <xf numFmtId="0" fontId="7" fillId="0" borderId="0" xfId="0" applyFont="1"/>
    <xf numFmtId="0" fontId="8" fillId="0" borderId="0" xfId="0" applyFont="1"/>
    <xf numFmtId="0" fontId="9" fillId="0" borderId="0" xfId="0" applyFont="1"/>
    <xf numFmtId="0" fontId="5" fillId="0" borderId="0" xfId="0" applyFont="1"/>
    <xf numFmtId="0" fontId="3" fillId="0" borderId="0" xfId="0" applyNumberFormat="1" applyFont="1"/>
    <xf numFmtId="0" fontId="7" fillId="0" borderId="0" xfId="0" applyNumberFormat="1" applyFont="1"/>
    <xf numFmtId="0" fontId="11" fillId="0" borderId="1" xfId="0" applyFont="1" applyBorder="1"/>
    <xf numFmtId="0" fontId="12" fillId="0" borderId="1" xfId="0" applyFont="1" applyBorder="1"/>
    <xf numFmtId="0" fontId="6" fillId="0" borderId="0" xfId="0" applyFont="1" applyBorder="1"/>
    <xf numFmtId="0" fontId="0" fillId="0" borderId="1" xfId="0" applyBorder="1"/>
    <xf numFmtId="0" fontId="0" fillId="0" borderId="0" xfId="0" applyBorder="1"/>
    <xf numFmtId="0" fontId="13" fillId="0" borderId="0" xfId="0" applyFont="1" applyBorder="1"/>
    <xf numFmtId="0" fontId="15" fillId="0" borderId="0" xfId="0" applyFont="1"/>
    <xf numFmtId="0" fontId="0" fillId="0" borderId="2" xfId="0" applyBorder="1"/>
    <xf numFmtId="0" fontId="17" fillId="0" borderId="0" xfId="3"/>
    <xf numFmtId="0" fontId="12" fillId="0" borderId="0" xfId="3" applyNumberFormat="1" applyFont="1"/>
    <xf numFmtId="0" fontId="5" fillId="0" borderId="0" xfId="4"/>
    <xf numFmtId="0" fontId="6" fillId="0" borderId="0" xfId="0" applyFont="1"/>
    <xf numFmtId="0" fontId="17" fillId="0" borderId="0" xfId="3" applyAlignment="1">
      <alignment horizontal="center"/>
    </xf>
    <xf numFmtId="0" fontId="17" fillId="0" borderId="0" xfId="3" applyFont="1" applyAlignment="1">
      <alignment horizontal="center"/>
    </xf>
    <xf numFmtId="166" fontId="12" fillId="0" borderId="0" xfId="3" applyNumberFormat="1" applyFont="1" applyAlignment="1">
      <alignment horizontal="left"/>
    </xf>
    <xf numFmtId="0" fontId="18" fillId="0" borderId="0" xfId="0" applyFont="1"/>
    <xf numFmtId="0" fontId="19" fillId="0" borderId="0" xfId="0" applyFont="1"/>
    <xf numFmtId="0" fontId="20" fillId="0" borderId="0" xfId="0" applyFont="1"/>
    <xf numFmtId="0" fontId="21" fillId="0" borderId="0" xfId="0" applyFont="1"/>
    <xf numFmtId="0" fontId="23" fillId="0" borderId="0" xfId="0" applyFont="1"/>
    <xf numFmtId="0" fontId="5" fillId="0" borderId="0" xfId="0" applyFont="1" applyAlignment="1">
      <alignment horizontal="left" indent="1"/>
    </xf>
    <xf numFmtId="0" fontId="3" fillId="0" borderId="0" xfId="3" applyFont="1" applyBorder="1"/>
    <xf numFmtId="0" fontId="9" fillId="0" borderId="0" xfId="0" applyFont="1" applyBorder="1"/>
    <xf numFmtId="0" fontId="3" fillId="0" borderId="0" xfId="0" applyFont="1" applyBorder="1"/>
    <xf numFmtId="0" fontId="7" fillId="0" borderId="0" xfId="0" applyFont="1" applyAlignment="1">
      <alignment horizontal="left"/>
    </xf>
    <xf numFmtId="0" fontId="11" fillId="0" borderId="0" xfId="0" applyFont="1"/>
    <xf numFmtId="0" fontId="7" fillId="2" borderId="0" xfId="0" applyFont="1" applyFill="1"/>
    <xf numFmtId="0" fontId="7" fillId="0" borderId="0" xfId="0" applyFont="1" applyFill="1"/>
    <xf numFmtId="0" fontId="3" fillId="0" borderId="0" xfId="0" applyFont="1" applyFill="1"/>
    <xf numFmtId="0" fontId="0" fillId="0" borderId="0" xfId="0" applyFill="1"/>
    <xf numFmtId="0" fontId="5" fillId="0" borderId="0" xfId="0" applyFont="1" applyFill="1"/>
    <xf numFmtId="0" fontId="21" fillId="0" borderId="0" xfId="0" applyFont="1" applyFill="1"/>
    <xf numFmtId="0" fontId="0" fillId="0" borderId="0" xfId="0" applyFill="1" applyBorder="1"/>
    <xf numFmtId="0" fontId="13" fillId="0" borderId="0" xfId="0" applyFont="1" applyFill="1"/>
    <xf numFmtId="0" fontId="13" fillId="0" borderId="0" xfId="0" applyFont="1" applyFill="1" applyBorder="1"/>
    <xf numFmtId="0" fontId="3" fillId="0" borderId="0" xfId="0" applyFont="1" applyFill="1" applyBorder="1"/>
    <xf numFmtId="2" fontId="13" fillId="0" borderId="0" xfId="0" applyNumberFormat="1" applyFont="1" applyFill="1" applyBorder="1"/>
    <xf numFmtId="0" fontId="0" fillId="3" borderId="0" xfId="0" applyFill="1"/>
    <xf numFmtId="0" fontId="26" fillId="0" borderId="0" xfId="0" quotePrefix="1" applyFont="1"/>
    <xf numFmtId="0" fontId="0" fillId="4" borderId="0" xfId="0" applyFill="1"/>
    <xf numFmtId="2" fontId="0" fillId="4" borderId="0" xfId="0" applyNumberFormat="1" applyFill="1"/>
    <xf numFmtId="2" fontId="0" fillId="4" borderId="1" xfId="0" applyNumberFormat="1" applyFill="1" applyBorder="1"/>
    <xf numFmtId="0" fontId="0" fillId="5" borderId="0" xfId="0" applyFill="1"/>
    <xf numFmtId="2" fontId="0" fillId="5" borderId="1" xfId="0" applyNumberFormat="1" applyFill="1" applyBorder="1"/>
    <xf numFmtId="0" fontId="0" fillId="5" borderId="0" xfId="0" applyFill="1" applyBorder="1"/>
    <xf numFmtId="2" fontId="0" fillId="6" borderId="0" xfId="0" applyNumberFormat="1" applyFill="1"/>
    <xf numFmtId="0" fontId="0" fillId="6" borderId="0" xfId="0" applyFill="1"/>
    <xf numFmtId="0" fontId="0" fillId="6" borderId="0" xfId="0" quotePrefix="1" applyFill="1"/>
    <xf numFmtId="2" fontId="0" fillId="6" borderId="1" xfId="0" applyNumberFormat="1" applyFill="1" applyBorder="1"/>
    <xf numFmtId="0" fontId="0" fillId="7" borderId="0" xfId="0" applyFill="1"/>
    <xf numFmtId="0" fontId="0" fillId="7" borderId="1" xfId="0" applyFill="1" applyBorder="1"/>
    <xf numFmtId="2" fontId="0" fillId="7" borderId="0" xfId="0" applyNumberFormat="1" applyFill="1"/>
    <xf numFmtId="165" fontId="0" fillId="7" borderId="0" xfId="0" applyNumberFormat="1" applyFill="1"/>
    <xf numFmtId="2" fontId="0" fillId="7" borderId="1" xfId="0" applyNumberFormat="1" applyFill="1" applyBorder="1"/>
    <xf numFmtId="0" fontId="0" fillId="7" borderId="0" xfId="0" applyFill="1" applyBorder="1"/>
    <xf numFmtId="0" fontId="27" fillId="0" borderId="0" xfId="0" applyFont="1" applyBorder="1"/>
    <xf numFmtId="0" fontId="11" fillId="8" borderId="1" xfId="0" applyFont="1" applyFill="1" applyBorder="1"/>
    <xf numFmtId="0" fontId="0" fillId="8" borderId="1" xfId="0" applyFill="1" applyBorder="1"/>
    <xf numFmtId="0" fontId="0" fillId="8" borderId="0" xfId="0" applyFill="1"/>
    <xf numFmtId="0" fontId="11" fillId="8" borderId="0" xfId="0" applyFont="1" applyFill="1" applyBorder="1"/>
    <xf numFmtId="0" fontId="0" fillId="8" borderId="0" xfId="0" applyFill="1" applyBorder="1"/>
    <xf numFmtId="2" fontId="13" fillId="8" borderId="3" xfId="0" applyNumberFormat="1" applyFont="1" applyFill="1" applyBorder="1"/>
    <xf numFmtId="165" fontId="0" fillId="8" borderId="0" xfId="0" applyNumberFormat="1" applyFill="1" applyBorder="1"/>
    <xf numFmtId="0" fontId="11" fillId="3" borderId="1" xfId="0" applyFont="1" applyFill="1" applyBorder="1"/>
    <xf numFmtId="0" fontId="0" fillId="3" borderId="1" xfId="0" applyFill="1" applyBorder="1"/>
    <xf numFmtId="0" fontId="13" fillId="3" borderId="0" xfId="0" applyFont="1" applyFill="1"/>
    <xf numFmtId="0" fontId="11" fillId="3" borderId="0" xfId="0" applyFont="1" applyFill="1" applyBorder="1"/>
    <xf numFmtId="0" fontId="14" fillId="3" borderId="0" xfId="0" applyFont="1" applyFill="1" applyBorder="1"/>
    <xf numFmtId="0" fontId="13" fillId="3" borderId="0" xfId="0" applyFont="1" applyFill="1" applyBorder="1"/>
    <xf numFmtId="0" fontId="0" fillId="3" borderId="0" xfId="0" applyFill="1" applyBorder="1"/>
    <xf numFmtId="0" fontId="3" fillId="3" borderId="0" xfId="0" applyFont="1" applyFill="1" applyBorder="1"/>
    <xf numFmtId="2" fontId="0" fillId="3" borderId="4" xfId="0" applyNumberFormat="1" applyFill="1" applyBorder="1"/>
    <xf numFmtId="0" fontId="1" fillId="3" borderId="0" xfId="0" applyFont="1" applyFill="1" applyBorder="1"/>
    <xf numFmtId="0" fontId="1" fillId="3" borderId="0" xfId="0" applyFont="1" applyFill="1"/>
    <xf numFmtId="0" fontId="25" fillId="0" borderId="0" xfId="0" applyFont="1"/>
    <xf numFmtId="2" fontId="1" fillId="3" borderId="0" xfId="0" applyNumberFormat="1" applyFont="1" applyFill="1" applyBorder="1"/>
    <xf numFmtId="0" fontId="1" fillId="8" borderId="0" xfId="0" applyFont="1" applyFill="1"/>
    <xf numFmtId="0" fontId="0" fillId="7" borderId="5" xfId="0" applyFill="1" applyBorder="1"/>
    <xf numFmtId="0" fontId="0" fillId="8" borderId="5" xfId="0" applyFill="1" applyBorder="1"/>
    <xf numFmtId="0" fontId="0" fillId="3" borderId="5" xfId="0" applyFill="1" applyBorder="1"/>
    <xf numFmtId="165" fontId="0" fillId="7" borderId="6" xfId="0" applyNumberFormat="1" applyFill="1" applyBorder="1"/>
    <xf numFmtId="0" fontId="12" fillId="0" borderId="0" xfId="0" applyFont="1" applyBorder="1"/>
    <xf numFmtId="164" fontId="0" fillId="7" borderId="0" xfId="0" applyNumberFormat="1" applyFill="1"/>
    <xf numFmtId="0" fontId="27" fillId="0" borderId="1" xfId="0" applyFont="1" applyBorder="1"/>
    <xf numFmtId="0" fontId="27" fillId="0" borderId="0" xfId="0" applyFont="1"/>
    <xf numFmtId="0" fontId="27" fillId="0" borderId="0" xfId="3" applyFont="1" applyBorder="1"/>
    <xf numFmtId="0" fontId="12" fillId="6" borderId="1" xfId="0" applyFont="1" applyFill="1" applyBorder="1"/>
    <xf numFmtId="0" fontId="27" fillId="6" borderId="1" xfId="0" applyFont="1" applyFill="1" applyBorder="1"/>
    <xf numFmtId="0" fontId="27" fillId="6" borderId="0" xfId="3" applyFont="1" applyFill="1" applyBorder="1"/>
    <xf numFmtId="0" fontId="12" fillId="6" borderId="0" xfId="3" applyNumberFormat="1" applyFont="1" applyFill="1"/>
    <xf numFmtId="2" fontId="27" fillId="6" borderId="0" xfId="3" applyNumberFormat="1" applyFont="1" applyFill="1"/>
    <xf numFmtId="0" fontId="27" fillId="6" borderId="0" xfId="3" applyNumberFormat="1" applyFont="1" applyFill="1"/>
    <xf numFmtId="0" fontId="27" fillId="6" borderId="0" xfId="3" applyNumberFormat="1" applyFont="1" applyFill="1" applyBorder="1"/>
    <xf numFmtId="2" fontId="27" fillId="6" borderId="0" xfId="3" applyNumberFormat="1" applyFont="1" applyFill="1" applyBorder="1"/>
    <xf numFmtId="0" fontId="12" fillId="4" borderId="0" xfId="3" applyNumberFormat="1" applyFont="1" applyFill="1"/>
    <xf numFmtId="0" fontId="12" fillId="5" borderId="0" xfId="3" applyNumberFormat="1" applyFont="1" applyFill="1"/>
    <xf numFmtId="0" fontId="12" fillId="4" borderId="1" xfId="0" applyFont="1" applyFill="1" applyBorder="1"/>
    <xf numFmtId="0" fontId="27" fillId="4" borderId="1" xfId="0" applyFont="1" applyFill="1" applyBorder="1"/>
    <xf numFmtId="0" fontId="27" fillId="4" borderId="0" xfId="3" applyFont="1" applyFill="1"/>
    <xf numFmtId="0" fontId="27" fillId="4" borderId="1" xfId="3" applyFont="1" applyFill="1" applyBorder="1" applyAlignment="1">
      <alignment horizontal="left"/>
    </xf>
    <xf numFmtId="0" fontId="27" fillId="4" borderId="1" xfId="3" applyFont="1" applyFill="1" applyBorder="1"/>
    <xf numFmtId="0" fontId="12" fillId="4" borderId="0" xfId="3" applyFont="1" applyFill="1" applyBorder="1"/>
    <xf numFmtId="0" fontId="27" fillId="4" borderId="0" xfId="3" applyFont="1" applyFill="1" applyBorder="1" applyAlignment="1">
      <alignment horizontal="left"/>
    </xf>
    <xf numFmtId="0" fontId="27" fillId="4" borderId="0" xfId="3" applyFont="1" applyFill="1" applyBorder="1"/>
    <xf numFmtId="2" fontId="27" fillId="4" borderId="0" xfId="3" applyNumberFormat="1" applyFont="1" applyFill="1"/>
    <xf numFmtId="0" fontId="27" fillId="4" borderId="0" xfId="3" applyNumberFormat="1" applyFont="1" applyFill="1"/>
    <xf numFmtId="0" fontId="27" fillId="4" borderId="0" xfId="3" applyNumberFormat="1" applyFont="1" applyFill="1" applyBorder="1"/>
    <xf numFmtId="0" fontId="27" fillId="4" borderId="1" xfId="3" applyNumberFormat="1" applyFont="1" applyFill="1" applyBorder="1"/>
    <xf numFmtId="16" fontId="27" fillId="4" borderId="1" xfId="3" applyNumberFormat="1" applyFont="1" applyFill="1" applyBorder="1"/>
    <xf numFmtId="2" fontId="27" fillId="4" borderId="1" xfId="3" applyNumberFormat="1" applyFont="1" applyFill="1" applyBorder="1"/>
    <xf numFmtId="0" fontId="27" fillId="5" borderId="1" xfId="0" applyFont="1" applyFill="1" applyBorder="1"/>
    <xf numFmtId="0" fontId="27" fillId="5" borderId="1" xfId="3" applyFont="1" applyFill="1" applyBorder="1"/>
    <xf numFmtId="0" fontId="27" fillId="5" borderId="0" xfId="3" applyFont="1" applyFill="1" applyBorder="1"/>
    <xf numFmtId="0" fontId="27" fillId="5" borderId="0" xfId="3" applyFont="1" applyFill="1"/>
    <xf numFmtId="0" fontId="27" fillId="5" borderId="0" xfId="3" applyFont="1" applyFill="1" applyAlignment="1">
      <alignment horizontal="left"/>
    </xf>
    <xf numFmtId="2" fontId="27" fillId="5" borderId="0" xfId="3" applyNumberFormat="1" applyFont="1" applyFill="1"/>
    <xf numFmtId="0" fontId="27" fillId="5" borderId="0" xfId="3" applyNumberFormat="1" applyFont="1" applyFill="1"/>
    <xf numFmtId="0" fontId="27" fillId="5" borderId="0" xfId="4" applyFont="1" applyFill="1"/>
    <xf numFmtId="0" fontId="30" fillId="5" borderId="0" xfId="3" applyNumberFormat="1" applyFont="1" applyFill="1" applyBorder="1"/>
    <xf numFmtId="167" fontId="27" fillId="5" borderId="0" xfId="4" applyNumberFormat="1" applyFont="1" applyFill="1" applyBorder="1"/>
    <xf numFmtId="0" fontId="30" fillId="5" borderId="0" xfId="4" applyFont="1" applyFill="1" applyBorder="1"/>
    <xf numFmtId="0" fontId="30" fillId="5" borderId="1" xfId="3" applyNumberFormat="1" applyFont="1" applyFill="1" applyBorder="1"/>
    <xf numFmtId="166" fontId="27" fillId="5" borderId="1" xfId="3" applyNumberFormat="1" applyFont="1" applyFill="1" applyBorder="1" applyAlignment="1">
      <alignment horizontal="left"/>
    </xf>
    <xf numFmtId="167" fontId="27" fillId="5" borderId="1" xfId="4" applyNumberFormat="1" applyFont="1" applyFill="1" applyBorder="1"/>
    <xf numFmtId="0" fontId="30" fillId="5" borderId="1" xfId="4" applyFont="1" applyFill="1" applyBorder="1"/>
    <xf numFmtId="2" fontId="27" fillId="5" borderId="1" xfId="4" applyNumberFormat="1" applyFont="1" applyFill="1" applyBorder="1"/>
    <xf numFmtId="0" fontId="12" fillId="7" borderId="0" xfId="3" applyNumberFormat="1" applyFont="1" applyFill="1"/>
    <xf numFmtId="169" fontId="27" fillId="7" borderId="0" xfId="3" applyNumberFormat="1" applyFont="1" applyFill="1"/>
    <xf numFmtId="0" fontId="27" fillId="7" borderId="1" xfId="0" applyFont="1" applyFill="1" applyBorder="1"/>
    <xf numFmtId="0" fontId="27" fillId="7" borderId="0" xfId="0" applyFont="1" applyFill="1"/>
    <xf numFmtId="2" fontId="27" fillId="7" borderId="0" xfId="0" applyNumberFormat="1" applyFont="1" applyFill="1"/>
    <xf numFmtId="0" fontId="12" fillId="7" borderId="1" xfId="0" applyFont="1" applyFill="1" applyBorder="1"/>
    <xf numFmtId="0" fontId="27" fillId="7" borderId="0" xfId="3" applyFont="1" applyFill="1"/>
    <xf numFmtId="0" fontId="12" fillId="7" borderId="0" xfId="3" applyFont="1" applyFill="1" applyBorder="1"/>
    <xf numFmtId="2" fontId="27" fillId="7" borderId="0" xfId="3" applyNumberFormat="1" applyFont="1" applyFill="1"/>
    <xf numFmtId="0" fontId="27" fillId="7" borderId="0" xfId="3" applyNumberFormat="1" applyFont="1" applyFill="1"/>
    <xf numFmtId="0" fontId="27" fillId="7" borderId="0" xfId="3" applyNumberFormat="1" applyFont="1" applyFill="1" applyBorder="1"/>
    <xf numFmtId="0" fontId="27" fillId="7" borderId="1" xfId="3" applyNumberFormat="1" applyFont="1" applyFill="1" applyBorder="1"/>
    <xf numFmtId="16" fontId="27" fillId="7" borderId="1" xfId="3" applyNumberFormat="1" applyFont="1" applyFill="1" applyBorder="1"/>
    <xf numFmtId="0" fontId="27" fillId="7" borderId="1" xfId="3" applyFont="1" applyFill="1" applyBorder="1"/>
    <xf numFmtId="0" fontId="27" fillId="0" borderId="0" xfId="3" applyFont="1"/>
    <xf numFmtId="0" fontId="27" fillId="7" borderId="0" xfId="3" applyFont="1" applyFill="1" applyAlignment="1">
      <alignment horizontal="left"/>
    </xf>
    <xf numFmtId="0" fontId="27" fillId="7" borderId="0" xfId="3" applyFont="1" applyFill="1" applyAlignment="1">
      <alignment horizontal="center"/>
    </xf>
    <xf numFmtId="0" fontId="27" fillId="7" borderId="0" xfId="0" applyFont="1" applyFill="1" applyBorder="1"/>
    <xf numFmtId="2" fontId="27" fillId="7" borderId="1" xfId="3" applyNumberFormat="1" applyFont="1" applyFill="1" applyBorder="1"/>
    <xf numFmtId="0" fontId="27" fillId="0" borderId="0" xfId="0" applyFont="1" applyFill="1"/>
    <xf numFmtId="0" fontId="27" fillId="0" borderId="0" xfId="3" applyFont="1" applyFill="1" applyBorder="1" applyAlignment="1">
      <alignment horizontal="left"/>
    </xf>
    <xf numFmtId="0" fontId="27" fillId="0" borderId="0" xfId="3" applyFont="1" applyFill="1"/>
    <xf numFmtId="0" fontId="27" fillId="0" borderId="0" xfId="2" applyFont="1" applyBorder="1"/>
    <xf numFmtId="0" fontId="27" fillId="0" borderId="1" xfId="3" applyFont="1" applyBorder="1"/>
    <xf numFmtId="0" fontId="27" fillId="0" borderId="1" xfId="3" applyFont="1" applyFill="1" applyBorder="1"/>
    <xf numFmtId="0" fontId="27" fillId="0" borderId="1" xfId="2" applyFont="1" applyBorder="1"/>
    <xf numFmtId="169" fontId="27" fillId="6" borderId="0" xfId="3" applyNumberFormat="1" applyFont="1" applyFill="1"/>
    <xf numFmtId="169" fontId="27" fillId="6" borderId="0" xfId="3" applyNumberFormat="1" applyFont="1" applyFill="1" applyBorder="1"/>
    <xf numFmtId="169" fontId="27" fillId="4" borderId="0" xfId="3" applyNumberFormat="1" applyFont="1" applyFill="1"/>
    <xf numFmtId="169" fontId="27" fillId="7" borderId="0" xfId="3" applyNumberFormat="1" applyFont="1" applyFill="1" applyBorder="1"/>
    <xf numFmtId="0" fontId="27" fillId="4" borderId="0" xfId="0" applyFont="1" applyFill="1" applyBorder="1"/>
    <xf numFmtId="170" fontId="27" fillId="5" borderId="0" xfId="3" quotePrefix="1" applyNumberFormat="1" applyFont="1" applyFill="1" applyAlignment="1">
      <alignment horizontal="right"/>
    </xf>
    <xf numFmtId="170" fontId="27" fillId="5" borderId="0" xfId="3" applyNumberFormat="1" applyFont="1" applyFill="1" applyAlignment="1">
      <alignment horizontal="right"/>
    </xf>
    <xf numFmtId="169" fontId="27" fillId="5" borderId="0" xfId="3" applyNumberFormat="1" applyFont="1" applyFill="1" applyAlignment="1"/>
    <xf numFmtId="0" fontId="27" fillId="5" borderId="0" xfId="3" applyFont="1" applyFill="1" applyAlignment="1">
      <alignment horizontal="right"/>
    </xf>
    <xf numFmtId="0" fontId="27" fillId="5" borderId="0" xfId="3" applyNumberFormat="1" applyFont="1" applyFill="1" applyBorder="1"/>
    <xf numFmtId="169" fontId="27" fillId="5" borderId="0" xfId="3" applyNumberFormat="1" applyFont="1" applyFill="1" applyBorder="1" applyAlignment="1"/>
    <xf numFmtId="167" fontId="27" fillId="5" borderId="0" xfId="3" applyNumberFormat="1" applyFont="1" applyFill="1" applyBorder="1"/>
    <xf numFmtId="0" fontId="27" fillId="5" borderId="1" xfId="3" applyNumberFormat="1" applyFont="1" applyFill="1" applyBorder="1"/>
    <xf numFmtId="167" fontId="27" fillId="5" borderId="1" xfId="3" applyNumberFormat="1" applyFont="1" applyFill="1" applyBorder="1"/>
    <xf numFmtId="2" fontId="27" fillId="5" borderId="1" xfId="0" applyNumberFormat="1" applyFont="1" applyFill="1" applyBorder="1"/>
    <xf numFmtId="2" fontId="27" fillId="5" borderId="1" xfId="3" applyNumberFormat="1" applyFont="1" applyFill="1" applyBorder="1"/>
    <xf numFmtId="0" fontId="27" fillId="0" borderId="0" xfId="3" applyFont="1" applyFill="1" applyBorder="1"/>
    <xf numFmtId="2" fontId="26" fillId="0" borderId="0" xfId="0" quotePrefix="1" applyNumberFormat="1" applyFont="1" applyFill="1" applyBorder="1"/>
    <xf numFmtId="0" fontId="32" fillId="0" borderId="0" xfId="0" applyFont="1"/>
    <xf numFmtId="0" fontId="28" fillId="0" borderId="0" xfId="0" applyFont="1"/>
    <xf numFmtId="0" fontId="20" fillId="0" borderId="0" xfId="0" applyFont="1" applyFill="1"/>
    <xf numFmtId="0" fontId="3" fillId="9" borderId="0" xfId="0" applyFont="1" applyFill="1"/>
    <xf numFmtId="0" fontId="22" fillId="9" borderId="0" xfId="0" applyFont="1" applyFill="1"/>
    <xf numFmtId="0" fontId="3" fillId="10" borderId="0" xfId="0" applyFont="1" applyFill="1"/>
    <xf numFmtId="0" fontId="7" fillId="10" borderId="0" xfId="0" applyFont="1" applyFill="1"/>
    <xf numFmtId="0" fontId="3" fillId="2" borderId="0" xfId="0" applyFont="1" applyFill="1"/>
    <xf numFmtId="2" fontId="0" fillId="10" borderId="0" xfId="0" applyNumberFormat="1" applyFill="1"/>
    <xf numFmtId="164" fontId="0" fillId="2" borderId="0" xfId="0" applyNumberFormat="1" applyFill="1"/>
    <xf numFmtId="164" fontId="0" fillId="7" borderId="1" xfId="0" applyNumberFormat="1" applyFill="1" applyBorder="1"/>
    <xf numFmtId="169" fontId="3" fillId="0" borderId="3" xfId="0" applyNumberFormat="1" applyFont="1" applyBorder="1"/>
    <xf numFmtId="0" fontId="8" fillId="0" borderId="0" xfId="0" applyFont="1" applyAlignment="1">
      <alignment horizontal="left"/>
    </xf>
    <xf numFmtId="2" fontId="0" fillId="7" borderId="1" xfId="0" applyNumberFormat="1" applyFill="1" applyBorder="1" applyAlignment="1">
      <alignment horizontal="right"/>
    </xf>
    <xf numFmtId="0" fontId="7" fillId="0" borderId="0" xfId="0" applyFont="1" applyAlignment="1">
      <alignment horizontal="left" indent="1"/>
    </xf>
    <xf numFmtId="0" fontId="22" fillId="0" borderId="0" xfId="0" applyFont="1" applyAlignment="1">
      <alignment horizontal="left" indent="1"/>
    </xf>
    <xf numFmtId="0" fontId="8" fillId="0" borderId="0" xfId="0" applyFont="1" applyAlignment="1">
      <alignment wrapText="1"/>
    </xf>
    <xf numFmtId="0" fontId="3" fillId="0" borderId="0" xfId="0" applyFont="1" applyAlignment="1">
      <alignment horizontal="left" wrapText="1" indent="1"/>
    </xf>
    <xf numFmtId="0" fontId="3" fillId="0" borderId="0" xfId="0" applyFont="1" applyAlignment="1">
      <alignment horizontal="left" indent="3"/>
    </xf>
    <xf numFmtId="0" fontId="33" fillId="0" borderId="0" xfId="1" applyFont="1" applyAlignment="1" applyProtection="1">
      <alignment horizontal="left" indent="1"/>
    </xf>
    <xf numFmtId="0" fontId="3" fillId="0" borderId="0" xfId="0" applyFont="1" applyAlignment="1">
      <alignment horizontal="left" wrapText="1" indent="3"/>
    </xf>
    <xf numFmtId="0" fontId="3" fillId="0" borderId="0" xfId="0" applyFont="1" applyAlignment="1">
      <alignment horizontal="right"/>
    </xf>
    <xf numFmtId="0" fontId="9" fillId="0" borderId="0" xfId="0" applyFont="1" applyAlignment="1">
      <alignment horizontal="left" indent="1"/>
    </xf>
    <xf numFmtId="0" fontId="34" fillId="0" borderId="0" xfId="1" applyFont="1" applyAlignment="1" applyProtection="1">
      <alignment horizontal="left" indent="4"/>
    </xf>
    <xf numFmtId="0" fontId="3" fillId="0" borderId="0" xfId="0" applyFont="1" applyAlignment="1">
      <alignment horizontal="left" indent="4"/>
    </xf>
    <xf numFmtId="0" fontId="3" fillId="0" borderId="0" xfId="0" applyNumberFormat="1" applyFont="1" applyAlignment="1">
      <alignment vertical="top" wrapText="1"/>
    </xf>
    <xf numFmtId="0" fontId="9" fillId="0" borderId="0" xfId="0" applyFont="1" applyProtection="1">
      <protection locked="0"/>
    </xf>
    <xf numFmtId="0" fontId="0" fillId="0" borderId="0" xfId="0" applyProtection="1">
      <protection locked="0"/>
    </xf>
    <xf numFmtId="0" fontId="0" fillId="0" borderId="0" xfId="0" applyAlignment="1">
      <alignment vertical="top" wrapText="1"/>
    </xf>
    <xf numFmtId="0" fontId="0" fillId="6" borderId="0" xfId="0" applyFill="1" applyBorder="1" applyAlignment="1">
      <alignment horizontal="center"/>
    </xf>
    <xf numFmtId="0" fontId="0" fillId="4" borderId="0" xfId="0" applyFill="1" applyBorder="1" applyAlignment="1"/>
    <xf numFmtId="0" fontId="0" fillId="7" borderId="0" xfId="0" applyFill="1" applyBorder="1" applyAlignment="1">
      <alignment horizontal="center"/>
    </xf>
    <xf numFmtId="0" fontId="0" fillId="0" borderId="7" xfId="0" applyBorder="1" applyAlignment="1">
      <alignment vertical="top" wrapText="1"/>
    </xf>
    <xf numFmtId="0" fontId="0" fillId="6" borderId="7" xfId="0" applyFill="1" applyBorder="1" applyAlignment="1">
      <alignment horizontal="right" vertical="top" wrapText="1"/>
    </xf>
    <xf numFmtId="0" fontId="0" fillId="4" borderId="7" xfId="0" applyFill="1" applyBorder="1" applyAlignment="1">
      <alignment horizontal="right" vertical="top" wrapText="1"/>
    </xf>
    <xf numFmtId="0" fontId="0" fillId="5" borderId="7" xfId="0" applyFill="1" applyBorder="1" applyAlignment="1">
      <alignment horizontal="right" vertical="top" wrapText="1"/>
    </xf>
    <xf numFmtId="0" fontId="0" fillId="7" borderId="7" xfId="0" applyFill="1" applyBorder="1" applyAlignment="1">
      <alignment horizontal="right" vertical="top" wrapText="1"/>
    </xf>
    <xf numFmtId="0" fontId="0" fillId="7" borderId="8" xfId="0" applyFill="1" applyBorder="1"/>
    <xf numFmtId="2" fontId="13" fillId="0" borderId="0" xfId="0" applyNumberFormat="1" applyFont="1" applyBorder="1"/>
    <xf numFmtId="0" fontId="3" fillId="0" borderId="0" xfId="0" applyFont="1" applyFill="1" applyAlignment="1">
      <alignment horizontal="left"/>
    </xf>
    <xf numFmtId="0" fontId="0" fillId="0" borderId="7" xfId="0" applyBorder="1"/>
    <xf numFmtId="2" fontId="0" fillId="0" borderId="7" xfId="0" applyNumberFormat="1" applyBorder="1"/>
    <xf numFmtId="2" fontId="3" fillId="0" borderId="0" xfId="0" applyNumberFormat="1" applyFont="1" applyBorder="1"/>
    <xf numFmtId="0" fontId="13" fillId="3" borderId="0" xfId="0" applyFont="1" applyFill="1" applyAlignment="1">
      <alignment horizontal="right"/>
    </xf>
    <xf numFmtId="0" fontId="1" fillId="3" borderId="0" xfId="0" applyFont="1" applyFill="1" applyAlignment="1">
      <alignment horizontal="right"/>
    </xf>
    <xf numFmtId="0" fontId="27" fillId="0" borderId="9" xfId="0" applyFont="1" applyBorder="1" applyAlignment="1">
      <alignment horizontal="right" vertical="top" wrapText="1"/>
    </xf>
    <xf numFmtId="0" fontId="27" fillId="0" borderId="10" xfId="3" applyFont="1" applyBorder="1" applyAlignment="1">
      <alignment horizontal="center"/>
    </xf>
    <xf numFmtId="0" fontId="27" fillId="0" borderId="10" xfId="3" applyFont="1" applyFill="1" applyBorder="1" applyAlignment="1">
      <alignment horizontal="right"/>
    </xf>
    <xf numFmtId="0" fontId="27" fillId="8" borderId="10" xfId="3" applyFont="1" applyFill="1" applyBorder="1" applyAlignment="1">
      <alignment horizontal="right"/>
    </xf>
    <xf numFmtId="0" fontId="27" fillId="3" borderId="10" xfId="3" applyFont="1" applyFill="1" applyBorder="1" applyAlignment="1">
      <alignment horizontal="right"/>
    </xf>
    <xf numFmtId="0" fontId="38" fillId="0" borderId="0" xfId="0" applyFont="1"/>
    <xf numFmtId="0" fontId="3" fillId="0" borderId="0" xfId="0" applyFont="1" applyFill="1" applyAlignment="1">
      <alignment vertical="top" wrapText="1"/>
    </xf>
    <xf numFmtId="0" fontId="39" fillId="0" borderId="0" xfId="0" applyFont="1" applyFill="1"/>
    <xf numFmtId="0" fontId="27" fillId="6" borderId="1" xfId="3" applyFont="1" applyFill="1" applyBorder="1" applyAlignment="1">
      <alignment horizontal="center"/>
    </xf>
    <xf numFmtId="0" fontId="27" fillId="6" borderId="1" xfId="3" applyFont="1" applyFill="1" applyBorder="1" applyAlignment="1">
      <alignment horizontal="right"/>
    </xf>
    <xf numFmtId="0" fontId="27" fillId="6" borderId="0" xfId="3" applyFont="1" applyFill="1" applyAlignment="1">
      <alignment horizontal="left"/>
    </xf>
    <xf numFmtId="0" fontId="27" fillId="6" borderId="1" xfId="3" applyFont="1" applyFill="1" applyBorder="1" applyAlignment="1">
      <alignment horizontal="left"/>
    </xf>
    <xf numFmtId="0" fontId="27" fillId="6" borderId="0" xfId="3" applyFont="1" applyFill="1" applyAlignment="1">
      <alignment horizontal="center"/>
    </xf>
    <xf numFmtId="0" fontId="27" fillId="4" borderId="1" xfId="3" applyFont="1" applyFill="1" applyBorder="1" applyAlignment="1">
      <alignment horizontal="right"/>
    </xf>
    <xf numFmtId="0" fontId="27" fillId="4" borderId="0" xfId="3" applyFont="1" applyFill="1" applyAlignment="1">
      <alignment horizontal="right"/>
    </xf>
    <xf numFmtId="0" fontId="12" fillId="5" borderId="1" xfId="3" applyFont="1" applyFill="1" applyBorder="1"/>
    <xf numFmtId="0" fontId="27" fillId="5" borderId="1" xfId="3" applyFont="1" applyFill="1" applyBorder="1" applyAlignment="1">
      <alignment horizontal="right"/>
    </xf>
    <xf numFmtId="0" fontId="29" fillId="5" borderId="1" xfId="3" applyFont="1" applyFill="1" applyBorder="1" applyAlignment="1">
      <alignment horizontal="right"/>
    </xf>
    <xf numFmtId="0" fontId="40" fillId="0" borderId="0" xfId="3" applyFont="1" applyFill="1"/>
    <xf numFmtId="0" fontId="5" fillId="0" borderId="0" xfId="2" applyFill="1"/>
    <xf numFmtId="2" fontId="40" fillId="5" borderId="0" xfId="3" applyNumberFormat="1" applyFont="1" applyFill="1"/>
    <xf numFmtId="0" fontId="41" fillId="5" borderId="0" xfId="4" applyFont="1" applyFill="1" applyAlignment="1">
      <alignment horizontal="right"/>
    </xf>
    <xf numFmtId="0" fontId="27" fillId="7" borderId="0" xfId="3" applyFont="1" applyFill="1" applyAlignment="1">
      <alignment horizontal="right"/>
    </xf>
    <xf numFmtId="0" fontId="27" fillId="7" borderId="1" xfId="3" applyFont="1" applyFill="1" applyBorder="1" applyAlignment="1">
      <alignment horizontal="right"/>
    </xf>
    <xf numFmtId="0" fontId="27" fillId="0" borderId="9" xfId="3" applyFont="1" applyBorder="1" applyAlignment="1">
      <alignment horizontal="right" vertical="top" wrapText="1"/>
    </xf>
    <xf numFmtId="0" fontId="27" fillId="8" borderId="9" xfId="3" applyFont="1" applyFill="1" applyBorder="1" applyAlignment="1">
      <alignment horizontal="right" vertical="top" wrapText="1"/>
    </xf>
    <xf numFmtId="0" fontId="27" fillId="0" borderId="9" xfId="3" applyFont="1" applyFill="1" applyBorder="1" applyAlignment="1">
      <alignment horizontal="right" vertical="top" wrapText="1"/>
    </xf>
    <xf numFmtId="2" fontId="3" fillId="6" borderId="0" xfId="0" applyNumberFormat="1" applyFont="1" applyFill="1" applyBorder="1"/>
    <xf numFmtId="2" fontId="3" fillId="5" borderId="0" xfId="0" applyNumberFormat="1" applyFont="1" applyFill="1" applyBorder="1"/>
    <xf numFmtId="2" fontId="3" fillId="6" borderId="1" xfId="0" applyNumberFormat="1" applyFont="1" applyFill="1" applyBorder="1"/>
    <xf numFmtId="0" fontId="42" fillId="7" borderId="0" xfId="3" applyFont="1" applyFill="1"/>
    <xf numFmtId="0" fontId="40" fillId="0" borderId="0" xfId="0" applyFont="1"/>
    <xf numFmtId="0" fontId="27" fillId="6" borderId="0" xfId="0" applyFont="1" applyFill="1"/>
    <xf numFmtId="0" fontId="27" fillId="4" borderId="0" xfId="0" applyFont="1" applyFill="1"/>
    <xf numFmtId="0" fontId="42" fillId="5" borderId="0" xfId="3" applyFont="1" applyFill="1"/>
    <xf numFmtId="0" fontId="27" fillId="0" borderId="0" xfId="3" quotePrefix="1" applyFont="1" applyFill="1" applyBorder="1"/>
    <xf numFmtId="0" fontId="27" fillId="0" borderId="0" xfId="0" quotePrefix="1" applyFont="1"/>
    <xf numFmtId="0" fontId="13" fillId="3" borderId="1" xfId="0" applyFont="1" applyFill="1" applyBorder="1"/>
    <xf numFmtId="0" fontId="0" fillId="3" borderId="6" xfId="0" applyFill="1" applyBorder="1"/>
    <xf numFmtId="0" fontId="27" fillId="0" borderId="0" xfId="0" applyFont="1" applyFill="1" applyBorder="1"/>
    <xf numFmtId="0" fontId="27" fillId="0" borderId="0" xfId="3" applyFont="1" applyFill="1" applyAlignment="1">
      <alignment horizontal="right"/>
    </xf>
    <xf numFmtId="0" fontId="27" fillId="0" borderId="1" xfId="3" applyFont="1" applyFill="1" applyBorder="1" applyAlignment="1">
      <alignment horizontal="right"/>
    </xf>
    <xf numFmtId="0" fontId="29" fillId="0" borderId="1" xfId="3" applyFont="1" applyFill="1" applyBorder="1" applyAlignment="1">
      <alignment horizontal="right"/>
    </xf>
    <xf numFmtId="0" fontId="27" fillId="0" borderId="0" xfId="3" applyFont="1" applyFill="1" applyAlignment="1">
      <alignment horizontal="left"/>
    </xf>
    <xf numFmtId="0" fontId="12" fillId="0" borderId="1" xfId="3" applyFont="1" applyBorder="1"/>
    <xf numFmtId="0" fontId="27" fillId="0" borderId="0" xfId="3" applyFont="1" applyAlignment="1">
      <alignment horizontal="left"/>
    </xf>
    <xf numFmtId="0" fontId="42" fillId="0" borderId="0" xfId="3" applyFont="1" applyFill="1"/>
    <xf numFmtId="0" fontId="9" fillId="0" borderId="0" xfId="0" applyFont="1" applyFill="1"/>
    <xf numFmtId="0" fontId="0" fillId="7" borderId="0" xfId="0" applyFill="1" applyAlignment="1">
      <alignment horizontal="right"/>
    </xf>
    <xf numFmtId="0" fontId="37" fillId="0" borderId="0" xfId="0" applyFont="1"/>
    <xf numFmtId="0" fontId="12" fillId="0" borderId="0" xfId="3" applyNumberFormat="1" applyFont="1" applyAlignment="1">
      <alignment horizontal="right"/>
    </xf>
    <xf numFmtId="169" fontId="27" fillId="0" borderId="0" xfId="3" applyNumberFormat="1" applyFont="1" applyAlignment="1">
      <alignment horizontal="right"/>
    </xf>
    <xf numFmtId="0" fontId="31" fillId="0" borderId="0" xfId="3" applyFont="1" applyFill="1" applyBorder="1" applyAlignment="1">
      <alignment horizontal="right"/>
    </xf>
    <xf numFmtId="2" fontId="27" fillId="8" borderId="0" xfId="0" applyNumberFormat="1" applyFont="1" applyFill="1" applyAlignment="1">
      <alignment horizontal="right"/>
    </xf>
    <xf numFmtId="0" fontId="27" fillId="0" borderId="0" xfId="0" applyFont="1" applyAlignment="1">
      <alignment horizontal="right"/>
    </xf>
    <xf numFmtId="0" fontId="27" fillId="0" borderId="0" xfId="3" applyFont="1" applyAlignment="1">
      <alignment horizontal="right"/>
    </xf>
    <xf numFmtId="2" fontId="27" fillId="0" borderId="0" xfId="2" applyNumberFormat="1" applyFont="1" applyAlignment="1">
      <alignment horizontal="right"/>
    </xf>
    <xf numFmtId="2" fontId="27" fillId="0" borderId="0" xfId="0" applyNumberFormat="1" applyFont="1" applyAlignment="1">
      <alignment horizontal="right"/>
    </xf>
    <xf numFmtId="2" fontId="27" fillId="0" borderId="0" xfId="3" applyNumberFormat="1" applyFont="1" applyAlignment="1">
      <alignment horizontal="right"/>
    </xf>
    <xf numFmtId="2" fontId="27" fillId="3" borderId="0" xfId="0" applyNumberFormat="1" applyFont="1" applyFill="1" applyBorder="1" applyAlignment="1">
      <alignment horizontal="right"/>
    </xf>
    <xf numFmtId="0" fontId="26" fillId="0" borderId="0" xfId="0" quotePrefix="1" applyFont="1" applyAlignment="1">
      <alignment horizontal="right"/>
    </xf>
    <xf numFmtId="0" fontId="27" fillId="0" borderId="0" xfId="3" applyNumberFormat="1" applyFont="1" applyAlignment="1">
      <alignment horizontal="right"/>
    </xf>
    <xf numFmtId="2" fontId="27" fillId="0" borderId="0" xfId="0" applyNumberFormat="1" applyFont="1" applyFill="1" applyBorder="1" applyAlignment="1">
      <alignment horizontal="right"/>
    </xf>
    <xf numFmtId="16" fontId="27" fillId="0" borderId="0" xfId="3" applyNumberFormat="1" applyFont="1" applyAlignment="1">
      <alignment horizontal="right"/>
    </xf>
    <xf numFmtId="14" fontId="27" fillId="0" borderId="0" xfId="3" applyNumberFormat="1" applyFont="1" applyAlignment="1">
      <alignment horizontal="right"/>
    </xf>
    <xf numFmtId="0" fontId="27" fillId="0" borderId="0" xfId="3" applyNumberFormat="1" applyFont="1" applyBorder="1" applyAlignment="1">
      <alignment horizontal="right"/>
    </xf>
    <xf numFmtId="169" fontId="27" fillId="0" borderId="0" xfId="3" applyNumberFormat="1" applyFont="1" applyBorder="1" applyAlignment="1">
      <alignment horizontal="right"/>
    </xf>
    <xf numFmtId="16" fontId="27" fillId="0" borderId="0" xfId="3" applyNumberFormat="1" applyFont="1" applyBorder="1" applyAlignment="1">
      <alignment horizontal="right"/>
    </xf>
    <xf numFmtId="0" fontId="27" fillId="0" borderId="0" xfId="0" applyFont="1" applyBorder="1" applyAlignment="1">
      <alignment horizontal="right"/>
    </xf>
    <xf numFmtId="0" fontId="27" fillId="0" borderId="0" xfId="3" applyFont="1" applyBorder="1" applyAlignment="1">
      <alignment horizontal="right"/>
    </xf>
    <xf numFmtId="16" fontId="12" fillId="0" borderId="0" xfId="3" applyNumberFormat="1" applyFont="1" applyAlignment="1">
      <alignment horizontal="right"/>
    </xf>
    <xf numFmtId="0" fontId="27" fillId="0" borderId="0" xfId="3" applyFont="1" applyFill="1" applyBorder="1" applyAlignment="1">
      <alignment horizontal="right"/>
    </xf>
    <xf numFmtId="0" fontId="0" fillId="0" borderId="0" xfId="0" applyAlignment="1">
      <alignment horizontal="right"/>
    </xf>
    <xf numFmtId="0" fontId="1" fillId="0" borderId="0" xfId="0" applyFont="1"/>
    <xf numFmtId="0" fontId="36" fillId="0" borderId="0" xfId="1" applyFont="1" applyAlignment="1" applyProtection="1">
      <alignment horizontal="left" indent="2"/>
    </xf>
    <xf numFmtId="0" fontId="7" fillId="0" borderId="0" xfId="0" applyFont="1" applyAlignment="1">
      <alignment vertical="top" wrapText="1"/>
    </xf>
    <xf numFmtId="0" fontId="36" fillId="0" borderId="0" xfId="1" applyNumberFormat="1" applyFont="1" applyAlignment="1" applyProtection="1">
      <alignment horizontal="center"/>
    </xf>
    <xf numFmtId="0" fontId="36" fillId="0" borderId="0" xfId="1" applyFont="1" applyAlignment="1" applyProtection="1">
      <alignment horizontal="center"/>
    </xf>
    <xf numFmtId="0" fontId="3" fillId="0" borderId="0" xfId="0" applyFont="1" applyAlignment="1">
      <alignment horizontal="left"/>
    </xf>
    <xf numFmtId="0" fontId="12" fillId="0" borderId="0" xfId="0" applyFont="1"/>
    <xf numFmtId="0" fontId="27" fillId="0" borderId="0" xfId="3" applyFont="1" applyBorder="1" applyAlignment="1">
      <alignment horizontal="left"/>
    </xf>
    <xf numFmtId="0" fontId="27" fillId="0" borderId="1" xfId="3" applyFont="1" applyBorder="1" applyAlignment="1">
      <alignment horizontal="left"/>
    </xf>
    <xf numFmtId="2" fontId="27" fillId="0" borderId="0" xfId="0" applyNumberFormat="1" applyFont="1"/>
    <xf numFmtId="2" fontId="27" fillId="0" borderId="0" xfId="0" applyNumberFormat="1" applyFont="1" applyBorder="1"/>
    <xf numFmtId="0" fontId="27" fillId="0" borderId="2" xfId="0" applyFont="1" applyBorder="1"/>
    <xf numFmtId="169" fontId="27" fillId="0" borderId="0" xfId="3" applyNumberFormat="1" applyFont="1"/>
    <xf numFmtId="0" fontId="27" fillId="0" borderId="0" xfId="3" applyNumberFormat="1" applyFont="1"/>
    <xf numFmtId="0" fontId="27" fillId="0" borderId="1" xfId="3" applyNumberFormat="1" applyFont="1" applyBorder="1"/>
    <xf numFmtId="2" fontId="27" fillId="0" borderId="0" xfId="3" applyNumberFormat="1" applyFont="1"/>
    <xf numFmtId="0" fontId="27" fillId="0" borderId="0" xfId="4" applyFont="1"/>
    <xf numFmtId="167" fontId="27" fillId="0" borderId="0" xfId="4" applyNumberFormat="1" applyFont="1"/>
    <xf numFmtId="2" fontId="27" fillId="0" borderId="1" xfId="0" applyNumberFormat="1" applyFont="1" applyBorder="1"/>
    <xf numFmtId="166" fontId="27" fillId="0" borderId="0" xfId="3" applyNumberFormat="1" applyFont="1" applyAlignment="1">
      <alignment horizontal="left"/>
    </xf>
    <xf numFmtId="15" fontId="27" fillId="0" borderId="0" xfId="3" applyNumberFormat="1" applyFont="1" applyBorder="1"/>
    <xf numFmtId="168" fontId="27" fillId="0" borderId="0" xfId="3" applyNumberFormat="1" applyFont="1" applyBorder="1"/>
    <xf numFmtId="168" fontId="27" fillId="0" borderId="0" xfId="3" applyNumberFormat="1" applyFont="1" applyBorder="1" applyProtection="1"/>
    <xf numFmtId="168" fontId="27" fillId="0" borderId="0" xfId="3" applyNumberFormat="1" applyFont="1"/>
    <xf numFmtId="168" fontId="27" fillId="0" borderId="0" xfId="3" applyNumberFormat="1" applyFont="1" applyProtection="1"/>
    <xf numFmtId="0" fontId="27" fillId="0" borderId="0" xfId="4" applyFont="1" applyBorder="1"/>
    <xf numFmtId="169" fontId="27" fillId="0" borderId="1" xfId="3" applyNumberFormat="1" applyFont="1" applyBorder="1"/>
    <xf numFmtId="16" fontId="27" fillId="0" borderId="1" xfId="3" applyNumberFormat="1" applyFont="1" applyBorder="1"/>
    <xf numFmtId="170" fontId="27" fillId="0" borderId="0" xfId="3" applyNumberFormat="1" applyFont="1" applyBorder="1"/>
    <xf numFmtId="170" fontId="27" fillId="0" borderId="1" xfId="3" applyNumberFormat="1" applyFont="1" applyBorder="1"/>
    <xf numFmtId="0" fontId="27" fillId="11" borderId="11" xfId="3" applyFont="1" applyFill="1" applyBorder="1" applyAlignment="1">
      <alignment horizontal="right"/>
    </xf>
    <xf numFmtId="0" fontId="27" fillId="0" borderId="1" xfId="0" applyFont="1" applyBorder="1" applyAlignment="1">
      <alignment horizontal="right"/>
    </xf>
    <xf numFmtId="0" fontId="27" fillId="0" borderId="1" xfId="0" applyFont="1" applyBorder="1" applyAlignment="1">
      <alignment horizontal="left"/>
    </xf>
    <xf numFmtId="0" fontId="27" fillId="0" borderId="0" xfId="0" applyFont="1" applyAlignment="1">
      <alignment horizontal="left"/>
    </xf>
    <xf numFmtId="0" fontId="27" fillId="11" borderId="1" xfId="3" applyFont="1" applyFill="1" applyBorder="1" applyAlignment="1">
      <alignment horizontal="right"/>
    </xf>
    <xf numFmtId="0" fontId="27" fillId="0" borderId="1" xfId="3" applyFont="1" applyBorder="1" applyAlignment="1">
      <alignment horizontal="right"/>
    </xf>
    <xf numFmtId="0" fontId="3" fillId="0" borderId="0" xfId="0" applyFont="1" applyAlignment="1">
      <alignment vertical="top" wrapText="1"/>
    </xf>
    <xf numFmtId="0" fontId="24" fillId="0" borderId="0" xfId="0" applyFont="1" applyFill="1"/>
    <xf numFmtId="2" fontId="0" fillId="11" borderId="0" xfId="0" applyNumberFormat="1" applyFill="1" applyBorder="1"/>
    <xf numFmtId="0" fontId="0" fillId="7" borderId="12" xfId="0" applyFill="1" applyBorder="1"/>
    <xf numFmtId="0" fontId="0" fillId="0" borderId="9" xfId="0" applyBorder="1"/>
    <xf numFmtId="2" fontId="0" fillId="0" borderId="9" xfId="0" applyNumberFormat="1" applyBorder="1"/>
    <xf numFmtId="0" fontId="0" fillId="0" borderId="13" xfId="0" applyBorder="1"/>
    <xf numFmtId="0" fontId="45" fillId="0" borderId="0" xfId="1" applyFont="1" applyAlignment="1" applyProtection="1"/>
    <xf numFmtId="2" fontId="37" fillId="6" borderId="0" xfId="0" applyNumberFormat="1" applyFont="1" applyFill="1"/>
    <xf numFmtId="2" fontId="37" fillId="4" borderId="0" xfId="0" applyNumberFormat="1" applyFont="1" applyFill="1"/>
    <xf numFmtId="0" fontId="46" fillId="0" borderId="0" xfId="0" applyFont="1"/>
    <xf numFmtId="0" fontId="47" fillId="0" borderId="1" xfId="3" applyFont="1" applyBorder="1"/>
    <xf numFmtId="0" fontId="18" fillId="0" borderId="1" xfId="0" applyFont="1" applyBorder="1"/>
    <xf numFmtId="0" fontId="48" fillId="0" borderId="0" xfId="3" applyFont="1" applyBorder="1"/>
    <xf numFmtId="0" fontId="48" fillId="0" borderId="0" xfId="3" applyFont="1" applyBorder="1" applyAlignment="1">
      <alignment horizontal="left"/>
    </xf>
    <xf numFmtId="0" fontId="48" fillId="0" borderId="0" xfId="3" applyFont="1" applyFill="1" applyBorder="1"/>
    <xf numFmtId="0" fontId="48" fillId="0" borderId="1" xfId="3" applyFont="1" applyBorder="1"/>
    <xf numFmtId="0" fontId="48" fillId="0" borderId="1" xfId="3" applyFont="1" applyBorder="1" applyAlignment="1">
      <alignment horizontal="left"/>
    </xf>
    <xf numFmtId="0" fontId="17" fillId="0" borderId="0" xfId="3" applyBorder="1"/>
    <xf numFmtId="0" fontId="17" fillId="0" borderId="0" xfId="3" applyBorder="1" applyAlignment="1">
      <alignment horizontal="left"/>
    </xf>
    <xf numFmtId="0" fontId="17" fillId="0" borderId="1" xfId="3" applyNumberFormat="1" applyBorder="1"/>
    <xf numFmtId="166" fontId="17" fillId="0" borderId="1" xfId="3" applyNumberFormat="1" applyBorder="1"/>
    <xf numFmtId="0" fontId="48" fillId="0" borderId="0" xfId="3" applyNumberFormat="1" applyFont="1"/>
    <xf numFmtId="169" fontId="48" fillId="0" borderId="0" xfId="3" applyNumberFormat="1" applyFont="1"/>
    <xf numFmtId="2" fontId="49" fillId="0" borderId="0" xfId="0" applyNumberFormat="1" applyFont="1"/>
    <xf numFmtId="0" fontId="49" fillId="0" borderId="0" xfId="0" applyFont="1"/>
    <xf numFmtId="0" fontId="48" fillId="0" borderId="0" xfId="3" applyNumberFormat="1" applyFont="1" applyBorder="1"/>
    <xf numFmtId="0" fontId="49" fillId="0" borderId="0" xfId="0" applyFont="1" applyBorder="1"/>
    <xf numFmtId="0" fontId="17" fillId="0" borderId="1" xfId="3" applyNumberFormat="1" applyFont="1" applyBorder="1"/>
    <xf numFmtId="166" fontId="17" fillId="0" borderId="1" xfId="3" applyNumberFormat="1" applyFont="1" applyBorder="1"/>
    <xf numFmtId="2" fontId="17" fillId="0" borderId="1" xfId="3" applyNumberFormat="1" applyFont="1" applyBorder="1"/>
    <xf numFmtId="2" fontId="50" fillId="0" borderId="1" xfId="3" applyNumberFormat="1" applyFont="1" applyFill="1" applyBorder="1" applyAlignment="1">
      <alignment horizontal="right" wrapText="1"/>
    </xf>
    <xf numFmtId="0" fontId="5" fillId="0" borderId="1" xfId="0" applyFont="1" applyBorder="1"/>
    <xf numFmtId="0" fontId="6" fillId="0" borderId="0" xfId="3" applyNumberFormat="1" applyFont="1" applyBorder="1"/>
    <xf numFmtId="0" fontId="48" fillId="0" borderId="0" xfId="3" applyFont="1"/>
    <xf numFmtId="0" fontId="48" fillId="0" borderId="11" xfId="3" applyFont="1" applyBorder="1"/>
    <xf numFmtId="0" fontId="47" fillId="12" borderId="14" xfId="3" applyFont="1" applyFill="1" applyBorder="1" applyAlignment="1">
      <alignment horizontal="center"/>
    </xf>
    <xf numFmtId="0" fontId="47" fillId="13" borderId="11" xfId="3" applyFont="1" applyFill="1" applyBorder="1" applyAlignment="1">
      <alignment horizontal="right"/>
    </xf>
    <xf numFmtId="0" fontId="48" fillId="13" borderId="11" xfId="3" applyFont="1" applyFill="1" applyBorder="1"/>
    <xf numFmtId="0" fontId="48" fillId="3" borderId="14" xfId="3" applyFont="1" applyFill="1" applyBorder="1"/>
    <xf numFmtId="0" fontId="47" fillId="3" borderId="11" xfId="3" applyFont="1" applyFill="1" applyBorder="1"/>
    <xf numFmtId="0" fontId="47" fillId="5" borderId="15" xfId="3" applyFont="1" applyFill="1" applyBorder="1" applyAlignment="1"/>
    <xf numFmtId="0" fontId="48" fillId="12" borderId="0" xfId="3" applyFont="1" applyFill="1"/>
    <xf numFmtId="0" fontId="48" fillId="13" borderId="0" xfId="3" applyFont="1" applyFill="1"/>
    <xf numFmtId="0" fontId="48" fillId="3" borderId="0" xfId="3" applyFont="1" applyFill="1"/>
    <xf numFmtId="0" fontId="48" fillId="4" borderId="0" xfId="3" applyFont="1" applyFill="1"/>
    <xf numFmtId="0" fontId="48" fillId="7" borderId="0" xfId="3" applyFont="1" applyFill="1"/>
    <xf numFmtId="0" fontId="48" fillId="5" borderId="0" xfId="3" applyFont="1" applyFill="1"/>
    <xf numFmtId="0" fontId="48" fillId="12" borderId="11" xfId="3" applyFont="1" applyFill="1" applyBorder="1" applyAlignment="1">
      <alignment horizontal="center"/>
    </xf>
    <xf numFmtId="0" fontId="48" fillId="13" borderId="11" xfId="3" applyFont="1" applyFill="1" applyBorder="1" applyAlignment="1">
      <alignment horizontal="center"/>
    </xf>
    <xf numFmtId="0" fontId="48" fillId="3" borderId="11" xfId="3" applyFont="1" applyFill="1" applyBorder="1" applyAlignment="1">
      <alignment horizontal="center"/>
    </xf>
    <xf numFmtId="0" fontId="48" fillId="4" borderId="11" xfId="3" applyFont="1" applyFill="1" applyBorder="1" applyAlignment="1">
      <alignment horizontal="center"/>
    </xf>
    <xf numFmtId="0" fontId="48" fillId="7" borderId="11" xfId="3" applyFont="1" applyFill="1" applyBorder="1" applyAlignment="1">
      <alignment horizontal="center"/>
    </xf>
    <xf numFmtId="0" fontId="48" fillId="5" borderId="11" xfId="3" applyFont="1" applyFill="1" applyBorder="1" applyAlignment="1">
      <alignment horizontal="center"/>
    </xf>
    <xf numFmtId="0" fontId="6" fillId="0" borderId="1" xfId="3" applyFont="1" applyBorder="1"/>
    <xf numFmtId="0" fontId="3" fillId="0" borderId="1" xfId="3" applyFont="1" applyBorder="1"/>
    <xf numFmtId="0" fontId="51" fillId="0" borderId="1" xfId="3" applyNumberFormat="1" applyFont="1" applyBorder="1"/>
    <xf numFmtId="166" fontId="17" fillId="0" borderId="1" xfId="3" applyNumberFormat="1" applyFont="1" applyBorder="1" applyAlignment="1">
      <alignment horizontal="left"/>
    </xf>
    <xf numFmtId="167" fontId="5" fillId="0" borderId="1" xfId="4" applyNumberFormat="1" applyBorder="1"/>
    <xf numFmtId="0" fontId="52" fillId="0" borderId="1" xfId="4" applyFont="1" applyBorder="1"/>
    <xf numFmtId="49" fontId="5" fillId="0" borderId="1" xfId="4" applyNumberFormat="1" applyFont="1" applyBorder="1"/>
    <xf numFmtId="49" fontId="0" fillId="0" borderId="1" xfId="0" applyNumberFormat="1" applyBorder="1"/>
    <xf numFmtId="2" fontId="48" fillId="0" borderId="0" xfId="3" applyNumberFormat="1" applyFont="1"/>
    <xf numFmtId="169" fontId="48" fillId="0" borderId="0" xfId="3" applyNumberFormat="1" applyFont="1" applyAlignment="1">
      <alignment horizontal="right"/>
    </xf>
    <xf numFmtId="0" fontId="53" fillId="0" borderId="0" xfId="3" applyNumberFormat="1" applyFont="1" applyBorder="1"/>
    <xf numFmtId="0" fontId="6" fillId="0" borderId="1" xfId="3" applyNumberFormat="1" applyFont="1" applyBorder="1"/>
    <xf numFmtId="166" fontId="6" fillId="0" borderId="1" xfId="3" applyNumberFormat="1" applyFont="1" applyBorder="1" applyAlignment="1">
      <alignment horizontal="left"/>
    </xf>
    <xf numFmtId="167" fontId="6" fillId="0" borderId="1" xfId="3" applyNumberFormat="1" applyFont="1" applyBorder="1"/>
    <xf numFmtId="2" fontId="6" fillId="0" borderId="1" xfId="0" applyNumberFormat="1" applyFont="1" applyBorder="1"/>
    <xf numFmtId="2" fontId="6" fillId="0" borderId="1" xfId="3" applyNumberFormat="1" applyFont="1" applyBorder="1"/>
    <xf numFmtId="2" fontId="6" fillId="0" borderId="1" xfId="3" applyNumberFormat="1" applyFont="1" applyFill="1" applyBorder="1"/>
    <xf numFmtId="0" fontId="27" fillId="11" borderId="11" xfId="3" applyFont="1" applyFill="1" applyBorder="1" applyAlignment="1">
      <alignment horizontal="center"/>
    </xf>
    <xf numFmtId="0" fontId="27" fillId="0" borderId="11" xfId="0" applyFont="1" applyBorder="1"/>
    <xf numFmtId="2" fontId="48" fillId="0" borderId="0" xfId="3" applyNumberFormat="1" applyFont="1" applyProtection="1"/>
    <xf numFmtId="0" fontId="0" fillId="0" borderId="11" xfId="0" applyBorder="1"/>
    <xf numFmtId="2" fontId="27" fillId="0" borderId="0" xfId="0" applyNumberFormat="1" applyFont="1" applyFill="1" applyAlignment="1">
      <alignment horizontal="right"/>
    </xf>
    <xf numFmtId="0" fontId="36" fillId="0" borderId="0" xfId="1" applyFont="1" applyAlignment="1" applyProtection="1">
      <alignment horizontal="center" vertical="center"/>
    </xf>
    <xf numFmtId="2" fontId="3" fillId="9" borderId="0" xfId="0" applyNumberFormat="1" applyFont="1" applyFill="1" applyBorder="1"/>
    <xf numFmtId="2" fontId="3" fillId="9" borderId="1" xfId="0" applyNumberFormat="1" applyFont="1" applyFill="1" applyBorder="1"/>
    <xf numFmtId="2" fontId="0" fillId="0" borderId="0" xfId="0" applyNumberFormat="1"/>
    <xf numFmtId="15" fontId="0" fillId="0" borderId="0" xfId="0" applyNumberFormat="1"/>
    <xf numFmtId="169" fontId="27" fillId="5" borderId="0" xfId="3" applyNumberFormat="1" applyFont="1" applyFill="1"/>
    <xf numFmtId="169" fontId="27" fillId="0" borderId="0" xfId="2" applyNumberFormat="1" applyFont="1" applyAlignment="1">
      <alignment horizontal="right"/>
    </xf>
    <xf numFmtId="165" fontId="48" fillId="0" borderId="0" xfId="3" applyNumberFormat="1" applyFont="1"/>
    <xf numFmtId="165" fontId="49" fillId="0" borderId="0" xfId="0" applyNumberFormat="1" applyFont="1"/>
    <xf numFmtId="165" fontId="49" fillId="0" borderId="0" xfId="0" applyNumberFormat="1" applyFont="1" applyBorder="1"/>
    <xf numFmtId="165" fontId="27" fillId="0" borderId="0" xfId="0" applyNumberFormat="1" applyFont="1" applyBorder="1"/>
    <xf numFmtId="165" fontId="27" fillId="0" borderId="0" xfId="0" applyNumberFormat="1" applyFont="1"/>
    <xf numFmtId="0" fontId="3" fillId="0" borderId="0" xfId="0" applyFont="1" applyAlignment="1">
      <alignment horizontal="center" vertical="center"/>
    </xf>
    <xf numFmtId="0" fontId="27" fillId="0" borderId="0" xfId="0" applyFont="1" applyBorder="1" applyAlignment="1">
      <alignment horizontal="left"/>
    </xf>
    <xf numFmtId="0" fontId="40" fillId="0" borderId="0" xfId="0" applyFont="1" applyBorder="1"/>
    <xf numFmtId="0" fontId="54" fillId="0" borderId="0" xfId="0" applyFont="1"/>
    <xf numFmtId="0" fontId="38" fillId="0" borderId="0" xfId="1" applyFont="1" applyAlignment="1" applyProtection="1">
      <alignment horizontal="center"/>
    </xf>
    <xf numFmtId="0" fontId="36" fillId="0" borderId="0" xfId="1" applyFont="1" applyFill="1" applyAlignment="1" applyProtection="1">
      <alignment horizontal="center"/>
    </xf>
    <xf numFmtId="0" fontId="7" fillId="0" borderId="0" xfId="1" applyFont="1" applyAlignment="1" applyProtection="1">
      <alignment vertical="top" wrapText="1"/>
    </xf>
    <xf numFmtId="0" fontId="36" fillId="0" borderId="0" xfId="1" applyFont="1" applyAlignment="1" applyProtection="1">
      <alignment horizontal="center" vertical="top" wrapText="1"/>
    </xf>
    <xf numFmtId="0" fontId="27" fillId="0" borderId="0" xfId="0" applyFont="1" applyFill="1" applyBorder="1" applyAlignment="1">
      <alignment horizontal="left"/>
    </xf>
    <xf numFmtId="0" fontId="7" fillId="12" borderId="0" xfId="0" applyFont="1" applyFill="1"/>
    <xf numFmtId="0" fontId="8" fillId="12" borderId="0" xfId="0" applyFont="1" applyFill="1"/>
    <xf numFmtId="0" fontId="15" fillId="12" borderId="0" xfId="0" applyFont="1" applyFill="1"/>
    <xf numFmtId="0" fontId="0" fillId="12" borderId="0" xfId="0" applyFill="1"/>
    <xf numFmtId="0" fontId="7" fillId="12" borderId="0" xfId="0" applyFont="1" applyFill="1" applyAlignment="1">
      <alignment horizontal="right"/>
    </xf>
    <xf numFmtId="169" fontId="3" fillId="12" borderId="3" xfId="0" applyNumberFormat="1" applyFont="1" applyFill="1" applyBorder="1"/>
    <xf numFmtId="0" fontId="3" fillId="12" borderId="0" xfId="0" applyFont="1" applyFill="1"/>
    <xf numFmtId="0" fontId="3" fillId="12" borderId="0" xfId="0" applyFont="1" applyFill="1" applyAlignment="1">
      <alignment horizontal="right"/>
    </xf>
    <xf numFmtId="2" fontId="3" fillId="12" borderId="3" xfId="0" applyNumberFormat="1" applyFont="1" applyFill="1" applyBorder="1"/>
    <xf numFmtId="0" fontId="15" fillId="12" borderId="1" xfId="0" applyFont="1" applyFill="1" applyBorder="1"/>
    <xf numFmtId="0" fontId="0" fillId="12" borderId="1" xfId="0" applyFill="1" applyBorder="1"/>
    <xf numFmtId="0" fontId="11" fillId="12" borderId="1" xfId="0" applyFont="1" applyFill="1" applyBorder="1" applyAlignment="1">
      <alignment horizontal="right"/>
    </xf>
    <xf numFmtId="0" fontId="7" fillId="12" borderId="1" xfId="0" applyFont="1" applyFill="1" applyBorder="1"/>
    <xf numFmtId="0" fontId="8" fillId="12" borderId="1" xfId="0" applyFont="1" applyFill="1" applyBorder="1"/>
    <xf numFmtId="0" fontId="38" fillId="12" borderId="0" xfId="0" applyFont="1" applyFill="1"/>
    <xf numFmtId="2" fontId="48" fillId="0" borderId="0" xfId="3" applyNumberFormat="1" applyFont="1" applyBorder="1"/>
    <xf numFmtId="2" fontId="27" fillId="0" borderId="0" xfId="3" applyNumberFormat="1" applyFont="1" applyBorder="1"/>
    <xf numFmtId="4" fontId="27" fillId="0" borderId="0" xfId="3" applyNumberFormat="1" applyFont="1" applyBorder="1"/>
    <xf numFmtId="2" fontId="27" fillId="0" borderId="0" xfId="0" applyNumberFormat="1" applyFont="1" applyFill="1" applyBorder="1"/>
    <xf numFmtId="164" fontId="9" fillId="7" borderId="0" xfId="0" applyNumberFormat="1" applyFont="1" applyFill="1"/>
    <xf numFmtId="0" fontId="27" fillId="0" borderId="0" xfId="3" applyNumberFormat="1" applyFont="1" applyBorder="1"/>
    <xf numFmtId="2" fontId="0" fillId="0" borderId="0" xfId="0" applyNumberFormat="1" applyBorder="1"/>
    <xf numFmtId="165" fontId="27" fillId="0" borderId="0" xfId="0" applyNumberFormat="1" applyFont="1" applyFill="1" applyBorder="1"/>
    <xf numFmtId="4" fontId="27" fillId="0" borderId="0" xfId="0" applyNumberFormat="1" applyFont="1" applyBorder="1"/>
    <xf numFmtId="0" fontId="27" fillId="0" borderId="0" xfId="3" applyNumberFormat="1" applyFont="1" applyFill="1" applyBorder="1"/>
    <xf numFmtId="2" fontId="27" fillId="0" borderId="0" xfId="3" applyNumberFormat="1" applyFont="1" applyFill="1" applyBorder="1"/>
    <xf numFmtId="2" fontId="0" fillId="0" borderId="0" xfId="0" applyNumberFormat="1" applyFont="1" applyFill="1" applyBorder="1"/>
    <xf numFmtId="2" fontId="25" fillId="0" borderId="0" xfId="3" applyNumberFormat="1" applyFont="1" applyFill="1"/>
    <xf numFmtId="4" fontId="27" fillId="0" borderId="0" xfId="0" applyNumberFormat="1" applyFont="1"/>
    <xf numFmtId="169" fontId="1" fillId="0" borderId="0" xfId="3" applyNumberFormat="1" applyFont="1" applyAlignment="1">
      <alignment horizontal="right"/>
    </xf>
    <xf numFmtId="0" fontId="1" fillId="0" borderId="1" xfId="3" applyNumberFormat="1" applyFont="1" applyFill="1" applyBorder="1"/>
    <xf numFmtId="0" fontId="1" fillId="0" borderId="1" xfId="0" applyFont="1" applyFill="1" applyBorder="1"/>
    <xf numFmtId="165" fontId="0" fillId="0" borderId="0" xfId="0" applyNumberFormat="1" applyBorder="1"/>
    <xf numFmtId="169" fontId="1" fillId="6" borderId="0" xfId="3" applyNumberFormat="1" applyFont="1" applyFill="1"/>
    <xf numFmtId="0" fontId="1" fillId="4" borderId="0" xfId="3" applyFont="1" applyFill="1"/>
    <xf numFmtId="0" fontId="1" fillId="0" borderId="9" xfId="0" applyFont="1" applyBorder="1" applyAlignment="1">
      <alignment horizontal="right" vertical="top" wrapText="1"/>
    </xf>
    <xf numFmtId="0" fontId="1" fillId="7" borderId="0" xfId="0" applyFont="1" applyFill="1"/>
    <xf numFmtId="0" fontId="1" fillId="4" borderId="0" xfId="0" applyFont="1" applyFill="1"/>
    <xf numFmtId="2" fontId="1" fillId="0" borderId="0" xfId="3" applyNumberFormat="1" applyFont="1" applyFill="1" applyBorder="1"/>
    <xf numFmtId="2" fontId="1" fillId="0" borderId="0" xfId="0" applyNumberFormat="1" applyFont="1"/>
    <xf numFmtId="2" fontId="1" fillId="0" borderId="0" xfId="3" applyNumberFormat="1" applyFont="1" applyBorder="1"/>
    <xf numFmtId="2" fontId="1" fillId="0" borderId="0" xfId="0" applyNumberFormat="1" applyFont="1" applyBorder="1"/>
    <xf numFmtId="4" fontId="1" fillId="0" borderId="0" xfId="0" applyNumberFormat="1" applyFont="1" applyBorder="1"/>
    <xf numFmtId="2" fontId="1" fillId="0" borderId="0" xfId="0" applyNumberFormat="1" applyFont="1" applyFill="1" applyBorder="1"/>
    <xf numFmtId="0" fontId="1" fillId="0" borderId="1" xfId="0" applyFont="1" applyBorder="1"/>
    <xf numFmtId="2" fontId="12" fillId="0" borderId="0" xfId="3" applyNumberFormat="1" applyFont="1"/>
    <xf numFmtId="0" fontId="0" fillId="0" borderId="0" xfId="0" applyAlignment="1">
      <alignment wrapText="1"/>
    </xf>
    <xf numFmtId="0" fontId="3" fillId="0" borderId="0" xfId="0" applyFont="1" applyAlignment="1">
      <alignment wrapText="1"/>
    </xf>
    <xf numFmtId="0" fontId="1" fillId="0" borderId="0" xfId="3" applyNumberFormat="1" applyFont="1" applyFill="1" applyBorder="1"/>
    <xf numFmtId="2" fontId="27" fillId="0" borderId="1" xfId="3" applyNumberFormat="1" applyFont="1" applyFill="1" applyBorder="1"/>
    <xf numFmtId="4" fontId="27" fillId="0" borderId="1" xfId="0" applyNumberFormat="1" applyFont="1" applyBorder="1"/>
    <xf numFmtId="0" fontId="48" fillId="0" borderId="1" xfId="0" applyFont="1" applyBorder="1"/>
    <xf numFmtId="0" fontId="1" fillId="0" borderId="0" xfId="0" applyFont="1" applyFill="1" applyBorder="1"/>
    <xf numFmtId="0" fontId="1" fillId="0" borderId="0" xfId="3" applyFont="1" applyBorder="1" applyAlignment="1">
      <alignment vertical="top"/>
    </xf>
    <xf numFmtId="165" fontId="0" fillId="0" borderId="0" xfId="0" applyNumberFormat="1" applyBorder="1" applyAlignment="1">
      <alignment vertical="top"/>
    </xf>
    <xf numFmtId="2" fontId="1" fillId="0" borderId="1" xfId="0" applyNumberFormat="1" applyFont="1" applyFill="1" applyBorder="1"/>
    <xf numFmtId="0" fontId="1" fillId="0" borderId="0" xfId="0" applyFont="1" applyFill="1" applyBorder="1" applyAlignment="1">
      <alignment horizontal="left"/>
    </xf>
    <xf numFmtId="0" fontId="1" fillId="0" borderId="0" xfId="0" applyFont="1" applyBorder="1" applyAlignment="1">
      <alignment horizontal="right" wrapText="1"/>
    </xf>
    <xf numFmtId="0" fontId="1" fillId="0" borderId="1" xfId="0" applyFont="1" applyBorder="1" applyAlignment="1">
      <alignment horizontal="right" wrapText="1"/>
    </xf>
    <xf numFmtId="0" fontId="1" fillId="0" borderId="1" xfId="0" applyFont="1" applyFill="1" applyBorder="1" applyAlignment="1">
      <alignment horizontal="left"/>
    </xf>
    <xf numFmtId="2" fontId="0" fillId="0" borderId="1" xfId="0" applyNumberFormat="1" applyBorder="1"/>
    <xf numFmtId="2" fontId="13" fillId="3" borderId="0" xfId="0" applyNumberFormat="1" applyFont="1" applyFill="1" applyBorder="1"/>
    <xf numFmtId="2" fontId="0" fillId="3" borderId="0" xfId="0" applyNumberFormat="1" applyFill="1" applyBorder="1"/>
    <xf numFmtId="2" fontId="13" fillId="3" borderId="3" xfId="0" applyNumberFormat="1" applyFont="1" applyFill="1" applyBorder="1" applyProtection="1">
      <protection hidden="1"/>
    </xf>
    <xf numFmtId="2" fontId="13" fillId="3" borderId="0" xfId="0" applyNumberFormat="1" applyFont="1" applyFill="1" applyBorder="1" applyProtection="1">
      <protection hidden="1"/>
    </xf>
    <xf numFmtId="0" fontId="3" fillId="0" borderId="0" xfId="0" applyFont="1" applyAlignment="1">
      <alignment horizontal="left" vertical="top" wrapText="1" indent="1"/>
    </xf>
    <xf numFmtId="0" fontId="1" fillId="0" borderId="9" xfId="3" applyFont="1" applyBorder="1" applyAlignment="1">
      <alignment horizontal="right" vertical="top" wrapText="1"/>
    </xf>
    <xf numFmtId="0" fontId="1" fillId="0" borderId="9" xfId="3" applyFont="1" applyFill="1" applyBorder="1" applyAlignment="1">
      <alignment horizontal="right" vertical="top" wrapText="1"/>
    </xf>
    <xf numFmtId="0" fontId="1" fillId="3" borderId="9" xfId="3" applyFont="1" applyFill="1" applyBorder="1" applyAlignment="1">
      <alignment horizontal="right" vertical="top" wrapText="1"/>
    </xf>
    <xf numFmtId="0" fontId="1" fillId="3" borderId="0" xfId="0" applyFont="1" applyFill="1" applyBorder="1" applyAlignment="1">
      <alignment horizontal="right"/>
    </xf>
    <xf numFmtId="0" fontId="1" fillId="12" borderId="0" xfId="0" applyFont="1" applyFill="1"/>
    <xf numFmtId="165" fontId="0" fillId="7" borderId="1" xfId="0" applyNumberFormat="1" applyFill="1" applyBorder="1"/>
    <xf numFmtId="0" fontId="0" fillId="14" borderId="0" xfId="0" applyFill="1" applyBorder="1"/>
    <xf numFmtId="0" fontId="13" fillId="14" borderId="0" xfId="0" applyFont="1" applyFill="1" applyBorder="1"/>
    <xf numFmtId="165" fontId="27" fillId="0" borderId="1" xfId="0" applyNumberFormat="1" applyFont="1" applyBorder="1"/>
    <xf numFmtId="0" fontId="48" fillId="0" borderId="0" xfId="0" applyFont="1" applyBorder="1"/>
    <xf numFmtId="0" fontId="1" fillId="0" borderId="0" xfId="0" applyFont="1" applyBorder="1"/>
    <xf numFmtId="2" fontId="48" fillId="0" borderId="0" xfId="3" applyNumberFormat="1" applyFont="1" applyFill="1" applyBorder="1"/>
    <xf numFmtId="2" fontId="27" fillId="0" borderId="0" xfId="3" applyNumberFormat="1" applyFont="1" applyAlignment="1">
      <alignment horizontal="left"/>
    </xf>
    <xf numFmtId="0" fontId="1" fillId="0" borderId="0" xfId="0" applyFont="1" applyFill="1"/>
    <xf numFmtId="0" fontId="1" fillId="0" borderId="0" xfId="3" applyFont="1"/>
    <xf numFmtId="0" fontId="26" fillId="0" borderId="0" xfId="0" applyFont="1"/>
    <xf numFmtId="0" fontId="1" fillId="0" borderId="0" xfId="3" applyFont="1" applyFill="1"/>
    <xf numFmtId="0" fontId="9" fillId="0" borderId="0" xfId="0" applyFont="1" applyAlignment="1">
      <alignment wrapText="1"/>
    </xf>
    <xf numFmtId="0" fontId="34" fillId="0" borderId="0" xfId="1" applyFont="1" applyAlignment="1" applyProtection="1">
      <alignment vertical="center"/>
    </xf>
    <xf numFmtId="0" fontId="1" fillId="0" borderId="0" xfId="3" applyNumberFormat="1" applyFont="1"/>
    <xf numFmtId="15" fontId="1" fillId="0" borderId="0" xfId="0" applyNumberFormat="1" applyFont="1"/>
    <xf numFmtId="0" fontId="0" fillId="0" borderId="16" xfId="0" applyBorder="1"/>
    <xf numFmtId="2" fontId="0" fillId="0" borderId="16" xfId="0" applyNumberFormat="1" applyBorder="1"/>
    <xf numFmtId="0" fontId="0" fillId="0" borderId="17" xfId="0" applyBorder="1"/>
    <xf numFmtId="0" fontId="11" fillId="8" borderId="18" xfId="0" applyFont="1" applyFill="1" applyBorder="1"/>
    <xf numFmtId="0" fontId="11" fillId="8" borderId="11" xfId="0" applyFont="1" applyFill="1" applyBorder="1"/>
    <xf numFmtId="0" fontId="0" fillId="8" borderId="11" xfId="0" applyFill="1" applyBorder="1"/>
    <xf numFmtId="0" fontId="0" fillId="8" borderId="16" xfId="0" applyFill="1" applyBorder="1"/>
    <xf numFmtId="0" fontId="0" fillId="8" borderId="19" xfId="0" applyFill="1" applyBorder="1"/>
    <xf numFmtId="0" fontId="11" fillId="8" borderId="20" xfId="0" applyFont="1" applyFill="1" applyBorder="1"/>
    <xf numFmtId="0" fontId="0" fillId="8" borderId="21" xfId="0" applyFill="1" applyBorder="1"/>
    <xf numFmtId="0" fontId="1" fillId="8" borderId="20" xfId="0" applyFont="1" applyFill="1" applyBorder="1"/>
    <xf numFmtId="0" fontId="0" fillId="8" borderId="20" xfId="0" applyFill="1" applyBorder="1"/>
    <xf numFmtId="0" fontId="11" fillId="3" borderId="22" xfId="0" applyFont="1" applyFill="1" applyBorder="1"/>
    <xf numFmtId="0" fontId="0" fillId="3" borderId="21" xfId="0" applyFill="1" applyBorder="1"/>
    <xf numFmtId="0" fontId="13" fillId="3" borderId="20" xfId="0" applyFont="1" applyFill="1" applyBorder="1"/>
    <xf numFmtId="0" fontId="0" fillId="3" borderId="20" xfId="0" applyFill="1" applyBorder="1"/>
    <xf numFmtId="0" fontId="13" fillId="3" borderId="0" xfId="0" applyFont="1" applyFill="1" applyBorder="1" applyAlignment="1">
      <alignment horizontal="right"/>
    </xf>
    <xf numFmtId="0" fontId="0" fillId="3" borderId="22" xfId="0" applyFill="1" applyBorder="1"/>
    <xf numFmtId="0" fontId="0" fillId="3" borderId="23" xfId="0" applyFill="1" applyBorder="1"/>
    <xf numFmtId="0" fontId="36" fillId="0" borderId="0" xfId="1" applyNumberFormat="1" applyFont="1" applyAlignment="1" applyProtection="1">
      <alignment horizontal="center" vertical="center" wrapText="1"/>
    </xf>
    <xf numFmtId="0" fontId="1" fillId="15" borderId="0" xfId="3" applyFont="1" applyFill="1"/>
    <xf numFmtId="0" fontId="1" fillId="14" borderId="0" xfId="3" applyFont="1" applyFill="1"/>
    <xf numFmtId="0" fontId="16" fillId="0" borderId="0" xfId="1" applyAlignment="1" applyProtection="1"/>
    <xf numFmtId="0" fontId="0" fillId="4" borderId="16" xfId="0" applyFill="1" applyBorder="1" applyAlignment="1"/>
    <xf numFmtId="0" fontId="0" fillId="7" borderId="16" xfId="0" applyFill="1" applyBorder="1" applyAlignment="1">
      <alignment horizontal="center"/>
    </xf>
    <xf numFmtId="0" fontId="11" fillId="0" borderId="0" xfId="0" applyFont="1" applyBorder="1" applyAlignment="1">
      <alignment horizontal="center"/>
    </xf>
    <xf numFmtId="0" fontId="11" fillId="0" borderId="21" xfId="0" applyFont="1" applyBorder="1" applyAlignment="1">
      <alignment horizontal="center"/>
    </xf>
    <xf numFmtId="0" fontId="3" fillId="5" borderId="0" xfId="0" applyFont="1" applyFill="1" applyAlignment="1">
      <alignment vertical="top" wrapText="1"/>
    </xf>
    <xf numFmtId="0" fontId="0" fillId="0" borderId="0" xfId="0" applyAlignment="1">
      <alignment vertical="top" wrapText="1"/>
    </xf>
    <xf numFmtId="0" fontId="3" fillId="7" borderId="0" xfId="0" applyFont="1" applyFill="1" applyAlignment="1">
      <alignment vertical="top" wrapText="1"/>
    </xf>
    <xf numFmtId="0" fontId="0" fillId="0" borderId="0" xfId="0" applyAlignment="1">
      <alignment wrapText="1"/>
    </xf>
    <xf numFmtId="0" fontId="3" fillId="0" borderId="0" xfId="0" applyFont="1" applyAlignment="1">
      <alignment vertical="top" wrapText="1"/>
    </xf>
    <xf numFmtId="0" fontId="6" fillId="6" borderId="0" xfId="0" applyFont="1" applyFill="1" applyAlignment="1">
      <alignment vertical="top" wrapText="1"/>
    </xf>
    <xf numFmtId="0" fontId="3" fillId="4" borderId="0" xfId="0" applyFont="1" applyFill="1" applyAlignment="1">
      <alignment wrapText="1"/>
    </xf>
    <xf numFmtId="0" fontId="0" fillId="6" borderId="16" xfId="0" applyFill="1" applyBorder="1" applyAlignment="1">
      <alignment horizontal="center"/>
    </xf>
    <xf numFmtId="0" fontId="0" fillId="6" borderId="16" xfId="0" quotePrefix="1" applyFill="1" applyBorder="1" applyAlignment="1">
      <alignment horizontal="center"/>
    </xf>
    <xf numFmtId="0" fontId="36" fillId="0" borderId="0" xfId="1" applyFont="1" applyAlignment="1" applyProtection="1">
      <alignment horizontal="center"/>
    </xf>
    <xf numFmtId="0" fontId="3" fillId="8" borderId="0" xfId="0" applyFont="1" applyFill="1" applyAlignment="1">
      <alignment horizontal="left"/>
    </xf>
    <xf numFmtId="0" fontId="3" fillId="3" borderId="0" xfId="0" applyFont="1" applyFill="1" applyAlignment="1">
      <alignment horizontal="left"/>
    </xf>
    <xf numFmtId="0" fontId="3" fillId="6" borderId="0" xfId="0" applyFont="1" applyFill="1" applyAlignment="1" applyProtection="1">
      <alignment vertical="top" wrapText="1"/>
      <protection locked="0"/>
    </xf>
    <xf numFmtId="0" fontId="0" fillId="6" borderId="0" xfId="0" applyFill="1" applyAlignment="1">
      <alignment vertical="top" wrapText="1"/>
    </xf>
    <xf numFmtId="0" fontId="3" fillId="4" borderId="0" xfId="0" applyFont="1" applyFill="1" applyAlignment="1">
      <alignment vertical="top" wrapText="1"/>
    </xf>
    <xf numFmtId="0" fontId="5" fillId="5" borderId="0" xfId="0" applyFont="1" applyFill="1" applyAlignment="1">
      <alignment vertical="top" wrapText="1"/>
    </xf>
    <xf numFmtId="0" fontId="36" fillId="0" borderId="0" xfId="1" applyFont="1" applyAlignment="1" applyProtection="1">
      <alignment horizontal="left" indent="2"/>
    </xf>
    <xf numFmtId="0" fontId="3" fillId="12" borderId="0" xfId="0" applyFont="1" applyFill="1" applyAlignment="1">
      <alignment horizontal="center"/>
    </xf>
    <xf numFmtId="0" fontId="27" fillId="7" borderId="9" xfId="3" applyFont="1" applyFill="1" applyBorder="1" applyAlignment="1">
      <alignment horizontal="center"/>
    </xf>
    <xf numFmtId="0" fontId="27" fillId="7" borderId="16" xfId="3" applyFont="1" applyFill="1" applyBorder="1" applyAlignment="1">
      <alignment horizontal="center"/>
    </xf>
    <xf numFmtId="0" fontId="42" fillId="7" borderId="16" xfId="3" applyFont="1" applyFill="1" applyBorder="1" applyAlignment="1">
      <alignment horizontal="center"/>
    </xf>
    <xf numFmtId="0" fontId="27" fillId="5" borderId="9" xfId="3" applyFont="1" applyFill="1" applyBorder="1" applyAlignment="1">
      <alignment horizontal="center"/>
    </xf>
    <xf numFmtId="0" fontId="27" fillId="5" borderId="16" xfId="3" applyFont="1" applyFill="1" applyBorder="1" applyAlignment="1">
      <alignment horizontal="center"/>
    </xf>
    <xf numFmtId="0" fontId="27" fillId="4" borderId="16" xfId="3" applyFont="1" applyFill="1" applyBorder="1" applyAlignment="1">
      <alignment horizontal="center"/>
    </xf>
    <xf numFmtId="0" fontId="42" fillId="4" borderId="16" xfId="3" applyFont="1" applyFill="1" applyBorder="1" applyAlignment="1">
      <alignment horizontal="center"/>
    </xf>
    <xf numFmtId="0" fontId="3" fillId="8" borderId="0" xfId="0" applyFont="1" applyFill="1" applyAlignment="1">
      <alignment vertical="top" wrapText="1"/>
    </xf>
    <xf numFmtId="0" fontId="3" fillId="3" borderId="0" xfId="0" applyFont="1" applyFill="1" applyAlignment="1">
      <alignment vertical="top" wrapText="1"/>
    </xf>
    <xf numFmtId="0" fontId="27" fillId="6" borderId="9" xfId="3" applyFont="1" applyFill="1" applyBorder="1" applyAlignment="1">
      <alignment horizontal="center"/>
    </xf>
    <xf numFmtId="0" fontId="27" fillId="4" borderId="9" xfId="3" applyFont="1" applyFill="1" applyBorder="1" applyAlignment="1">
      <alignment horizontal="center"/>
    </xf>
    <xf numFmtId="0" fontId="27" fillId="6" borderId="16" xfId="3" applyFont="1" applyFill="1" applyBorder="1" applyAlignment="1">
      <alignment horizontal="center"/>
    </xf>
    <xf numFmtId="0" fontId="3" fillId="6" borderId="0" xfId="0" applyFont="1" applyFill="1" applyAlignment="1">
      <alignment vertical="top" wrapText="1"/>
    </xf>
    <xf numFmtId="0" fontId="9" fillId="0" borderId="0" xfId="0" applyFont="1" applyAlignment="1">
      <alignment vertical="top" wrapText="1"/>
    </xf>
    <xf numFmtId="0" fontId="36" fillId="0" borderId="0" xfId="1" applyFont="1" applyAlignment="1" applyProtection="1">
      <alignment horizontal="left" wrapText="1" indent="2"/>
    </xf>
    <xf numFmtId="0" fontId="36" fillId="0" borderId="0" xfId="1" applyFont="1" applyFill="1" applyAlignment="1" applyProtection="1">
      <alignment horizontal="left" wrapText="1" indent="2"/>
    </xf>
    <xf numFmtId="0" fontId="0" fillId="0" borderId="0" xfId="0" applyAlignment="1">
      <alignment horizontal="left" wrapText="1" indent="2"/>
    </xf>
    <xf numFmtId="0" fontId="3" fillId="0" borderId="0" xfId="0" applyFont="1" applyFill="1" applyAlignment="1">
      <alignment horizontal="left" vertical="top" wrapText="1"/>
    </xf>
    <xf numFmtId="0" fontId="3" fillId="0" borderId="0" xfId="0" applyNumberFormat="1" applyFont="1" applyAlignment="1">
      <alignment vertical="top" wrapText="1"/>
    </xf>
    <xf numFmtId="0" fontId="3" fillId="0" borderId="0" xfId="1" applyFont="1" applyAlignment="1" applyProtection="1">
      <alignment horizontal="left"/>
    </xf>
    <xf numFmtId="0" fontId="36" fillId="0" borderId="0" xfId="1" applyFont="1" applyAlignment="1" applyProtection="1">
      <alignment horizontal="center" vertical="center"/>
    </xf>
    <xf numFmtId="0" fontId="3" fillId="0" borderId="0" xfId="0" applyFont="1" applyAlignment="1">
      <alignment horizontal="center" vertical="center"/>
    </xf>
    <xf numFmtId="0" fontId="3" fillId="3" borderId="0" xfId="0" applyFont="1" applyFill="1" applyAlignment="1">
      <alignment horizontal="left" wrapText="1"/>
    </xf>
    <xf numFmtId="0" fontId="7" fillId="0" borderId="0" xfId="0" applyFont="1" applyAlignment="1">
      <alignment vertical="top" wrapText="1"/>
    </xf>
    <xf numFmtId="0" fontId="11" fillId="0" borderId="0" xfId="0" applyFont="1" applyAlignment="1">
      <alignment vertical="top" wrapText="1"/>
    </xf>
    <xf numFmtId="0" fontId="36" fillId="0" borderId="0" xfId="1" applyNumberFormat="1" applyFont="1" applyAlignment="1" applyProtection="1">
      <alignment horizontal="left" indent="2"/>
    </xf>
    <xf numFmtId="0" fontId="5" fillId="0" borderId="0" xfId="0" applyFont="1" applyAlignment="1">
      <alignment vertical="top" wrapText="1"/>
    </xf>
    <xf numFmtId="0" fontId="36" fillId="0" borderId="0" xfId="1" applyFont="1" applyAlignment="1" applyProtection="1">
      <alignment horizontal="center" vertical="center" wrapText="1"/>
    </xf>
    <xf numFmtId="0" fontId="3" fillId="0" borderId="0" xfId="0" applyFont="1" applyAlignment="1">
      <alignment horizontal="center" vertical="center" wrapText="1"/>
    </xf>
    <xf numFmtId="0" fontId="25" fillId="0" borderId="0" xfId="0" applyFont="1" applyAlignment="1">
      <alignment vertical="top" wrapText="1"/>
    </xf>
    <xf numFmtId="0" fontId="3" fillId="0" borderId="0" xfId="0" applyFont="1" applyAlignment="1">
      <alignment wrapText="1"/>
    </xf>
    <xf numFmtId="0" fontId="20" fillId="0" borderId="0" xfId="0" applyFont="1" applyAlignment="1">
      <alignment vertical="top" wrapText="1"/>
    </xf>
    <xf numFmtId="0" fontId="36" fillId="0" borderId="0" xfId="1" applyFont="1" applyBorder="1" applyAlignment="1" applyProtection="1">
      <alignment horizontal="left" indent="3"/>
    </xf>
    <xf numFmtId="0" fontId="36" fillId="0" borderId="0" xfId="1" applyFont="1" applyAlignment="1" applyProtection="1">
      <alignment horizontal="left" indent="3"/>
    </xf>
    <xf numFmtId="0" fontId="36" fillId="0" borderId="0" xfId="1" applyFont="1" applyBorder="1" applyAlignment="1" applyProtection="1">
      <alignment horizontal="left" wrapText="1" indent="3"/>
    </xf>
    <xf numFmtId="0" fontId="36" fillId="0" borderId="0" xfId="1" applyFont="1" applyAlignment="1" applyProtection="1">
      <alignment horizontal="left" wrapText="1" indent="3"/>
    </xf>
    <xf numFmtId="0" fontId="47" fillId="4" borderId="14" xfId="3" applyFont="1" applyFill="1" applyBorder="1" applyAlignment="1">
      <alignment horizontal="center"/>
    </xf>
    <xf numFmtId="0" fontId="47" fillId="4" borderId="11" xfId="3" applyFont="1" applyFill="1" applyBorder="1" applyAlignment="1">
      <alignment horizontal="center"/>
    </xf>
    <xf numFmtId="0" fontId="27" fillId="0" borderId="16" xfId="3" applyFont="1" applyFill="1" applyBorder="1" applyAlignment="1">
      <alignment horizontal="center"/>
    </xf>
    <xf numFmtId="0" fontId="27" fillId="0" borderId="9" xfId="3" applyFont="1" applyFill="1" applyBorder="1" applyAlignment="1">
      <alignment horizontal="center"/>
    </xf>
    <xf numFmtId="0" fontId="27" fillId="0" borderId="16" xfId="0" applyFont="1" applyBorder="1" applyAlignment="1">
      <alignment horizontal="center"/>
    </xf>
    <xf numFmtId="0" fontId="0" fillId="0" borderId="16" xfId="0" applyBorder="1" applyAlignment="1">
      <alignment horizontal="center"/>
    </xf>
    <xf numFmtId="0" fontId="12" fillId="0" borderId="1" xfId="0" applyFont="1" applyBorder="1" applyAlignment="1">
      <alignment wrapText="1"/>
    </xf>
    <xf numFmtId="0" fontId="0" fillId="0" borderId="1" xfId="0" applyBorder="1" applyAlignment="1"/>
    <xf numFmtId="0" fontId="7" fillId="0" borderId="0" xfId="0" applyFont="1" applyAlignment="1">
      <alignment wrapText="1"/>
    </xf>
    <xf numFmtId="0" fontId="0" fillId="0" borderId="0" xfId="0" applyAlignment="1"/>
    <xf numFmtId="0" fontId="27" fillId="0" borderId="16" xfId="3" applyFont="1" applyBorder="1" applyAlignment="1">
      <alignment horizontal="left" wrapText="1"/>
    </xf>
    <xf numFmtId="0" fontId="27" fillId="0" borderId="1" xfId="0" applyFont="1" applyBorder="1" applyAlignment="1">
      <alignment horizontal="left" wrapText="1"/>
    </xf>
    <xf numFmtId="0" fontId="27" fillId="0" borderId="16" xfId="0" applyFont="1" applyBorder="1" applyAlignment="1">
      <alignment horizontal="right" wrapText="1"/>
    </xf>
    <xf numFmtId="0" fontId="27" fillId="0" borderId="1" xfId="0" applyFont="1" applyBorder="1" applyAlignment="1">
      <alignment horizontal="right" wrapText="1"/>
    </xf>
    <xf numFmtId="0" fontId="47" fillId="7" borderId="11" xfId="3" applyFont="1" applyFill="1" applyBorder="1" applyAlignment="1">
      <alignment horizontal="center"/>
    </xf>
  </cellXfs>
  <cellStyles count="5">
    <cellStyle name="Hyperlink" xfId="1" builtinId="8"/>
    <cellStyle name="Normal" xfId="0" builtinId="0"/>
    <cellStyle name="Normal_Comp. of Cur. Mktg. Yr. For." xfId="2"/>
    <cellStyle name="Normal_Crn01-02-new style" xfId="3"/>
    <cellStyle name="Normal_Data"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Figure 1.  Futures forecast of U.S. wheat producers' season-average price received (SAP) and PLC payment rate, marketing year 2017/18</a:t>
            </a:r>
          </a:p>
        </c:rich>
      </c:tx>
      <c:layout>
        <c:manualLayout>
          <c:xMode val="edge"/>
          <c:yMode val="edge"/>
          <c:x val="8.7561374795417354E-2"/>
          <c:y val="2.7259684361549498E-2"/>
        </c:manualLayout>
      </c:layout>
      <c:overlay val="0"/>
      <c:spPr>
        <a:noFill/>
        <a:ln w="25400">
          <a:noFill/>
        </a:ln>
      </c:spPr>
    </c:title>
    <c:autoTitleDeleted val="0"/>
    <c:plotArea>
      <c:layout>
        <c:manualLayout>
          <c:layoutTarget val="inner"/>
          <c:xMode val="edge"/>
          <c:yMode val="edge"/>
          <c:x val="7.0376432078559745E-2"/>
          <c:y val="0.15208049495965084"/>
          <c:w val="0.77414106219195211"/>
          <c:h val="0.69010091386418482"/>
        </c:manualLayout>
      </c:layout>
      <c:lineChart>
        <c:grouping val="standard"/>
        <c:varyColors val="0"/>
        <c:ser>
          <c:idx val="1"/>
          <c:order val="0"/>
          <c:tx>
            <c:strRef>
              <c:f>'2017-18 Forecast '!$H$531</c:f>
              <c:strCache>
                <c:ptCount val="1"/>
                <c:pt idx="0">
                  <c:v>Actual SAP (available in July 2018)</c:v>
                </c:pt>
              </c:strCache>
            </c:strRef>
          </c:tx>
          <c:spPr>
            <a:ln w="25400">
              <a:solidFill>
                <a:srgbClr val="800000"/>
              </a:solidFill>
              <a:prstDash val="solid"/>
            </a:ln>
          </c:spPr>
          <c:marker>
            <c:symbol val="square"/>
            <c:size val="5"/>
            <c:spPr>
              <a:noFill/>
              <a:ln w="9525">
                <a:noFill/>
              </a:ln>
            </c:spPr>
          </c:marker>
          <c:cat>
            <c:numRef>
              <c:f>'2017-18 Forecast '!$B$533:$B$589</c:f>
              <c:numCache>
                <c:formatCode>[$-409]d\-mmm\-yy;@</c:formatCode>
                <c:ptCount val="57"/>
                <c:pt idx="0">
                  <c:v>42859</c:v>
                </c:pt>
                <c:pt idx="1">
                  <c:v>42866</c:v>
                </c:pt>
                <c:pt idx="2">
                  <c:v>42873</c:v>
                </c:pt>
                <c:pt idx="3">
                  <c:v>42880</c:v>
                </c:pt>
                <c:pt idx="4">
                  <c:v>42887</c:v>
                </c:pt>
                <c:pt idx="5">
                  <c:v>42894</c:v>
                </c:pt>
                <c:pt idx="6">
                  <c:v>42901</c:v>
                </c:pt>
                <c:pt idx="7">
                  <c:v>42908</c:v>
                </c:pt>
                <c:pt idx="8">
                  <c:v>42915</c:v>
                </c:pt>
                <c:pt idx="9">
                  <c:v>42922</c:v>
                </c:pt>
                <c:pt idx="10">
                  <c:v>42929</c:v>
                </c:pt>
                <c:pt idx="11">
                  <c:v>42936</c:v>
                </c:pt>
                <c:pt idx="12">
                  <c:v>42943</c:v>
                </c:pt>
                <c:pt idx="13">
                  <c:v>42950</c:v>
                </c:pt>
                <c:pt idx="14">
                  <c:v>42957</c:v>
                </c:pt>
                <c:pt idx="15">
                  <c:v>42964</c:v>
                </c:pt>
                <c:pt idx="16">
                  <c:v>42971</c:v>
                </c:pt>
                <c:pt idx="17">
                  <c:v>42978</c:v>
                </c:pt>
                <c:pt idx="18">
                  <c:v>42985</c:v>
                </c:pt>
                <c:pt idx="19">
                  <c:v>42992</c:v>
                </c:pt>
                <c:pt idx="20">
                  <c:v>42999</c:v>
                </c:pt>
                <c:pt idx="21">
                  <c:v>43006</c:v>
                </c:pt>
                <c:pt idx="22">
                  <c:v>43013</c:v>
                </c:pt>
                <c:pt idx="23">
                  <c:v>43020</c:v>
                </c:pt>
                <c:pt idx="24">
                  <c:v>43027</c:v>
                </c:pt>
                <c:pt idx="25">
                  <c:v>43034</c:v>
                </c:pt>
                <c:pt idx="26">
                  <c:v>43041</c:v>
                </c:pt>
                <c:pt idx="27">
                  <c:v>43048</c:v>
                </c:pt>
                <c:pt idx="28">
                  <c:v>43055</c:v>
                </c:pt>
                <c:pt idx="29">
                  <c:v>43062</c:v>
                </c:pt>
                <c:pt idx="30">
                  <c:v>43069</c:v>
                </c:pt>
                <c:pt idx="31">
                  <c:v>43076</c:v>
                </c:pt>
                <c:pt idx="32">
                  <c:v>43083</c:v>
                </c:pt>
                <c:pt idx="33">
                  <c:v>43090</c:v>
                </c:pt>
                <c:pt idx="34">
                  <c:v>43097</c:v>
                </c:pt>
                <c:pt idx="35">
                  <c:v>43104</c:v>
                </c:pt>
                <c:pt idx="36">
                  <c:v>43111</c:v>
                </c:pt>
                <c:pt idx="37">
                  <c:v>43118</c:v>
                </c:pt>
                <c:pt idx="38">
                  <c:v>43125</c:v>
                </c:pt>
                <c:pt idx="39">
                  <c:v>43132</c:v>
                </c:pt>
                <c:pt idx="40">
                  <c:v>43139</c:v>
                </c:pt>
                <c:pt idx="41">
                  <c:v>43146</c:v>
                </c:pt>
                <c:pt idx="42">
                  <c:v>43153</c:v>
                </c:pt>
                <c:pt idx="43">
                  <c:v>43160</c:v>
                </c:pt>
                <c:pt idx="44">
                  <c:v>43167</c:v>
                </c:pt>
                <c:pt idx="45">
                  <c:v>43174</c:v>
                </c:pt>
                <c:pt idx="46">
                  <c:v>43181</c:v>
                </c:pt>
                <c:pt idx="47">
                  <c:v>43188</c:v>
                </c:pt>
                <c:pt idx="48">
                  <c:v>43195</c:v>
                </c:pt>
                <c:pt idx="49">
                  <c:v>43202</c:v>
                </c:pt>
                <c:pt idx="50">
                  <c:v>43209</c:v>
                </c:pt>
                <c:pt idx="51">
                  <c:v>43216</c:v>
                </c:pt>
                <c:pt idx="52">
                  <c:v>43223</c:v>
                </c:pt>
                <c:pt idx="53">
                  <c:v>43230</c:v>
                </c:pt>
                <c:pt idx="54">
                  <c:v>43237</c:v>
                </c:pt>
                <c:pt idx="55">
                  <c:v>43244</c:v>
                </c:pt>
                <c:pt idx="56">
                  <c:v>43251</c:v>
                </c:pt>
              </c:numCache>
            </c:numRef>
          </c:cat>
          <c:val>
            <c:numRef>
              <c:f>'2017-18 Forecast '!$H$533:$H$588</c:f>
              <c:numCache>
                <c:formatCode>General</c:formatCode>
                <c:ptCount val="56"/>
              </c:numCache>
            </c:numRef>
          </c:val>
          <c:smooth val="0"/>
        </c:ser>
        <c:ser>
          <c:idx val="6"/>
          <c:order val="3"/>
          <c:tx>
            <c:strRef>
              <c:f>'2017-18 Forecast '!$D$531</c:f>
              <c:strCache>
                <c:ptCount val="1"/>
                <c:pt idx="0">
                  <c:v>Futures SAP forecast</c:v>
                </c:pt>
              </c:strCache>
            </c:strRef>
          </c:tx>
          <c:spPr>
            <a:ln w="25400">
              <a:solidFill>
                <a:srgbClr val="000080"/>
              </a:solidFill>
              <a:prstDash val="lgDashDotDot"/>
            </a:ln>
          </c:spPr>
          <c:marker>
            <c:symbol val="none"/>
          </c:marker>
          <c:cat>
            <c:numRef>
              <c:f>'2017-18 Forecast '!$B$533:$B$589</c:f>
              <c:numCache>
                <c:formatCode>[$-409]d\-mmm\-yy;@</c:formatCode>
                <c:ptCount val="57"/>
                <c:pt idx="0">
                  <c:v>42859</c:v>
                </c:pt>
                <c:pt idx="1">
                  <c:v>42866</c:v>
                </c:pt>
                <c:pt idx="2">
                  <c:v>42873</c:v>
                </c:pt>
                <c:pt idx="3">
                  <c:v>42880</c:v>
                </c:pt>
                <c:pt idx="4">
                  <c:v>42887</c:v>
                </c:pt>
                <c:pt idx="5">
                  <c:v>42894</c:v>
                </c:pt>
                <c:pt idx="6">
                  <c:v>42901</c:v>
                </c:pt>
                <c:pt idx="7">
                  <c:v>42908</c:v>
                </c:pt>
                <c:pt idx="8">
                  <c:v>42915</c:v>
                </c:pt>
                <c:pt idx="9">
                  <c:v>42922</c:v>
                </c:pt>
                <c:pt idx="10">
                  <c:v>42929</c:v>
                </c:pt>
                <c:pt idx="11">
                  <c:v>42936</c:v>
                </c:pt>
                <c:pt idx="12">
                  <c:v>42943</c:v>
                </c:pt>
                <c:pt idx="13">
                  <c:v>42950</c:v>
                </c:pt>
                <c:pt idx="14">
                  <c:v>42957</c:v>
                </c:pt>
                <c:pt idx="15">
                  <c:v>42964</c:v>
                </c:pt>
                <c:pt idx="16">
                  <c:v>42971</c:v>
                </c:pt>
                <c:pt idx="17">
                  <c:v>42978</c:v>
                </c:pt>
                <c:pt idx="18">
                  <c:v>42985</c:v>
                </c:pt>
                <c:pt idx="19">
                  <c:v>42992</c:v>
                </c:pt>
                <c:pt idx="20">
                  <c:v>42999</c:v>
                </c:pt>
                <c:pt idx="21">
                  <c:v>43006</c:v>
                </c:pt>
                <c:pt idx="22">
                  <c:v>43013</c:v>
                </c:pt>
                <c:pt idx="23">
                  <c:v>43020</c:v>
                </c:pt>
                <c:pt idx="24">
                  <c:v>43027</c:v>
                </c:pt>
                <c:pt idx="25">
                  <c:v>43034</c:v>
                </c:pt>
                <c:pt idx="26">
                  <c:v>43041</c:v>
                </c:pt>
                <c:pt idx="27">
                  <c:v>43048</c:v>
                </c:pt>
                <c:pt idx="28">
                  <c:v>43055</c:v>
                </c:pt>
                <c:pt idx="29">
                  <c:v>43062</c:v>
                </c:pt>
                <c:pt idx="30">
                  <c:v>43069</c:v>
                </c:pt>
                <c:pt idx="31">
                  <c:v>43076</c:v>
                </c:pt>
                <c:pt idx="32">
                  <c:v>43083</c:v>
                </c:pt>
                <c:pt idx="33">
                  <c:v>43090</c:v>
                </c:pt>
                <c:pt idx="34">
                  <c:v>43097</c:v>
                </c:pt>
                <c:pt idx="35">
                  <c:v>43104</c:v>
                </c:pt>
                <c:pt idx="36">
                  <c:v>43111</c:v>
                </c:pt>
                <c:pt idx="37">
                  <c:v>43118</c:v>
                </c:pt>
                <c:pt idx="38">
                  <c:v>43125</c:v>
                </c:pt>
                <c:pt idx="39">
                  <c:v>43132</c:v>
                </c:pt>
                <c:pt idx="40">
                  <c:v>43139</c:v>
                </c:pt>
                <c:pt idx="41">
                  <c:v>43146</c:v>
                </c:pt>
                <c:pt idx="42">
                  <c:v>43153</c:v>
                </c:pt>
                <c:pt idx="43">
                  <c:v>43160</c:v>
                </c:pt>
                <c:pt idx="44">
                  <c:v>43167</c:v>
                </c:pt>
                <c:pt idx="45">
                  <c:v>43174</c:v>
                </c:pt>
                <c:pt idx="46">
                  <c:v>43181</c:v>
                </c:pt>
                <c:pt idx="47">
                  <c:v>43188</c:v>
                </c:pt>
                <c:pt idx="48">
                  <c:v>43195</c:v>
                </c:pt>
                <c:pt idx="49">
                  <c:v>43202</c:v>
                </c:pt>
                <c:pt idx="50">
                  <c:v>43209</c:v>
                </c:pt>
                <c:pt idx="51">
                  <c:v>43216</c:v>
                </c:pt>
                <c:pt idx="52">
                  <c:v>43223</c:v>
                </c:pt>
                <c:pt idx="53">
                  <c:v>43230</c:v>
                </c:pt>
                <c:pt idx="54">
                  <c:v>43237</c:v>
                </c:pt>
                <c:pt idx="55">
                  <c:v>43244</c:v>
                </c:pt>
                <c:pt idx="56">
                  <c:v>43251</c:v>
                </c:pt>
              </c:numCache>
            </c:numRef>
          </c:cat>
          <c:val>
            <c:numRef>
              <c:f>'2017-18 Forecast '!$D$533:$D$589</c:f>
              <c:numCache>
                <c:formatCode>0.00</c:formatCode>
                <c:ptCount val="57"/>
                <c:pt idx="0">
                  <c:v>4.6067455395999994</c:v>
                </c:pt>
                <c:pt idx="1">
                  <c:v>4.5691310395999993</c:v>
                </c:pt>
                <c:pt idx="2">
                  <c:v>4.4375525395999995</c:v>
                </c:pt>
                <c:pt idx="3">
                  <c:v>4.4982000396000004</c:v>
                </c:pt>
                <c:pt idx="4">
                  <c:v>4.5001985395999995</c:v>
                </c:pt>
                <c:pt idx="5">
                  <c:v>4.7098435396000013</c:v>
                </c:pt>
                <c:pt idx="6">
                  <c:v>4.8294530396000006</c:v>
                </c:pt>
                <c:pt idx="7">
                  <c:v>4.8595530395999997</c:v>
                </c:pt>
                <c:pt idx="8">
                  <c:v>4.9934555395999993</c:v>
                </c:pt>
                <c:pt idx="9">
                  <c:v>5.3310794347999995</c:v>
                </c:pt>
                <c:pt idx="10">
                  <c:v>5.0861144347999998</c:v>
                </c:pt>
                <c:pt idx="11">
                  <c:v>4.9892894347999999</c:v>
                </c:pt>
                <c:pt idx="12">
                  <c:v>4.7997809348000002</c:v>
                </c:pt>
                <c:pt idx="13">
                  <c:v>4.6132655376000002</c:v>
                </c:pt>
                <c:pt idx="14">
                  <c:v>4.5129950376000005</c:v>
                </c:pt>
                <c:pt idx="15">
                  <c:v>4.2241455376000001</c:v>
                </c:pt>
                <c:pt idx="16">
                  <c:v>4.1482020375999999</c:v>
                </c:pt>
                <c:pt idx="17">
                  <c:v>4.3525821892800005</c:v>
                </c:pt>
                <c:pt idx="18">
                  <c:v>4.4096806892800009</c:v>
                </c:pt>
                <c:pt idx="19">
                  <c:v>4.40902318928</c:v>
                </c:pt>
                <c:pt idx="20">
                  <c:v>4.4530221892800004</c:v>
                </c:pt>
                <c:pt idx="21">
                  <c:v>4.4725536892799989</c:v>
                </c:pt>
                <c:pt idx="22">
                  <c:v>4.4821505923199991</c:v>
                </c:pt>
                <c:pt idx="23">
                  <c:v>4.4403400923199996</c:v>
                </c:pt>
                <c:pt idx="24">
                  <c:v>4.4557470923199993</c:v>
                </c:pt>
                <c:pt idx="25">
                  <c:v>4.4497915923200004</c:v>
                </c:pt>
                <c:pt idx="26">
                  <c:v>4.5143545823600002</c:v>
                </c:pt>
                <c:pt idx="27">
                  <c:v>4.5237170823599993</c:v>
                </c:pt>
                <c:pt idx="28">
                  <c:v>4.4722420823600002</c:v>
                </c:pt>
                <c:pt idx="29">
                  <c:v>4.4909745823600007</c:v>
                </c:pt>
                <c:pt idx="30">
                  <c:v>4.4583620823599999</c:v>
                </c:pt>
                <c:pt idx="31">
                  <c:v>4.4817529122000002</c:v>
                </c:pt>
                <c:pt idx="32">
                  <c:v>4.4731129122000004</c:v>
                </c:pt>
                <c:pt idx="33">
                  <c:v>4.4939404121999997</c:v>
                </c:pt>
                <c:pt idx="34">
                  <c:v>4.5034854121999999</c:v>
                </c:pt>
                <c:pt idx="35">
                  <c:v>4.5789856203999992</c:v>
                </c:pt>
                <c:pt idx="36">
                  <c:v>4.5808916203999992</c:v>
                </c:pt>
                <c:pt idx="37">
                  <c:v>4.5440141203999991</c:v>
                </c:pt>
                <c:pt idx="38">
                  <c:v>4.5647406203999994</c:v>
                </c:pt>
                <c:pt idx="39">
                  <c:v>4.6765388818799991</c:v>
                </c:pt>
                <c:pt idx="40">
                  <c:v>4.6975893818799994</c:v>
                </c:pt>
                <c:pt idx="41">
                  <c:v>4.7073908818800003</c:v>
                </c:pt>
                <c:pt idx="42">
                  <c:v>4.6885613818799996</c:v>
                </c:pt>
                <c:pt idx="43">
                  <c:v>4.7652380028400003</c:v>
                </c:pt>
                <c:pt idx="44">
                  <c:v>4.7505285028399999</c:v>
                </c:pt>
                <c:pt idx="45">
                  <c:v>4.7221010028399997</c:v>
                </c:pt>
                <c:pt idx="46">
                  <c:v>4.6614630028399997</c:v>
                </c:pt>
                <c:pt idx="47">
                  <c:v>4.6560480028399995</c:v>
                </c:pt>
                <c:pt idx="48">
                  <c:v>4.7083868683199999</c:v>
                </c:pt>
                <c:pt idx="49">
                  <c:v>#N/A</c:v>
                </c:pt>
                <c:pt idx="50">
                  <c:v>#N/A</c:v>
                </c:pt>
                <c:pt idx="51">
                  <c:v>#N/A</c:v>
                </c:pt>
                <c:pt idx="52">
                  <c:v>#N/A</c:v>
                </c:pt>
                <c:pt idx="53">
                  <c:v>#N/A</c:v>
                </c:pt>
                <c:pt idx="54">
                  <c:v>#N/A</c:v>
                </c:pt>
                <c:pt idx="55">
                  <c:v>#N/A</c:v>
                </c:pt>
                <c:pt idx="56">
                  <c:v>#N/A</c:v>
                </c:pt>
              </c:numCache>
            </c:numRef>
          </c:val>
          <c:smooth val="0"/>
        </c:ser>
        <c:ser>
          <c:idx val="2"/>
          <c:order val="4"/>
          <c:tx>
            <c:strRef>
              <c:f>'2017-18 Forecast '!$F$531</c:f>
              <c:strCache>
                <c:ptCount val="1"/>
                <c:pt idx="0">
                  <c:v>Midpoint of the WASDE SAP projection</c:v>
                </c:pt>
              </c:strCache>
            </c:strRef>
          </c:tx>
          <c:spPr>
            <a:ln w="25400">
              <a:solidFill>
                <a:srgbClr val="FF00FF"/>
              </a:solidFill>
              <a:prstDash val="lgDashDotDot"/>
            </a:ln>
          </c:spPr>
          <c:marker>
            <c:symbol val="none"/>
          </c:marker>
          <c:cat>
            <c:numRef>
              <c:f>'2017-18 Forecast '!$B$533:$B$589</c:f>
              <c:numCache>
                <c:formatCode>[$-409]d\-mmm\-yy;@</c:formatCode>
                <c:ptCount val="57"/>
                <c:pt idx="0">
                  <c:v>42859</c:v>
                </c:pt>
                <c:pt idx="1">
                  <c:v>42866</c:v>
                </c:pt>
                <c:pt idx="2">
                  <c:v>42873</c:v>
                </c:pt>
                <c:pt idx="3">
                  <c:v>42880</c:v>
                </c:pt>
                <c:pt idx="4">
                  <c:v>42887</c:v>
                </c:pt>
                <c:pt idx="5">
                  <c:v>42894</c:v>
                </c:pt>
                <c:pt idx="6">
                  <c:v>42901</c:v>
                </c:pt>
                <c:pt idx="7">
                  <c:v>42908</c:v>
                </c:pt>
                <c:pt idx="8">
                  <c:v>42915</c:v>
                </c:pt>
                <c:pt idx="9">
                  <c:v>42922</c:v>
                </c:pt>
                <c:pt idx="10">
                  <c:v>42929</c:v>
                </c:pt>
                <c:pt idx="11">
                  <c:v>42936</c:v>
                </c:pt>
                <c:pt idx="12">
                  <c:v>42943</c:v>
                </c:pt>
                <c:pt idx="13">
                  <c:v>42950</c:v>
                </c:pt>
                <c:pt idx="14">
                  <c:v>42957</c:v>
                </c:pt>
                <c:pt idx="15">
                  <c:v>42964</c:v>
                </c:pt>
                <c:pt idx="16">
                  <c:v>42971</c:v>
                </c:pt>
                <c:pt idx="17">
                  <c:v>42978</c:v>
                </c:pt>
                <c:pt idx="18">
                  <c:v>42985</c:v>
                </c:pt>
                <c:pt idx="19">
                  <c:v>42992</c:v>
                </c:pt>
                <c:pt idx="20">
                  <c:v>42999</c:v>
                </c:pt>
                <c:pt idx="21">
                  <c:v>43006</c:v>
                </c:pt>
                <c:pt idx="22">
                  <c:v>43013</c:v>
                </c:pt>
                <c:pt idx="23">
                  <c:v>43020</c:v>
                </c:pt>
                <c:pt idx="24">
                  <c:v>43027</c:v>
                </c:pt>
                <c:pt idx="25">
                  <c:v>43034</c:v>
                </c:pt>
                <c:pt idx="26">
                  <c:v>43041</c:v>
                </c:pt>
                <c:pt idx="27">
                  <c:v>43048</c:v>
                </c:pt>
                <c:pt idx="28">
                  <c:v>43055</c:v>
                </c:pt>
                <c:pt idx="29">
                  <c:v>43062</c:v>
                </c:pt>
                <c:pt idx="30">
                  <c:v>43069</c:v>
                </c:pt>
                <c:pt idx="31">
                  <c:v>43076</c:v>
                </c:pt>
                <c:pt idx="32">
                  <c:v>43083</c:v>
                </c:pt>
                <c:pt idx="33">
                  <c:v>43090</c:v>
                </c:pt>
                <c:pt idx="34">
                  <c:v>43097</c:v>
                </c:pt>
                <c:pt idx="35">
                  <c:v>43104</c:v>
                </c:pt>
                <c:pt idx="36">
                  <c:v>43111</c:v>
                </c:pt>
                <c:pt idx="37">
                  <c:v>43118</c:v>
                </c:pt>
                <c:pt idx="38">
                  <c:v>43125</c:v>
                </c:pt>
                <c:pt idx="39">
                  <c:v>43132</c:v>
                </c:pt>
                <c:pt idx="40">
                  <c:v>43139</c:v>
                </c:pt>
                <c:pt idx="41">
                  <c:v>43146</c:v>
                </c:pt>
                <c:pt idx="42">
                  <c:v>43153</c:v>
                </c:pt>
                <c:pt idx="43">
                  <c:v>43160</c:v>
                </c:pt>
                <c:pt idx="44">
                  <c:v>43167</c:v>
                </c:pt>
                <c:pt idx="45">
                  <c:v>43174</c:v>
                </c:pt>
                <c:pt idx="46">
                  <c:v>43181</c:v>
                </c:pt>
                <c:pt idx="47">
                  <c:v>43188</c:v>
                </c:pt>
                <c:pt idx="48">
                  <c:v>43195</c:v>
                </c:pt>
                <c:pt idx="49">
                  <c:v>43202</c:v>
                </c:pt>
                <c:pt idx="50">
                  <c:v>43209</c:v>
                </c:pt>
                <c:pt idx="51">
                  <c:v>43216</c:v>
                </c:pt>
                <c:pt idx="52">
                  <c:v>43223</c:v>
                </c:pt>
                <c:pt idx="53">
                  <c:v>43230</c:v>
                </c:pt>
                <c:pt idx="54">
                  <c:v>43237</c:v>
                </c:pt>
                <c:pt idx="55">
                  <c:v>43244</c:v>
                </c:pt>
                <c:pt idx="56">
                  <c:v>43251</c:v>
                </c:pt>
              </c:numCache>
            </c:numRef>
          </c:cat>
          <c:val>
            <c:numRef>
              <c:f>'2017-18 Forecast '!$F$533:$F$589</c:f>
              <c:numCache>
                <c:formatCode>0.00</c:formatCode>
                <c:ptCount val="57"/>
                <c:pt idx="0">
                  <c:v>4.25</c:v>
                </c:pt>
                <c:pt idx="1">
                  <c:v>4.25</c:v>
                </c:pt>
                <c:pt idx="2">
                  <c:v>4.25</c:v>
                </c:pt>
                <c:pt idx="3">
                  <c:v>4.25</c:v>
                </c:pt>
                <c:pt idx="4">
                  <c:v>4.25</c:v>
                </c:pt>
                <c:pt idx="5">
                  <c:v>4.3</c:v>
                </c:pt>
                <c:pt idx="6">
                  <c:v>4.3</c:v>
                </c:pt>
                <c:pt idx="7">
                  <c:v>4.3</c:v>
                </c:pt>
                <c:pt idx="8">
                  <c:v>4.3</c:v>
                </c:pt>
                <c:pt idx="9">
                  <c:v>4.3</c:v>
                </c:pt>
                <c:pt idx="10">
                  <c:v>4.8</c:v>
                </c:pt>
                <c:pt idx="11">
                  <c:v>4.8</c:v>
                </c:pt>
                <c:pt idx="12">
                  <c:v>4.8</c:v>
                </c:pt>
                <c:pt idx="13">
                  <c:v>4.8</c:v>
                </c:pt>
                <c:pt idx="14">
                  <c:v>4.8</c:v>
                </c:pt>
                <c:pt idx="15">
                  <c:v>4.8</c:v>
                </c:pt>
                <c:pt idx="16">
                  <c:v>4.8</c:v>
                </c:pt>
                <c:pt idx="17">
                  <c:v>4.8</c:v>
                </c:pt>
                <c:pt idx="18">
                  <c:v>4.8</c:v>
                </c:pt>
                <c:pt idx="19">
                  <c:v>4.5999999999999996</c:v>
                </c:pt>
                <c:pt idx="20">
                  <c:v>4.5999999999999996</c:v>
                </c:pt>
                <c:pt idx="21">
                  <c:v>4.5999999999999996</c:v>
                </c:pt>
                <c:pt idx="22">
                  <c:v>4.5999999999999996</c:v>
                </c:pt>
                <c:pt idx="23">
                  <c:v>4.5999999999999996</c:v>
                </c:pt>
                <c:pt idx="24">
                  <c:v>4.5999999999999996</c:v>
                </c:pt>
                <c:pt idx="25">
                  <c:v>4.5999999999999996</c:v>
                </c:pt>
                <c:pt idx="26">
                  <c:v>4.5999999999999996</c:v>
                </c:pt>
                <c:pt idx="27">
                  <c:v>4.5999999999999996</c:v>
                </c:pt>
                <c:pt idx="28">
                  <c:v>4.5999999999999996</c:v>
                </c:pt>
                <c:pt idx="29">
                  <c:v>4.5999999999999996</c:v>
                </c:pt>
                <c:pt idx="30">
                  <c:v>4.5999999999999996</c:v>
                </c:pt>
                <c:pt idx="31">
                  <c:v>4.5999999999999996</c:v>
                </c:pt>
                <c:pt idx="32">
                  <c:v>4.5999999999999996</c:v>
                </c:pt>
                <c:pt idx="33">
                  <c:v>4.5999999999999996</c:v>
                </c:pt>
                <c:pt idx="34">
                  <c:v>4.5999999999999996</c:v>
                </c:pt>
                <c:pt idx="35">
                  <c:v>4.5999999999999996</c:v>
                </c:pt>
                <c:pt idx="36">
                  <c:v>4.5999999999999996</c:v>
                </c:pt>
                <c:pt idx="37">
                  <c:v>4.5999999999999996</c:v>
                </c:pt>
                <c:pt idx="38">
                  <c:v>4.5999999999999996</c:v>
                </c:pt>
                <c:pt idx="39">
                  <c:v>4.5999999999999996</c:v>
                </c:pt>
                <c:pt idx="40">
                  <c:v>4.5999999999999996</c:v>
                </c:pt>
                <c:pt idx="41">
                  <c:v>4.5999999999999996</c:v>
                </c:pt>
                <c:pt idx="42">
                  <c:v>4.5999999999999996</c:v>
                </c:pt>
                <c:pt idx="43">
                  <c:v>4.5999999999999996</c:v>
                </c:pt>
                <c:pt idx="44">
                  <c:v>4.6500000000000004</c:v>
                </c:pt>
                <c:pt idx="45">
                  <c:v>4.6500000000000004</c:v>
                </c:pt>
                <c:pt idx="46">
                  <c:v>4.6500000000000004</c:v>
                </c:pt>
                <c:pt idx="47">
                  <c:v>4.6500000000000004</c:v>
                </c:pt>
                <c:pt idx="48">
                  <c:v>4.6500000000000004</c:v>
                </c:pt>
                <c:pt idx="49">
                  <c:v>#N/A</c:v>
                </c:pt>
                <c:pt idx="50">
                  <c:v>#N/A</c:v>
                </c:pt>
                <c:pt idx="51">
                  <c:v>#N/A</c:v>
                </c:pt>
                <c:pt idx="52">
                  <c:v>#N/A</c:v>
                </c:pt>
                <c:pt idx="53">
                  <c:v>#N/A</c:v>
                </c:pt>
                <c:pt idx="54">
                  <c:v>#N/A</c:v>
                </c:pt>
                <c:pt idx="55">
                  <c:v>#N/A</c:v>
                </c:pt>
                <c:pt idx="56">
                  <c:v>#N/A</c:v>
                </c:pt>
              </c:numCache>
            </c:numRef>
          </c:val>
          <c:smooth val="0"/>
        </c:ser>
        <c:ser>
          <c:idx val="3"/>
          <c:order val="5"/>
          <c:tx>
            <c:strRef>
              <c:f>'2017-18 Forecast '!$I$531</c:f>
              <c:strCache>
                <c:ptCount val="1"/>
                <c:pt idx="0">
                  <c:v>Reference Price</c:v>
                </c:pt>
              </c:strCache>
            </c:strRef>
          </c:tx>
          <c:spPr>
            <a:ln w="12700">
              <a:solidFill>
                <a:srgbClr val="00FFFF"/>
              </a:solidFill>
              <a:prstDash val="solid"/>
            </a:ln>
          </c:spPr>
          <c:marker>
            <c:symbol val="x"/>
            <c:size val="5"/>
            <c:spPr>
              <a:noFill/>
              <a:ln>
                <a:solidFill>
                  <a:srgbClr val="00FFFF"/>
                </a:solidFill>
                <a:prstDash val="solid"/>
              </a:ln>
            </c:spPr>
          </c:marker>
          <c:cat>
            <c:numRef>
              <c:f>'2017-18 Forecast '!$B$533:$B$589</c:f>
              <c:numCache>
                <c:formatCode>[$-409]d\-mmm\-yy;@</c:formatCode>
                <c:ptCount val="57"/>
                <c:pt idx="0">
                  <c:v>42859</c:v>
                </c:pt>
                <c:pt idx="1">
                  <c:v>42866</c:v>
                </c:pt>
                <c:pt idx="2">
                  <c:v>42873</c:v>
                </c:pt>
                <c:pt idx="3">
                  <c:v>42880</c:v>
                </c:pt>
                <c:pt idx="4">
                  <c:v>42887</c:v>
                </c:pt>
                <c:pt idx="5">
                  <c:v>42894</c:v>
                </c:pt>
                <c:pt idx="6">
                  <c:v>42901</c:v>
                </c:pt>
                <c:pt idx="7">
                  <c:v>42908</c:v>
                </c:pt>
                <c:pt idx="8">
                  <c:v>42915</c:v>
                </c:pt>
                <c:pt idx="9">
                  <c:v>42922</c:v>
                </c:pt>
                <c:pt idx="10">
                  <c:v>42929</c:v>
                </c:pt>
                <c:pt idx="11">
                  <c:v>42936</c:v>
                </c:pt>
                <c:pt idx="12">
                  <c:v>42943</c:v>
                </c:pt>
                <c:pt idx="13">
                  <c:v>42950</c:v>
                </c:pt>
                <c:pt idx="14">
                  <c:v>42957</c:v>
                </c:pt>
                <c:pt idx="15">
                  <c:v>42964</c:v>
                </c:pt>
                <c:pt idx="16">
                  <c:v>42971</c:v>
                </c:pt>
                <c:pt idx="17">
                  <c:v>42978</c:v>
                </c:pt>
                <c:pt idx="18">
                  <c:v>42985</c:v>
                </c:pt>
                <c:pt idx="19">
                  <c:v>42992</c:v>
                </c:pt>
                <c:pt idx="20">
                  <c:v>42999</c:v>
                </c:pt>
                <c:pt idx="21">
                  <c:v>43006</c:v>
                </c:pt>
                <c:pt idx="22">
                  <c:v>43013</c:v>
                </c:pt>
                <c:pt idx="23">
                  <c:v>43020</c:v>
                </c:pt>
                <c:pt idx="24">
                  <c:v>43027</c:v>
                </c:pt>
                <c:pt idx="25">
                  <c:v>43034</c:v>
                </c:pt>
                <c:pt idx="26">
                  <c:v>43041</c:v>
                </c:pt>
                <c:pt idx="27">
                  <c:v>43048</c:v>
                </c:pt>
                <c:pt idx="28">
                  <c:v>43055</c:v>
                </c:pt>
                <c:pt idx="29">
                  <c:v>43062</c:v>
                </c:pt>
                <c:pt idx="30">
                  <c:v>43069</c:v>
                </c:pt>
                <c:pt idx="31">
                  <c:v>43076</c:v>
                </c:pt>
                <c:pt idx="32">
                  <c:v>43083</c:v>
                </c:pt>
                <c:pt idx="33">
                  <c:v>43090</c:v>
                </c:pt>
                <c:pt idx="34">
                  <c:v>43097</c:v>
                </c:pt>
                <c:pt idx="35">
                  <c:v>43104</c:v>
                </c:pt>
                <c:pt idx="36">
                  <c:v>43111</c:v>
                </c:pt>
                <c:pt idx="37">
                  <c:v>43118</c:v>
                </c:pt>
                <c:pt idx="38">
                  <c:v>43125</c:v>
                </c:pt>
                <c:pt idx="39">
                  <c:v>43132</c:v>
                </c:pt>
                <c:pt idx="40">
                  <c:v>43139</c:v>
                </c:pt>
                <c:pt idx="41">
                  <c:v>43146</c:v>
                </c:pt>
                <c:pt idx="42">
                  <c:v>43153</c:v>
                </c:pt>
                <c:pt idx="43">
                  <c:v>43160</c:v>
                </c:pt>
                <c:pt idx="44">
                  <c:v>43167</c:v>
                </c:pt>
                <c:pt idx="45">
                  <c:v>43174</c:v>
                </c:pt>
                <c:pt idx="46">
                  <c:v>43181</c:v>
                </c:pt>
                <c:pt idx="47">
                  <c:v>43188</c:v>
                </c:pt>
                <c:pt idx="48">
                  <c:v>43195</c:v>
                </c:pt>
                <c:pt idx="49">
                  <c:v>43202</c:v>
                </c:pt>
                <c:pt idx="50">
                  <c:v>43209</c:v>
                </c:pt>
                <c:pt idx="51">
                  <c:v>43216</c:v>
                </c:pt>
                <c:pt idx="52">
                  <c:v>43223</c:v>
                </c:pt>
                <c:pt idx="53">
                  <c:v>43230</c:v>
                </c:pt>
                <c:pt idx="54">
                  <c:v>43237</c:v>
                </c:pt>
                <c:pt idx="55">
                  <c:v>43244</c:v>
                </c:pt>
                <c:pt idx="56">
                  <c:v>43251</c:v>
                </c:pt>
              </c:numCache>
            </c:numRef>
          </c:cat>
          <c:val>
            <c:numRef>
              <c:f>'2017-18 Forecast '!$I$533:$I$589</c:f>
              <c:numCache>
                <c:formatCode>0.00</c:formatCode>
                <c:ptCount val="57"/>
                <c:pt idx="0">
                  <c:v>5.5</c:v>
                </c:pt>
                <c:pt idx="1">
                  <c:v>5.5</c:v>
                </c:pt>
                <c:pt idx="2">
                  <c:v>5.5</c:v>
                </c:pt>
                <c:pt idx="3">
                  <c:v>5.5</c:v>
                </c:pt>
                <c:pt idx="4">
                  <c:v>5.5</c:v>
                </c:pt>
                <c:pt idx="5">
                  <c:v>5.5</c:v>
                </c:pt>
                <c:pt idx="6">
                  <c:v>5.5</c:v>
                </c:pt>
                <c:pt idx="7">
                  <c:v>5.5</c:v>
                </c:pt>
                <c:pt idx="8">
                  <c:v>5.5</c:v>
                </c:pt>
                <c:pt idx="9">
                  <c:v>5.5</c:v>
                </c:pt>
                <c:pt idx="10">
                  <c:v>5.5</c:v>
                </c:pt>
                <c:pt idx="11">
                  <c:v>5.5</c:v>
                </c:pt>
                <c:pt idx="12">
                  <c:v>5.5</c:v>
                </c:pt>
                <c:pt idx="13">
                  <c:v>5.5</c:v>
                </c:pt>
                <c:pt idx="14">
                  <c:v>5.5</c:v>
                </c:pt>
                <c:pt idx="15">
                  <c:v>5.5</c:v>
                </c:pt>
                <c:pt idx="16">
                  <c:v>5.5</c:v>
                </c:pt>
                <c:pt idx="17">
                  <c:v>5.5</c:v>
                </c:pt>
                <c:pt idx="18">
                  <c:v>5.5</c:v>
                </c:pt>
                <c:pt idx="19">
                  <c:v>5.5</c:v>
                </c:pt>
                <c:pt idx="20">
                  <c:v>5.5</c:v>
                </c:pt>
                <c:pt idx="21">
                  <c:v>5.5</c:v>
                </c:pt>
                <c:pt idx="22">
                  <c:v>5.5</c:v>
                </c:pt>
                <c:pt idx="23">
                  <c:v>5.5</c:v>
                </c:pt>
                <c:pt idx="24">
                  <c:v>5.5</c:v>
                </c:pt>
                <c:pt idx="25">
                  <c:v>5.5</c:v>
                </c:pt>
                <c:pt idx="26">
                  <c:v>5.5</c:v>
                </c:pt>
                <c:pt idx="27">
                  <c:v>5.5</c:v>
                </c:pt>
                <c:pt idx="28">
                  <c:v>5.5</c:v>
                </c:pt>
                <c:pt idx="29">
                  <c:v>5.5</c:v>
                </c:pt>
                <c:pt idx="30">
                  <c:v>5.5</c:v>
                </c:pt>
                <c:pt idx="31">
                  <c:v>5.5</c:v>
                </c:pt>
                <c:pt idx="32">
                  <c:v>5.5</c:v>
                </c:pt>
                <c:pt idx="33">
                  <c:v>5.5</c:v>
                </c:pt>
                <c:pt idx="34">
                  <c:v>5.5</c:v>
                </c:pt>
                <c:pt idx="35">
                  <c:v>5.5</c:v>
                </c:pt>
                <c:pt idx="36">
                  <c:v>5.5</c:v>
                </c:pt>
                <c:pt idx="37">
                  <c:v>5.5</c:v>
                </c:pt>
                <c:pt idx="38">
                  <c:v>5.5</c:v>
                </c:pt>
                <c:pt idx="39">
                  <c:v>5.5</c:v>
                </c:pt>
                <c:pt idx="40">
                  <c:v>5.5</c:v>
                </c:pt>
                <c:pt idx="41">
                  <c:v>5.5</c:v>
                </c:pt>
                <c:pt idx="42">
                  <c:v>5.5</c:v>
                </c:pt>
                <c:pt idx="43">
                  <c:v>5.5</c:v>
                </c:pt>
                <c:pt idx="44">
                  <c:v>5.5</c:v>
                </c:pt>
                <c:pt idx="45">
                  <c:v>5.5</c:v>
                </c:pt>
                <c:pt idx="46">
                  <c:v>5.5</c:v>
                </c:pt>
                <c:pt idx="47">
                  <c:v>5.5</c:v>
                </c:pt>
                <c:pt idx="48">
                  <c:v>5.5</c:v>
                </c:pt>
                <c:pt idx="49">
                  <c:v>5.5</c:v>
                </c:pt>
                <c:pt idx="50">
                  <c:v>5.5</c:v>
                </c:pt>
                <c:pt idx="51">
                  <c:v>5.5</c:v>
                </c:pt>
                <c:pt idx="52">
                  <c:v>5.5</c:v>
                </c:pt>
                <c:pt idx="53">
                  <c:v>5.5</c:v>
                </c:pt>
                <c:pt idx="54">
                  <c:v>5.5</c:v>
                </c:pt>
                <c:pt idx="55">
                  <c:v>5.5</c:v>
                </c:pt>
                <c:pt idx="56">
                  <c:v>5.5</c:v>
                </c:pt>
              </c:numCache>
            </c:numRef>
          </c:val>
          <c:smooth val="0"/>
        </c:ser>
        <c:ser>
          <c:idx val="4"/>
          <c:order val="6"/>
          <c:tx>
            <c:strRef>
              <c:f>'2017-18 Forecast '!$K$531</c:f>
              <c:strCache>
                <c:ptCount val="1"/>
                <c:pt idx="0">
                  <c:v>National marketing assistance loan rate </c:v>
                </c:pt>
              </c:strCache>
            </c:strRef>
          </c:tx>
          <c:spPr>
            <a:ln w="12700">
              <a:solidFill>
                <a:srgbClr val="800080"/>
              </a:solidFill>
              <a:prstDash val="solid"/>
            </a:ln>
          </c:spPr>
          <c:marker>
            <c:symbol val="star"/>
            <c:size val="5"/>
            <c:spPr>
              <a:noFill/>
              <a:ln>
                <a:solidFill>
                  <a:srgbClr val="800080"/>
                </a:solidFill>
                <a:prstDash val="solid"/>
              </a:ln>
            </c:spPr>
          </c:marker>
          <c:cat>
            <c:numRef>
              <c:f>'2017-18 Forecast '!$B$533:$B$589</c:f>
              <c:numCache>
                <c:formatCode>[$-409]d\-mmm\-yy;@</c:formatCode>
                <c:ptCount val="57"/>
                <c:pt idx="0">
                  <c:v>42859</c:v>
                </c:pt>
                <c:pt idx="1">
                  <c:v>42866</c:v>
                </c:pt>
                <c:pt idx="2">
                  <c:v>42873</c:v>
                </c:pt>
                <c:pt idx="3">
                  <c:v>42880</c:v>
                </c:pt>
                <c:pt idx="4">
                  <c:v>42887</c:v>
                </c:pt>
                <c:pt idx="5">
                  <c:v>42894</c:v>
                </c:pt>
                <c:pt idx="6">
                  <c:v>42901</c:v>
                </c:pt>
                <c:pt idx="7">
                  <c:v>42908</c:v>
                </c:pt>
                <c:pt idx="8">
                  <c:v>42915</c:v>
                </c:pt>
                <c:pt idx="9">
                  <c:v>42922</c:v>
                </c:pt>
                <c:pt idx="10">
                  <c:v>42929</c:v>
                </c:pt>
                <c:pt idx="11">
                  <c:v>42936</c:v>
                </c:pt>
                <c:pt idx="12">
                  <c:v>42943</c:v>
                </c:pt>
                <c:pt idx="13">
                  <c:v>42950</c:v>
                </c:pt>
                <c:pt idx="14">
                  <c:v>42957</c:v>
                </c:pt>
                <c:pt idx="15">
                  <c:v>42964</c:v>
                </c:pt>
                <c:pt idx="16">
                  <c:v>42971</c:v>
                </c:pt>
                <c:pt idx="17">
                  <c:v>42978</c:v>
                </c:pt>
                <c:pt idx="18">
                  <c:v>42985</c:v>
                </c:pt>
                <c:pt idx="19">
                  <c:v>42992</c:v>
                </c:pt>
                <c:pt idx="20">
                  <c:v>42999</c:v>
                </c:pt>
                <c:pt idx="21">
                  <c:v>43006</c:v>
                </c:pt>
                <c:pt idx="22">
                  <c:v>43013</c:v>
                </c:pt>
                <c:pt idx="23">
                  <c:v>43020</c:v>
                </c:pt>
                <c:pt idx="24">
                  <c:v>43027</c:v>
                </c:pt>
                <c:pt idx="25">
                  <c:v>43034</c:v>
                </c:pt>
                <c:pt idx="26">
                  <c:v>43041</c:v>
                </c:pt>
                <c:pt idx="27">
                  <c:v>43048</c:v>
                </c:pt>
                <c:pt idx="28">
                  <c:v>43055</c:v>
                </c:pt>
                <c:pt idx="29">
                  <c:v>43062</c:v>
                </c:pt>
                <c:pt idx="30">
                  <c:v>43069</c:v>
                </c:pt>
                <c:pt idx="31">
                  <c:v>43076</c:v>
                </c:pt>
                <c:pt idx="32">
                  <c:v>43083</c:v>
                </c:pt>
                <c:pt idx="33">
                  <c:v>43090</c:v>
                </c:pt>
                <c:pt idx="34">
                  <c:v>43097</c:v>
                </c:pt>
                <c:pt idx="35">
                  <c:v>43104</c:v>
                </c:pt>
                <c:pt idx="36">
                  <c:v>43111</c:v>
                </c:pt>
                <c:pt idx="37">
                  <c:v>43118</c:v>
                </c:pt>
                <c:pt idx="38">
                  <c:v>43125</c:v>
                </c:pt>
                <c:pt idx="39">
                  <c:v>43132</c:v>
                </c:pt>
                <c:pt idx="40">
                  <c:v>43139</c:v>
                </c:pt>
                <c:pt idx="41">
                  <c:v>43146</c:v>
                </c:pt>
                <c:pt idx="42">
                  <c:v>43153</c:v>
                </c:pt>
                <c:pt idx="43">
                  <c:v>43160</c:v>
                </c:pt>
                <c:pt idx="44">
                  <c:v>43167</c:v>
                </c:pt>
                <c:pt idx="45">
                  <c:v>43174</c:v>
                </c:pt>
                <c:pt idx="46">
                  <c:v>43181</c:v>
                </c:pt>
                <c:pt idx="47">
                  <c:v>43188</c:v>
                </c:pt>
                <c:pt idx="48">
                  <c:v>43195</c:v>
                </c:pt>
                <c:pt idx="49">
                  <c:v>43202</c:v>
                </c:pt>
                <c:pt idx="50">
                  <c:v>43209</c:v>
                </c:pt>
                <c:pt idx="51">
                  <c:v>43216</c:v>
                </c:pt>
                <c:pt idx="52">
                  <c:v>43223</c:v>
                </c:pt>
                <c:pt idx="53">
                  <c:v>43230</c:v>
                </c:pt>
                <c:pt idx="54">
                  <c:v>43237</c:v>
                </c:pt>
                <c:pt idx="55">
                  <c:v>43244</c:v>
                </c:pt>
                <c:pt idx="56">
                  <c:v>43251</c:v>
                </c:pt>
              </c:numCache>
            </c:numRef>
          </c:cat>
          <c:val>
            <c:numRef>
              <c:f>'2017-18 Forecast '!$K$533:$K$589</c:f>
              <c:numCache>
                <c:formatCode>0.00</c:formatCode>
                <c:ptCount val="57"/>
                <c:pt idx="0">
                  <c:v>2.94</c:v>
                </c:pt>
                <c:pt idx="1">
                  <c:v>2.94</c:v>
                </c:pt>
                <c:pt idx="2">
                  <c:v>2.94</c:v>
                </c:pt>
                <c:pt idx="3">
                  <c:v>2.94</c:v>
                </c:pt>
                <c:pt idx="4">
                  <c:v>2.94</c:v>
                </c:pt>
                <c:pt idx="5">
                  <c:v>2.94</c:v>
                </c:pt>
                <c:pt idx="6">
                  <c:v>2.94</c:v>
                </c:pt>
                <c:pt idx="7">
                  <c:v>2.94</c:v>
                </c:pt>
                <c:pt idx="8">
                  <c:v>2.94</c:v>
                </c:pt>
                <c:pt idx="9">
                  <c:v>2.94</c:v>
                </c:pt>
                <c:pt idx="10">
                  <c:v>2.94</c:v>
                </c:pt>
                <c:pt idx="11">
                  <c:v>2.94</c:v>
                </c:pt>
                <c:pt idx="12">
                  <c:v>2.94</c:v>
                </c:pt>
                <c:pt idx="13">
                  <c:v>2.94</c:v>
                </c:pt>
                <c:pt idx="14">
                  <c:v>2.94</c:v>
                </c:pt>
                <c:pt idx="15">
                  <c:v>2.94</c:v>
                </c:pt>
                <c:pt idx="16">
                  <c:v>2.94</c:v>
                </c:pt>
                <c:pt idx="17">
                  <c:v>2.94</c:v>
                </c:pt>
                <c:pt idx="18">
                  <c:v>2.94</c:v>
                </c:pt>
                <c:pt idx="19">
                  <c:v>2.94</c:v>
                </c:pt>
                <c:pt idx="20">
                  <c:v>2.94</c:v>
                </c:pt>
                <c:pt idx="21">
                  <c:v>2.94</c:v>
                </c:pt>
                <c:pt idx="22">
                  <c:v>2.94</c:v>
                </c:pt>
                <c:pt idx="23">
                  <c:v>2.94</c:v>
                </c:pt>
                <c:pt idx="24">
                  <c:v>2.94</c:v>
                </c:pt>
                <c:pt idx="25">
                  <c:v>2.94</c:v>
                </c:pt>
                <c:pt idx="26">
                  <c:v>2.94</c:v>
                </c:pt>
                <c:pt idx="27">
                  <c:v>2.94</c:v>
                </c:pt>
                <c:pt idx="28">
                  <c:v>2.94</c:v>
                </c:pt>
                <c:pt idx="29">
                  <c:v>2.94</c:v>
                </c:pt>
                <c:pt idx="30">
                  <c:v>2.94</c:v>
                </c:pt>
                <c:pt idx="31">
                  <c:v>2.94</c:v>
                </c:pt>
                <c:pt idx="32">
                  <c:v>2.94</c:v>
                </c:pt>
                <c:pt idx="33">
                  <c:v>2.94</c:v>
                </c:pt>
                <c:pt idx="34">
                  <c:v>2.94</c:v>
                </c:pt>
                <c:pt idx="35">
                  <c:v>2.94</c:v>
                </c:pt>
                <c:pt idx="36">
                  <c:v>2.94</c:v>
                </c:pt>
                <c:pt idx="37">
                  <c:v>2.94</c:v>
                </c:pt>
                <c:pt idx="38">
                  <c:v>2.94</c:v>
                </c:pt>
                <c:pt idx="39">
                  <c:v>2.94</c:v>
                </c:pt>
                <c:pt idx="40">
                  <c:v>2.94</c:v>
                </c:pt>
                <c:pt idx="41">
                  <c:v>2.94</c:v>
                </c:pt>
                <c:pt idx="42">
                  <c:v>2.94</c:v>
                </c:pt>
                <c:pt idx="43">
                  <c:v>2.94</c:v>
                </c:pt>
                <c:pt idx="44">
                  <c:v>2.94</c:v>
                </c:pt>
                <c:pt idx="45">
                  <c:v>2.94</c:v>
                </c:pt>
                <c:pt idx="46">
                  <c:v>2.94</c:v>
                </c:pt>
                <c:pt idx="47">
                  <c:v>2.94</c:v>
                </c:pt>
                <c:pt idx="48">
                  <c:v>2.94</c:v>
                </c:pt>
                <c:pt idx="49">
                  <c:v>2.94</c:v>
                </c:pt>
                <c:pt idx="50">
                  <c:v>2.94</c:v>
                </c:pt>
                <c:pt idx="51">
                  <c:v>2.94</c:v>
                </c:pt>
                <c:pt idx="52">
                  <c:v>2.94</c:v>
                </c:pt>
                <c:pt idx="53">
                  <c:v>2.94</c:v>
                </c:pt>
                <c:pt idx="54">
                  <c:v>2.94</c:v>
                </c:pt>
                <c:pt idx="55">
                  <c:v>2.94</c:v>
                </c:pt>
                <c:pt idx="56">
                  <c:v>2.94</c:v>
                </c:pt>
              </c:numCache>
            </c:numRef>
          </c:val>
          <c:smooth val="0"/>
        </c:ser>
        <c:dLbls>
          <c:showLegendKey val="0"/>
          <c:showVal val="0"/>
          <c:showCatName val="0"/>
          <c:showSerName val="0"/>
          <c:showPercent val="0"/>
          <c:showBubbleSize val="0"/>
        </c:dLbls>
        <c:marker val="1"/>
        <c:smooth val="0"/>
        <c:axId val="430347600"/>
        <c:axId val="543629840"/>
      </c:lineChart>
      <c:lineChart>
        <c:grouping val="standard"/>
        <c:varyColors val="0"/>
        <c:ser>
          <c:idx val="0"/>
          <c:order val="1"/>
          <c:tx>
            <c:strRef>
              <c:f>'2017-18 Forecast '!$M$531</c:f>
              <c:strCache>
                <c:ptCount val="1"/>
                <c:pt idx="0">
                  <c:v>Futures PLC payment rate forecast  </c:v>
                </c:pt>
              </c:strCache>
            </c:strRef>
          </c:tx>
          <c:spPr>
            <a:ln w="25400">
              <a:solidFill>
                <a:schemeClr val="accent6"/>
              </a:solidFill>
              <a:prstDash val="lgDash"/>
            </a:ln>
          </c:spPr>
          <c:marker>
            <c:symbol val="diamond"/>
            <c:size val="7"/>
            <c:spPr>
              <a:solidFill>
                <a:srgbClr val="FFFFFF"/>
              </a:solidFill>
              <a:ln>
                <a:solidFill>
                  <a:srgbClr val="FFFFFF"/>
                </a:solidFill>
                <a:prstDash val="solid"/>
              </a:ln>
            </c:spPr>
          </c:marker>
          <c:dPt>
            <c:idx val="20"/>
            <c:bubble3D val="0"/>
          </c:dPt>
          <c:cat>
            <c:numRef>
              <c:f>'2017-18 Forecast '!$M$533:$M$589</c:f>
              <c:numCache>
                <c:formatCode>0.00</c:formatCode>
                <c:ptCount val="57"/>
                <c:pt idx="0">
                  <c:v>0.89325446040000056</c:v>
                </c:pt>
                <c:pt idx="1">
                  <c:v>0.93086896040000067</c:v>
                </c:pt>
                <c:pt idx="2">
                  <c:v>1.0624474604000005</c:v>
                </c:pt>
                <c:pt idx="3">
                  <c:v>1.0017999603999996</c:v>
                </c:pt>
                <c:pt idx="4">
                  <c:v>0.99980146040000051</c:v>
                </c:pt>
                <c:pt idx="5">
                  <c:v>0.79015646039999865</c:v>
                </c:pt>
                <c:pt idx="6">
                  <c:v>0.67054696039999939</c:v>
                </c:pt>
                <c:pt idx="7">
                  <c:v>0.64044696040000026</c:v>
                </c:pt>
                <c:pt idx="8">
                  <c:v>0.50654446040000067</c:v>
                </c:pt>
                <c:pt idx="9">
                  <c:v>0.16892056520000054</c:v>
                </c:pt>
                <c:pt idx="10">
                  <c:v>0.41388556520000019</c:v>
                </c:pt>
                <c:pt idx="11">
                  <c:v>0.51071056520000013</c:v>
                </c:pt>
                <c:pt idx="12">
                  <c:v>0.70021906519999977</c:v>
                </c:pt>
                <c:pt idx="13">
                  <c:v>0.88673446239999976</c:v>
                </c:pt>
                <c:pt idx="14">
                  <c:v>0.98700496239999946</c:v>
                </c:pt>
                <c:pt idx="15">
                  <c:v>1.2758544623999999</c:v>
                </c:pt>
                <c:pt idx="16">
                  <c:v>1.3517979624000001</c:v>
                </c:pt>
                <c:pt idx="17">
                  <c:v>1.1474178107199995</c:v>
                </c:pt>
                <c:pt idx="18">
                  <c:v>1.0903193107199991</c:v>
                </c:pt>
                <c:pt idx="19">
                  <c:v>1.09097681072</c:v>
                </c:pt>
                <c:pt idx="20">
                  <c:v>1.0469778107199996</c:v>
                </c:pt>
                <c:pt idx="21">
                  <c:v>1.0274463107200011</c:v>
                </c:pt>
                <c:pt idx="22">
                  <c:v>1.0178494076800009</c:v>
                </c:pt>
                <c:pt idx="23">
                  <c:v>1.0596599076800004</c:v>
                </c:pt>
                <c:pt idx="24">
                  <c:v>1.0442529076800007</c:v>
                </c:pt>
                <c:pt idx="25">
                  <c:v>1.0502084076799996</c:v>
                </c:pt>
                <c:pt idx="26">
                  <c:v>0.9856454176399998</c:v>
                </c:pt>
                <c:pt idx="27">
                  <c:v>0.97628291764000075</c:v>
                </c:pt>
                <c:pt idx="28">
                  <c:v>1.0277579176399998</c:v>
                </c:pt>
                <c:pt idx="29">
                  <c:v>1.0090254176399993</c:v>
                </c:pt>
                <c:pt idx="30">
                  <c:v>1.0416379176400001</c:v>
                </c:pt>
                <c:pt idx="31">
                  <c:v>1.0182470877999998</c:v>
                </c:pt>
                <c:pt idx="32">
                  <c:v>1.0268870877999996</c:v>
                </c:pt>
                <c:pt idx="33">
                  <c:v>1.0060595878000003</c:v>
                </c:pt>
                <c:pt idx="34">
                  <c:v>0.99651458780000013</c:v>
                </c:pt>
                <c:pt idx="35">
                  <c:v>0.92101437960000077</c:v>
                </c:pt>
                <c:pt idx="36">
                  <c:v>0.9191083796000008</c:v>
                </c:pt>
                <c:pt idx="37">
                  <c:v>0.95598587960000092</c:v>
                </c:pt>
                <c:pt idx="38">
                  <c:v>0.93525937960000061</c:v>
                </c:pt>
                <c:pt idx="39">
                  <c:v>0.82346111812000089</c:v>
                </c:pt>
                <c:pt idx="40">
                  <c:v>0.80241061812000058</c:v>
                </c:pt>
                <c:pt idx="41">
                  <c:v>0.79260911811999968</c:v>
                </c:pt>
                <c:pt idx="42">
                  <c:v>0.8114386181200004</c:v>
                </c:pt>
                <c:pt idx="43">
                  <c:v>0.73476199715999968</c:v>
                </c:pt>
                <c:pt idx="44">
                  <c:v>0.74947149716000006</c:v>
                </c:pt>
                <c:pt idx="45">
                  <c:v>0.77789899716000033</c:v>
                </c:pt>
                <c:pt idx="46">
                  <c:v>0.8385369971600003</c:v>
                </c:pt>
                <c:pt idx="47">
                  <c:v>0.84395199716000047</c:v>
                </c:pt>
                <c:pt idx="48">
                  <c:v>0.79161313168000014</c:v>
                </c:pt>
                <c:pt idx="49">
                  <c:v>#N/A</c:v>
                </c:pt>
                <c:pt idx="50">
                  <c:v>#N/A</c:v>
                </c:pt>
                <c:pt idx="51">
                  <c:v>#N/A</c:v>
                </c:pt>
                <c:pt idx="52">
                  <c:v>#N/A</c:v>
                </c:pt>
                <c:pt idx="53">
                  <c:v>#N/A</c:v>
                </c:pt>
                <c:pt idx="54">
                  <c:v>#N/A</c:v>
                </c:pt>
                <c:pt idx="55">
                  <c:v>#N/A</c:v>
                </c:pt>
                <c:pt idx="56">
                  <c:v>#N/A</c:v>
                </c:pt>
              </c:numCache>
            </c:numRef>
          </c:cat>
          <c:val>
            <c:numRef>
              <c:f>'2017-18 Forecast '!$M$533:$M$589</c:f>
              <c:numCache>
                <c:formatCode>0.00</c:formatCode>
                <c:ptCount val="57"/>
                <c:pt idx="0">
                  <c:v>0.89325446040000056</c:v>
                </c:pt>
                <c:pt idx="1">
                  <c:v>0.93086896040000067</c:v>
                </c:pt>
                <c:pt idx="2">
                  <c:v>1.0624474604000005</c:v>
                </c:pt>
                <c:pt idx="3">
                  <c:v>1.0017999603999996</c:v>
                </c:pt>
                <c:pt idx="4">
                  <c:v>0.99980146040000051</c:v>
                </c:pt>
                <c:pt idx="5">
                  <c:v>0.79015646039999865</c:v>
                </c:pt>
                <c:pt idx="6">
                  <c:v>0.67054696039999939</c:v>
                </c:pt>
                <c:pt idx="7">
                  <c:v>0.64044696040000026</c:v>
                </c:pt>
                <c:pt idx="8">
                  <c:v>0.50654446040000067</c:v>
                </c:pt>
                <c:pt idx="9">
                  <c:v>0.16892056520000054</c:v>
                </c:pt>
                <c:pt idx="10">
                  <c:v>0.41388556520000019</c:v>
                </c:pt>
                <c:pt idx="11">
                  <c:v>0.51071056520000013</c:v>
                </c:pt>
                <c:pt idx="12">
                  <c:v>0.70021906519999977</c:v>
                </c:pt>
                <c:pt idx="13">
                  <c:v>0.88673446239999976</c:v>
                </c:pt>
                <c:pt idx="14">
                  <c:v>0.98700496239999946</c:v>
                </c:pt>
                <c:pt idx="15">
                  <c:v>1.2758544623999999</c:v>
                </c:pt>
                <c:pt idx="16">
                  <c:v>1.3517979624000001</c:v>
                </c:pt>
                <c:pt idx="17">
                  <c:v>1.1474178107199995</c:v>
                </c:pt>
                <c:pt idx="18">
                  <c:v>1.0903193107199991</c:v>
                </c:pt>
                <c:pt idx="19">
                  <c:v>1.09097681072</c:v>
                </c:pt>
                <c:pt idx="20">
                  <c:v>1.0469778107199996</c:v>
                </c:pt>
                <c:pt idx="21">
                  <c:v>1.0274463107200011</c:v>
                </c:pt>
                <c:pt idx="22">
                  <c:v>1.0178494076800009</c:v>
                </c:pt>
                <c:pt idx="23">
                  <c:v>1.0596599076800004</c:v>
                </c:pt>
                <c:pt idx="24">
                  <c:v>1.0442529076800007</c:v>
                </c:pt>
                <c:pt idx="25">
                  <c:v>1.0502084076799996</c:v>
                </c:pt>
                <c:pt idx="26">
                  <c:v>0.9856454176399998</c:v>
                </c:pt>
                <c:pt idx="27">
                  <c:v>0.97628291764000075</c:v>
                </c:pt>
                <c:pt idx="28">
                  <c:v>1.0277579176399998</c:v>
                </c:pt>
                <c:pt idx="29">
                  <c:v>1.0090254176399993</c:v>
                </c:pt>
                <c:pt idx="30">
                  <c:v>1.0416379176400001</c:v>
                </c:pt>
                <c:pt idx="31">
                  <c:v>1.0182470877999998</c:v>
                </c:pt>
                <c:pt idx="32">
                  <c:v>1.0268870877999996</c:v>
                </c:pt>
                <c:pt idx="33">
                  <c:v>1.0060595878000003</c:v>
                </c:pt>
                <c:pt idx="34">
                  <c:v>0.99651458780000013</c:v>
                </c:pt>
                <c:pt idx="35">
                  <c:v>0.92101437960000077</c:v>
                </c:pt>
                <c:pt idx="36">
                  <c:v>0.9191083796000008</c:v>
                </c:pt>
                <c:pt idx="37">
                  <c:v>0.95598587960000092</c:v>
                </c:pt>
                <c:pt idx="38">
                  <c:v>0.93525937960000061</c:v>
                </c:pt>
                <c:pt idx="39">
                  <c:v>0.82346111812000089</c:v>
                </c:pt>
                <c:pt idx="40">
                  <c:v>0.80241061812000058</c:v>
                </c:pt>
                <c:pt idx="41">
                  <c:v>0.79260911811999968</c:v>
                </c:pt>
                <c:pt idx="42">
                  <c:v>0.8114386181200004</c:v>
                </c:pt>
                <c:pt idx="43">
                  <c:v>0.73476199715999968</c:v>
                </c:pt>
                <c:pt idx="44">
                  <c:v>0.74947149716000006</c:v>
                </c:pt>
                <c:pt idx="45">
                  <c:v>0.77789899716000033</c:v>
                </c:pt>
                <c:pt idx="46">
                  <c:v>0.8385369971600003</c:v>
                </c:pt>
                <c:pt idx="47">
                  <c:v>0.84395199716000047</c:v>
                </c:pt>
                <c:pt idx="48">
                  <c:v>0.79161313168000014</c:v>
                </c:pt>
                <c:pt idx="49">
                  <c:v>#N/A</c:v>
                </c:pt>
                <c:pt idx="50">
                  <c:v>#N/A</c:v>
                </c:pt>
                <c:pt idx="51">
                  <c:v>#N/A</c:v>
                </c:pt>
                <c:pt idx="52">
                  <c:v>#N/A</c:v>
                </c:pt>
                <c:pt idx="53">
                  <c:v>#N/A</c:v>
                </c:pt>
                <c:pt idx="54">
                  <c:v>#N/A</c:v>
                </c:pt>
                <c:pt idx="55">
                  <c:v>#N/A</c:v>
                </c:pt>
                <c:pt idx="56">
                  <c:v>#N/A</c:v>
                </c:pt>
              </c:numCache>
            </c:numRef>
          </c:val>
          <c:smooth val="0"/>
        </c:ser>
        <c:ser>
          <c:idx val="5"/>
          <c:order val="2"/>
          <c:tx>
            <c:strRef>
              <c:f>'2017-18 Forecast '!$P$531</c:f>
              <c:strCache>
                <c:ptCount val="1"/>
                <c:pt idx="0">
                  <c:v>WASDE PLC payment rate projection </c:v>
                </c:pt>
              </c:strCache>
            </c:strRef>
          </c:tx>
          <c:spPr>
            <a:ln w="25400">
              <a:solidFill>
                <a:srgbClr val="008080"/>
              </a:solidFill>
              <a:prstDash val="solid"/>
            </a:ln>
          </c:spPr>
          <c:marker>
            <c:symbol val="circle"/>
            <c:size val="7"/>
            <c:spPr>
              <a:solidFill>
                <a:srgbClr val="FFFFFF"/>
              </a:solidFill>
              <a:ln>
                <a:solidFill>
                  <a:srgbClr val="FFFFFF"/>
                </a:solidFill>
                <a:prstDash val="solid"/>
              </a:ln>
            </c:spPr>
          </c:marker>
          <c:cat>
            <c:numRef>
              <c:f>'2017-18 Forecast '!$M$533:$M$589</c:f>
              <c:numCache>
                <c:formatCode>0.00</c:formatCode>
                <c:ptCount val="57"/>
                <c:pt idx="0">
                  <c:v>0.89325446040000056</c:v>
                </c:pt>
                <c:pt idx="1">
                  <c:v>0.93086896040000067</c:v>
                </c:pt>
                <c:pt idx="2">
                  <c:v>1.0624474604000005</c:v>
                </c:pt>
                <c:pt idx="3">
                  <c:v>1.0017999603999996</c:v>
                </c:pt>
                <c:pt idx="4">
                  <c:v>0.99980146040000051</c:v>
                </c:pt>
                <c:pt idx="5">
                  <c:v>0.79015646039999865</c:v>
                </c:pt>
                <c:pt idx="6">
                  <c:v>0.67054696039999939</c:v>
                </c:pt>
                <c:pt idx="7">
                  <c:v>0.64044696040000026</c:v>
                </c:pt>
                <c:pt idx="8">
                  <c:v>0.50654446040000067</c:v>
                </c:pt>
                <c:pt idx="9">
                  <c:v>0.16892056520000054</c:v>
                </c:pt>
                <c:pt idx="10">
                  <c:v>0.41388556520000019</c:v>
                </c:pt>
                <c:pt idx="11">
                  <c:v>0.51071056520000013</c:v>
                </c:pt>
                <c:pt idx="12">
                  <c:v>0.70021906519999977</c:v>
                </c:pt>
                <c:pt idx="13">
                  <c:v>0.88673446239999976</c:v>
                </c:pt>
                <c:pt idx="14">
                  <c:v>0.98700496239999946</c:v>
                </c:pt>
                <c:pt idx="15">
                  <c:v>1.2758544623999999</c:v>
                </c:pt>
                <c:pt idx="16">
                  <c:v>1.3517979624000001</c:v>
                </c:pt>
                <c:pt idx="17">
                  <c:v>1.1474178107199995</c:v>
                </c:pt>
                <c:pt idx="18">
                  <c:v>1.0903193107199991</c:v>
                </c:pt>
                <c:pt idx="19">
                  <c:v>1.09097681072</c:v>
                </c:pt>
                <c:pt idx="20">
                  <c:v>1.0469778107199996</c:v>
                </c:pt>
                <c:pt idx="21">
                  <c:v>1.0274463107200011</c:v>
                </c:pt>
                <c:pt idx="22">
                  <c:v>1.0178494076800009</c:v>
                </c:pt>
                <c:pt idx="23">
                  <c:v>1.0596599076800004</c:v>
                </c:pt>
                <c:pt idx="24">
                  <c:v>1.0442529076800007</c:v>
                </c:pt>
                <c:pt idx="25">
                  <c:v>1.0502084076799996</c:v>
                </c:pt>
                <c:pt idx="26">
                  <c:v>0.9856454176399998</c:v>
                </c:pt>
                <c:pt idx="27">
                  <c:v>0.97628291764000075</c:v>
                </c:pt>
                <c:pt idx="28">
                  <c:v>1.0277579176399998</c:v>
                </c:pt>
                <c:pt idx="29">
                  <c:v>1.0090254176399993</c:v>
                </c:pt>
                <c:pt idx="30">
                  <c:v>1.0416379176400001</c:v>
                </c:pt>
                <c:pt idx="31">
                  <c:v>1.0182470877999998</c:v>
                </c:pt>
                <c:pt idx="32">
                  <c:v>1.0268870877999996</c:v>
                </c:pt>
                <c:pt idx="33">
                  <c:v>1.0060595878000003</c:v>
                </c:pt>
                <c:pt idx="34">
                  <c:v>0.99651458780000013</c:v>
                </c:pt>
                <c:pt idx="35">
                  <c:v>0.92101437960000077</c:v>
                </c:pt>
                <c:pt idx="36">
                  <c:v>0.9191083796000008</c:v>
                </c:pt>
                <c:pt idx="37">
                  <c:v>0.95598587960000092</c:v>
                </c:pt>
                <c:pt idx="38">
                  <c:v>0.93525937960000061</c:v>
                </c:pt>
                <c:pt idx="39">
                  <c:v>0.82346111812000089</c:v>
                </c:pt>
                <c:pt idx="40">
                  <c:v>0.80241061812000058</c:v>
                </c:pt>
                <c:pt idx="41">
                  <c:v>0.79260911811999968</c:v>
                </c:pt>
                <c:pt idx="42">
                  <c:v>0.8114386181200004</c:v>
                </c:pt>
                <c:pt idx="43">
                  <c:v>0.73476199715999968</c:v>
                </c:pt>
                <c:pt idx="44">
                  <c:v>0.74947149716000006</c:v>
                </c:pt>
                <c:pt idx="45">
                  <c:v>0.77789899716000033</c:v>
                </c:pt>
                <c:pt idx="46">
                  <c:v>0.8385369971600003</c:v>
                </c:pt>
                <c:pt idx="47">
                  <c:v>0.84395199716000047</c:v>
                </c:pt>
                <c:pt idx="48">
                  <c:v>0.79161313168000014</c:v>
                </c:pt>
                <c:pt idx="49">
                  <c:v>#N/A</c:v>
                </c:pt>
                <c:pt idx="50">
                  <c:v>#N/A</c:v>
                </c:pt>
                <c:pt idx="51">
                  <c:v>#N/A</c:v>
                </c:pt>
                <c:pt idx="52">
                  <c:v>#N/A</c:v>
                </c:pt>
                <c:pt idx="53">
                  <c:v>#N/A</c:v>
                </c:pt>
                <c:pt idx="54">
                  <c:v>#N/A</c:v>
                </c:pt>
                <c:pt idx="55">
                  <c:v>#N/A</c:v>
                </c:pt>
                <c:pt idx="56">
                  <c:v>#N/A</c:v>
                </c:pt>
              </c:numCache>
            </c:numRef>
          </c:cat>
          <c:val>
            <c:numRef>
              <c:f>'2017-18 Forecast '!$P$533:$P$589</c:f>
              <c:numCache>
                <c:formatCode>0.00</c:formatCode>
                <c:ptCount val="57"/>
                <c:pt idx="0">
                  <c:v>1.25</c:v>
                </c:pt>
                <c:pt idx="1">
                  <c:v>1.25</c:v>
                </c:pt>
                <c:pt idx="2">
                  <c:v>1.25</c:v>
                </c:pt>
                <c:pt idx="3">
                  <c:v>1.25</c:v>
                </c:pt>
                <c:pt idx="4">
                  <c:v>1.25</c:v>
                </c:pt>
                <c:pt idx="5">
                  <c:v>1.2000000000000002</c:v>
                </c:pt>
                <c:pt idx="6">
                  <c:v>1.2000000000000002</c:v>
                </c:pt>
                <c:pt idx="7">
                  <c:v>1.2000000000000002</c:v>
                </c:pt>
                <c:pt idx="8">
                  <c:v>1.2000000000000002</c:v>
                </c:pt>
                <c:pt idx="9">
                  <c:v>1.2000000000000002</c:v>
                </c:pt>
                <c:pt idx="10">
                  <c:v>0.70000000000000018</c:v>
                </c:pt>
                <c:pt idx="11">
                  <c:v>0.70000000000000018</c:v>
                </c:pt>
                <c:pt idx="12">
                  <c:v>0.70000000000000018</c:v>
                </c:pt>
                <c:pt idx="13">
                  <c:v>0.70000000000000018</c:v>
                </c:pt>
                <c:pt idx="14">
                  <c:v>0.70000000000000018</c:v>
                </c:pt>
                <c:pt idx="15">
                  <c:v>0.70000000000000018</c:v>
                </c:pt>
                <c:pt idx="16">
                  <c:v>0.70000000000000018</c:v>
                </c:pt>
                <c:pt idx="17">
                  <c:v>0.70000000000000018</c:v>
                </c:pt>
                <c:pt idx="18">
                  <c:v>0.70000000000000018</c:v>
                </c:pt>
                <c:pt idx="19">
                  <c:v>0.90000000000000036</c:v>
                </c:pt>
                <c:pt idx="20">
                  <c:v>0.90000000000000036</c:v>
                </c:pt>
                <c:pt idx="21">
                  <c:v>0.90000000000000036</c:v>
                </c:pt>
                <c:pt idx="22">
                  <c:v>0.90000000000000036</c:v>
                </c:pt>
                <c:pt idx="23">
                  <c:v>0.90000000000000036</c:v>
                </c:pt>
                <c:pt idx="24">
                  <c:v>0.90000000000000036</c:v>
                </c:pt>
                <c:pt idx="25">
                  <c:v>0.90000000000000036</c:v>
                </c:pt>
                <c:pt idx="26">
                  <c:v>0.90000000000000036</c:v>
                </c:pt>
                <c:pt idx="27">
                  <c:v>0.90000000000000036</c:v>
                </c:pt>
                <c:pt idx="28">
                  <c:v>0.90000000000000036</c:v>
                </c:pt>
                <c:pt idx="29">
                  <c:v>0.90000000000000036</c:v>
                </c:pt>
                <c:pt idx="30">
                  <c:v>0.90000000000000036</c:v>
                </c:pt>
                <c:pt idx="31">
                  <c:v>0.90000000000000036</c:v>
                </c:pt>
                <c:pt idx="32">
                  <c:v>0.90000000000000036</c:v>
                </c:pt>
                <c:pt idx="33">
                  <c:v>0.90000000000000036</c:v>
                </c:pt>
                <c:pt idx="34">
                  <c:v>0.90000000000000036</c:v>
                </c:pt>
                <c:pt idx="35">
                  <c:v>0.90000000000000036</c:v>
                </c:pt>
                <c:pt idx="36">
                  <c:v>0.90000000000000036</c:v>
                </c:pt>
                <c:pt idx="37">
                  <c:v>0.90000000000000036</c:v>
                </c:pt>
                <c:pt idx="38">
                  <c:v>0.90000000000000036</c:v>
                </c:pt>
                <c:pt idx="39">
                  <c:v>0.90000000000000036</c:v>
                </c:pt>
                <c:pt idx="40">
                  <c:v>0.90000000000000036</c:v>
                </c:pt>
                <c:pt idx="41">
                  <c:v>0.90000000000000036</c:v>
                </c:pt>
                <c:pt idx="42">
                  <c:v>0.90000000000000036</c:v>
                </c:pt>
                <c:pt idx="43">
                  <c:v>0.90000000000000036</c:v>
                </c:pt>
                <c:pt idx="44">
                  <c:v>0.84999999999999964</c:v>
                </c:pt>
                <c:pt idx="45">
                  <c:v>0.84999999999999964</c:v>
                </c:pt>
                <c:pt idx="46">
                  <c:v>0.84999999999999964</c:v>
                </c:pt>
                <c:pt idx="47">
                  <c:v>0.84999999999999964</c:v>
                </c:pt>
                <c:pt idx="48">
                  <c:v>0.84999999999999964</c:v>
                </c:pt>
                <c:pt idx="49">
                  <c:v>#N/A</c:v>
                </c:pt>
                <c:pt idx="50">
                  <c:v>#N/A</c:v>
                </c:pt>
                <c:pt idx="51">
                  <c:v>#N/A</c:v>
                </c:pt>
                <c:pt idx="52">
                  <c:v>#N/A</c:v>
                </c:pt>
                <c:pt idx="53">
                  <c:v>#N/A</c:v>
                </c:pt>
                <c:pt idx="54">
                  <c:v>#N/A</c:v>
                </c:pt>
                <c:pt idx="55">
                  <c:v>#N/A</c:v>
                </c:pt>
                <c:pt idx="56">
                  <c:v>#N/A</c:v>
                </c:pt>
              </c:numCache>
            </c:numRef>
          </c:val>
          <c:smooth val="0"/>
        </c:ser>
        <c:dLbls>
          <c:showLegendKey val="0"/>
          <c:showVal val="0"/>
          <c:showCatName val="0"/>
          <c:showSerName val="0"/>
          <c:showPercent val="0"/>
          <c:showBubbleSize val="0"/>
        </c:dLbls>
        <c:marker val="1"/>
        <c:smooth val="0"/>
        <c:axId val="842541856"/>
        <c:axId val="633988160"/>
      </c:lineChart>
      <c:catAx>
        <c:axId val="43034760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Forecast period</a:t>
                </a:r>
              </a:p>
            </c:rich>
          </c:tx>
          <c:layout>
            <c:manualLayout>
              <c:xMode val="edge"/>
              <c:yMode val="edge"/>
              <c:x val="0.41571211945478992"/>
              <c:y val="0.94691595401363926"/>
            </c:manualLayout>
          </c:layout>
          <c:overlay val="0"/>
          <c:spPr>
            <a:noFill/>
            <a:ln w="25400">
              <a:noFill/>
            </a:ln>
          </c:spPr>
        </c:title>
        <c:numFmt formatCode="[$-409]d\-mmm\-yy;@" sourceLinked="1"/>
        <c:majorTickMark val="out"/>
        <c:minorTickMark val="none"/>
        <c:tickLblPos val="nextTo"/>
        <c:spPr>
          <a:ln w="3175">
            <a:solidFill>
              <a:srgbClr val="000000"/>
            </a:solidFill>
            <a:prstDash val="solid"/>
          </a:ln>
        </c:spPr>
        <c:txPr>
          <a:bodyPr rot="3120000" vert="horz"/>
          <a:lstStyle/>
          <a:p>
            <a:pPr>
              <a:defRPr sz="1000" b="1" i="0" u="none" strike="noStrike" baseline="0">
                <a:solidFill>
                  <a:srgbClr val="000000"/>
                </a:solidFill>
                <a:latin typeface="Arial"/>
                <a:ea typeface="Arial"/>
                <a:cs typeface="Arial"/>
              </a:defRPr>
            </a:pPr>
            <a:endParaRPr lang="en-US"/>
          </a:p>
        </c:txPr>
        <c:crossAx val="543629840"/>
        <c:crosses val="autoZero"/>
        <c:auto val="0"/>
        <c:lblAlgn val="ctr"/>
        <c:lblOffset val="100"/>
        <c:tickLblSkip val="2"/>
        <c:tickMarkSkip val="1"/>
        <c:noMultiLvlLbl val="0"/>
      </c:catAx>
      <c:valAx>
        <c:axId val="543629840"/>
        <c:scaling>
          <c:orientation val="minMax"/>
          <c:max val="8"/>
          <c:min val="2"/>
        </c:scaling>
        <c:delete val="0"/>
        <c:axPos val="l"/>
        <c:title>
          <c:tx>
            <c:rich>
              <a:bodyPr/>
              <a:lstStyle/>
              <a:p>
                <a:pPr>
                  <a:defRPr sz="1000" b="1" i="0" u="none" strike="noStrike" baseline="0">
                    <a:solidFill>
                      <a:srgbClr val="000000"/>
                    </a:solidFill>
                    <a:latin typeface="Arial"/>
                    <a:ea typeface="Arial"/>
                    <a:cs typeface="Arial"/>
                  </a:defRPr>
                </a:pPr>
                <a:r>
                  <a:rPr lang="en-US"/>
                  <a:t>Season-average price received (Dollars per bushel)</a:t>
                </a:r>
              </a:p>
            </c:rich>
          </c:tx>
          <c:layout>
            <c:manualLayout>
              <c:xMode val="edge"/>
              <c:yMode val="edge"/>
              <c:x val="1.5548281505728314E-2"/>
              <c:y val="0.26111923240584883"/>
            </c:manualLayout>
          </c:layout>
          <c:overlay val="0"/>
          <c:spPr>
            <a:noFill/>
            <a:ln w="25400">
              <a:noFill/>
            </a:ln>
          </c:spPr>
        </c:title>
        <c:numFmt formatCode="0.00" sourceLinked="0"/>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30347600"/>
        <c:crosses val="autoZero"/>
        <c:crossBetween val="between"/>
        <c:majorUnit val="0.5"/>
        <c:minorUnit val="0.1"/>
      </c:valAx>
      <c:catAx>
        <c:axId val="842541856"/>
        <c:scaling>
          <c:orientation val="minMax"/>
        </c:scaling>
        <c:delete val="1"/>
        <c:axPos val="b"/>
        <c:numFmt formatCode="0.00" sourceLinked="1"/>
        <c:majorTickMark val="out"/>
        <c:minorTickMark val="none"/>
        <c:tickLblPos val="nextTo"/>
        <c:crossAx val="633988160"/>
        <c:crosses val="autoZero"/>
        <c:auto val="0"/>
        <c:lblAlgn val="ctr"/>
        <c:lblOffset val="100"/>
        <c:noMultiLvlLbl val="0"/>
      </c:catAx>
      <c:valAx>
        <c:axId val="633988160"/>
        <c:scaling>
          <c:orientation val="minMax"/>
          <c:max val="2"/>
          <c:min val="0"/>
        </c:scaling>
        <c:delete val="0"/>
        <c:axPos val="r"/>
        <c:title>
          <c:tx>
            <c:rich>
              <a:bodyPr/>
              <a:lstStyle/>
              <a:p>
                <a:pPr>
                  <a:defRPr sz="1000" b="1" i="0" u="none" strike="noStrike" baseline="0">
                    <a:solidFill>
                      <a:srgbClr val="000000"/>
                    </a:solidFill>
                    <a:latin typeface="Arial"/>
                    <a:ea typeface="Arial"/>
                    <a:cs typeface="Arial"/>
                  </a:defRPr>
                </a:pPr>
                <a:r>
                  <a:rPr lang="en-US"/>
                  <a:t>PLC payment rate (Dollars per bushel)</a:t>
                </a:r>
              </a:p>
            </c:rich>
          </c:tx>
          <c:layout>
            <c:manualLayout>
              <c:xMode val="edge"/>
              <c:yMode val="edge"/>
              <c:x val="0.87861429350791054"/>
              <c:y val="0.3586800573888092"/>
            </c:manualLayout>
          </c:layout>
          <c:overlay val="0"/>
          <c:spPr>
            <a:noFill/>
            <a:ln w="25400">
              <a:noFill/>
            </a:ln>
          </c:spPr>
        </c:title>
        <c:numFmt formatCode="0.00" sourceLinked="1"/>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842541856"/>
        <c:crosses val="max"/>
        <c:crossBetween val="between"/>
        <c:majorUnit val="0.1"/>
        <c:minorUnit val="0.05"/>
      </c:valAx>
      <c:spPr>
        <a:solidFill>
          <a:srgbClr val="FFFFFF"/>
        </a:solidFill>
        <a:ln w="12700">
          <a:solidFill>
            <a:srgbClr val="808080"/>
          </a:solidFill>
          <a:prstDash val="solid"/>
        </a:ln>
      </c:spPr>
    </c:plotArea>
    <c:legend>
      <c:legendPos val="r"/>
      <c:layout>
        <c:manualLayout>
          <c:xMode val="edge"/>
          <c:yMode val="edge"/>
          <c:x val="0.55128205128205132"/>
          <c:y val="0.19320899091343854"/>
          <c:w val="0.26759410801964001"/>
          <c:h val="0.2008608321377331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Figure 1.  Futures forecast of U.S. wheat producers' season-average price received (SAP) and PLC payment rate, 
marketing year 2016/17</a:t>
            </a:r>
          </a:p>
        </c:rich>
      </c:tx>
      <c:layout>
        <c:manualLayout>
          <c:xMode val="edge"/>
          <c:yMode val="edge"/>
          <c:x val="0.17666389606214616"/>
          <c:y val="2.7298850574712645E-2"/>
        </c:manualLayout>
      </c:layout>
      <c:overlay val="0"/>
      <c:spPr>
        <a:noFill/>
        <a:ln w="25400">
          <a:noFill/>
        </a:ln>
      </c:spPr>
    </c:title>
    <c:autoTitleDeleted val="0"/>
    <c:plotArea>
      <c:layout>
        <c:manualLayout>
          <c:layoutTarget val="inner"/>
          <c:xMode val="edge"/>
          <c:yMode val="edge"/>
          <c:x val="5.6696795398520954E-2"/>
          <c:y val="0.1508622806414453"/>
          <c:w val="0.80690221857025468"/>
          <c:h val="0.69396649095064844"/>
        </c:manualLayout>
      </c:layout>
      <c:lineChart>
        <c:grouping val="standard"/>
        <c:varyColors val="0"/>
        <c:ser>
          <c:idx val="5"/>
          <c:order val="0"/>
          <c:tx>
            <c:strRef>
              <c:f>'2016-17 Forecast '!$H$536</c:f>
              <c:strCache>
                <c:ptCount val="1"/>
                <c:pt idx="0">
                  <c:v>Actual SAP (available in July 2017)</c:v>
                </c:pt>
              </c:strCache>
            </c:strRef>
          </c:tx>
          <c:spPr>
            <a:ln w="25400">
              <a:solidFill>
                <a:srgbClr val="800000"/>
              </a:solidFill>
              <a:prstDash val="solid"/>
            </a:ln>
          </c:spPr>
          <c:marker>
            <c:symbol val="none"/>
          </c:marker>
          <c:cat>
            <c:numRef>
              <c:f>'2016-17 Forecast '!$B$538:$B$594</c:f>
              <c:numCache>
                <c:formatCode>[$-409]d\-mmm\-yy;@</c:formatCode>
                <c:ptCount val="57"/>
                <c:pt idx="0">
                  <c:v>42495</c:v>
                </c:pt>
                <c:pt idx="1">
                  <c:v>42502</c:v>
                </c:pt>
                <c:pt idx="2">
                  <c:v>42509</c:v>
                </c:pt>
                <c:pt idx="3">
                  <c:v>42516</c:v>
                </c:pt>
                <c:pt idx="4">
                  <c:v>42523</c:v>
                </c:pt>
                <c:pt idx="5">
                  <c:v>42530</c:v>
                </c:pt>
                <c:pt idx="6">
                  <c:v>42537</c:v>
                </c:pt>
                <c:pt idx="7">
                  <c:v>42544</c:v>
                </c:pt>
                <c:pt idx="8">
                  <c:v>42551</c:v>
                </c:pt>
                <c:pt idx="9">
                  <c:v>42558</c:v>
                </c:pt>
                <c:pt idx="10">
                  <c:v>42565</c:v>
                </c:pt>
                <c:pt idx="11">
                  <c:v>42572</c:v>
                </c:pt>
                <c:pt idx="12">
                  <c:v>42579</c:v>
                </c:pt>
                <c:pt idx="13">
                  <c:v>42586</c:v>
                </c:pt>
                <c:pt idx="14">
                  <c:v>42593</c:v>
                </c:pt>
                <c:pt idx="15">
                  <c:v>42600</c:v>
                </c:pt>
                <c:pt idx="16">
                  <c:v>42607</c:v>
                </c:pt>
                <c:pt idx="17">
                  <c:v>42614</c:v>
                </c:pt>
                <c:pt idx="18">
                  <c:v>42621</c:v>
                </c:pt>
                <c:pt idx="19">
                  <c:v>42628</c:v>
                </c:pt>
                <c:pt idx="20">
                  <c:v>42635</c:v>
                </c:pt>
                <c:pt idx="21">
                  <c:v>42642</c:v>
                </c:pt>
                <c:pt idx="22">
                  <c:v>42649</c:v>
                </c:pt>
                <c:pt idx="23">
                  <c:v>42656</c:v>
                </c:pt>
                <c:pt idx="24">
                  <c:v>42663</c:v>
                </c:pt>
                <c:pt idx="25">
                  <c:v>42670</c:v>
                </c:pt>
                <c:pt idx="26">
                  <c:v>42677</c:v>
                </c:pt>
                <c:pt idx="27">
                  <c:v>42684</c:v>
                </c:pt>
                <c:pt idx="28">
                  <c:v>42691</c:v>
                </c:pt>
                <c:pt idx="29">
                  <c:v>42698</c:v>
                </c:pt>
                <c:pt idx="30">
                  <c:v>42705</c:v>
                </c:pt>
                <c:pt idx="31">
                  <c:v>42712</c:v>
                </c:pt>
                <c:pt idx="32">
                  <c:v>42719</c:v>
                </c:pt>
                <c:pt idx="33">
                  <c:v>42726</c:v>
                </c:pt>
                <c:pt idx="34">
                  <c:v>42733</c:v>
                </c:pt>
                <c:pt idx="35">
                  <c:v>42740</c:v>
                </c:pt>
                <c:pt idx="36">
                  <c:v>42747</c:v>
                </c:pt>
                <c:pt idx="37">
                  <c:v>42754</c:v>
                </c:pt>
                <c:pt idx="38">
                  <c:v>42761</c:v>
                </c:pt>
                <c:pt idx="39">
                  <c:v>42768</c:v>
                </c:pt>
                <c:pt idx="40">
                  <c:v>42775</c:v>
                </c:pt>
                <c:pt idx="41">
                  <c:v>42782</c:v>
                </c:pt>
                <c:pt idx="42">
                  <c:v>42789</c:v>
                </c:pt>
                <c:pt idx="43">
                  <c:v>42796</c:v>
                </c:pt>
                <c:pt idx="44">
                  <c:v>42803</c:v>
                </c:pt>
                <c:pt idx="45">
                  <c:v>42810</c:v>
                </c:pt>
                <c:pt idx="46">
                  <c:v>42817</c:v>
                </c:pt>
                <c:pt idx="47">
                  <c:v>42824</c:v>
                </c:pt>
                <c:pt idx="48">
                  <c:v>42831</c:v>
                </c:pt>
                <c:pt idx="49">
                  <c:v>42838</c:v>
                </c:pt>
                <c:pt idx="50">
                  <c:v>42845</c:v>
                </c:pt>
                <c:pt idx="51">
                  <c:v>42852</c:v>
                </c:pt>
                <c:pt idx="52">
                  <c:v>42859</c:v>
                </c:pt>
                <c:pt idx="53">
                  <c:v>42866</c:v>
                </c:pt>
                <c:pt idx="54">
                  <c:v>42873</c:v>
                </c:pt>
                <c:pt idx="55">
                  <c:v>42880</c:v>
                </c:pt>
              </c:numCache>
            </c:numRef>
          </c:cat>
          <c:val>
            <c:numRef>
              <c:f>'2016-17 Forecast '!$H$538:$H$594</c:f>
              <c:numCache>
                <c:formatCode>General</c:formatCode>
                <c:ptCount val="57"/>
                <c:pt idx="0">
                  <c:v>3.89</c:v>
                </c:pt>
                <c:pt idx="1">
                  <c:v>3.89</c:v>
                </c:pt>
                <c:pt idx="2">
                  <c:v>3.89</c:v>
                </c:pt>
                <c:pt idx="3">
                  <c:v>3.89</c:v>
                </c:pt>
                <c:pt idx="4">
                  <c:v>3.89</c:v>
                </c:pt>
                <c:pt idx="5">
                  <c:v>3.89</c:v>
                </c:pt>
                <c:pt idx="6">
                  <c:v>3.89</c:v>
                </c:pt>
                <c:pt idx="7">
                  <c:v>3.89</c:v>
                </c:pt>
                <c:pt idx="8">
                  <c:v>3.89</c:v>
                </c:pt>
                <c:pt idx="9">
                  <c:v>3.89</c:v>
                </c:pt>
                <c:pt idx="10">
                  <c:v>3.89</c:v>
                </c:pt>
                <c:pt idx="11">
                  <c:v>3.89</c:v>
                </c:pt>
                <c:pt idx="12">
                  <c:v>3.89</c:v>
                </c:pt>
                <c:pt idx="13">
                  <c:v>3.89</c:v>
                </c:pt>
                <c:pt idx="14">
                  <c:v>3.89</c:v>
                </c:pt>
                <c:pt idx="15">
                  <c:v>3.89</c:v>
                </c:pt>
                <c:pt idx="16">
                  <c:v>3.89</c:v>
                </c:pt>
                <c:pt idx="17">
                  <c:v>3.89</c:v>
                </c:pt>
                <c:pt idx="18">
                  <c:v>3.89</c:v>
                </c:pt>
                <c:pt idx="19">
                  <c:v>3.89</c:v>
                </c:pt>
                <c:pt idx="20">
                  <c:v>3.89</c:v>
                </c:pt>
                <c:pt idx="21">
                  <c:v>3.89</c:v>
                </c:pt>
                <c:pt idx="22">
                  <c:v>3.89</c:v>
                </c:pt>
                <c:pt idx="23">
                  <c:v>3.89</c:v>
                </c:pt>
                <c:pt idx="24">
                  <c:v>3.89</c:v>
                </c:pt>
                <c:pt idx="25">
                  <c:v>3.89</c:v>
                </c:pt>
                <c:pt idx="26">
                  <c:v>3.89</c:v>
                </c:pt>
                <c:pt idx="27">
                  <c:v>3.89</c:v>
                </c:pt>
                <c:pt idx="28">
                  <c:v>3.89</c:v>
                </c:pt>
                <c:pt idx="29">
                  <c:v>3.89</c:v>
                </c:pt>
                <c:pt idx="30">
                  <c:v>3.89</c:v>
                </c:pt>
                <c:pt idx="31">
                  <c:v>3.89</c:v>
                </c:pt>
                <c:pt idx="32">
                  <c:v>3.89</c:v>
                </c:pt>
                <c:pt idx="33">
                  <c:v>3.89</c:v>
                </c:pt>
                <c:pt idx="34">
                  <c:v>3.89</c:v>
                </c:pt>
                <c:pt idx="35">
                  <c:v>3.89</c:v>
                </c:pt>
                <c:pt idx="36">
                  <c:v>3.89</c:v>
                </c:pt>
                <c:pt idx="37">
                  <c:v>3.89</c:v>
                </c:pt>
                <c:pt idx="38">
                  <c:v>3.89</c:v>
                </c:pt>
                <c:pt idx="39">
                  <c:v>3.89</c:v>
                </c:pt>
                <c:pt idx="40">
                  <c:v>3.89</c:v>
                </c:pt>
                <c:pt idx="41">
                  <c:v>3.89</c:v>
                </c:pt>
                <c:pt idx="42">
                  <c:v>3.89</c:v>
                </c:pt>
                <c:pt idx="43">
                  <c:v>3.89</c:v>
                </c:pt>
                <c:pt idx="44">
                  <c:v>3.89</c:v>
                </c:pt>
                <c:pt idx="45">
                  <c:v>3.89</c:v>
                </c:pt>
                <c:pt idx="46">
                  <c:v>3.89</c:v>
                </c:pt>
                <c:pt idx="47">
                  <c:v>3.89</c:v>
                </c:pt>
                <c:pt idx="48">
                  <c:v>3.89</c:v>
                </c:pt>
                <c:pt idx="49">
                  <c:v>3.89</c:v>
                </c:pt>
                <c:pt idx="50">
                  <c:v>3.89</c:v>
                </c:pt>
                <c:pt idx="51">
                  <c:v>3.89</c:v>
                </c:pt>
                <c:pt idx="52">
                  <c:v>3.89</c:v>
                </c:pt>
                <c:pt idx="53">
                  <c:v>3.89</c:v>
                </c:pt>
                <c:pt idx="54">
                  <c:v>3.89</c:v>
                </c:pt>
                <c:pt idx="55">
                  <c:v>3.89</c:v>
                </c:pt>
              </c:numCache>
            </c:numRef>
          </c:val>
          <c:smooth val="0"/>
        </c:ser>
        <c:ser>
          <c:idx val="1"/>
          <c:order val="1"/>
          <c:tx>
            <c:strRef>
              <c:f>'2016-17 Forecast '!$D$536</c:f>
              <c:strCache>
                <c:ptCount val="1"/>
                <c:pt idx="0">
                  <c:v>Futures SAP forecast</c:v>
                </c:pt>
              </c:strCache>
            </c:strRef>
          </c:tx>
          <c:spPr>
            <a:ln w="25400">
              <a:solidFill>
                <a:srgbClr val="000080"/>
              </a:solidFill>
              <a:prstDash val="lgDashDotDot"/>
            </a:ln>
          </c:spPr>
          <c:marker>
            <c:symbol val="none"/>
          </c:marker>
          <c:cat>
            <c:numRef>
              <c:f>'2016-17 Forecast '!$B$538:$B$594</c:f>
              <c:numCache>
                <c:formatCode>[$-409]d\-mmm\-yy;@</c:formatCode>
                <c:ptCount val="57"/>
                <c:pt idx="0">
                  <c:v>42495</c:v>
                </c:pt>
                <c:pt idx="1">
                  <c:v>42502</c:v>
                </c:pt>
                <c:pt idx="2">
                  <c:v>42509</c:v>
                </c:pt>
                <c:pt idx="3">
                  <c:v>42516</c:v>
                </c:pt>
                <c:pt idx="4">
                  <c:v>42523</c:v>
                </c:pt>
                <c:pt idx="5">
                  <c:v>42530</c:v>
                </c:pt>
                <c:pt idx="6">
                  <c:v>42537</c:v>
                </c:pt>
                <c:pt idx="7">
                  <c:v>42544</c:v>
                </c:pt>
                <c:pt idx="8">
                  <c:v>42551</c:v>
                </c:pt>
                <c:pt idx="9">
                  <c:v>42558</c:v>
                </c:pt>
                <c:pt idx="10">
                  <c:v>42565</c:v>
                </c:pt>
                <c:pt idx="11">
                  <c:v>42572</c:v>
                </c:pt>
                <c:pt idx="12">
                  <c:v>42579</c:v>
                </c:pt>
                <c:pt idx="13">
                  <c:v>42586</c:v>
                </c:pt>
                <c:pt idx="14">
                  <c:v>42593</c:v>
                </c:pt>
                <c:pt idx="15">
                  <c:v>42600</c:v>
                </c:pt>
                <c:pt idx="16">
                  <c:v>42607</c:v>
                </c:pt>
                <c:pt idx="17">
                  <c:v>42614</c:v>
                </c:pt>
                <c:pt idx="18">
                  <c:v>42621</c:v>
                </c:pt>
                <c:pt idx="19">
                  <c:v>42628</c:v>
                </c:pt>
                <c:pt idx="20">
                  <c:v>42635</c:v>
                </c:pt>
                <c:pt idx="21">
                  <c:v>42642</c:v>
                </c:pt>
                <c:pt idx="22">
                  <c:v>42649</c:v>
                </c:pt>
                <c:pt idx="23">
                  <c:v>42656</c:v>
                </c:pt>
                <c:pt idx="24">
                  <c:v>42663</c:v>
                </c:pt>
                <c:pt idx="25">
                  <c:v>42670</c:v>
                </c:pt>
                <c:pt idx="26">
                  <c:v>42677</c:v>
                </c:pt>
                <c:pt idx="27">
                  <c:v>42684</c:v>
                </c:pt>
                <c:pt idx="28">
                  <c:v>42691</c:v>
                </c:pt>
                <c:pt idx="29">
                  <c:v>42698</c:v>
                </c:pt>
                <c:pt idx="30">
                  <c:v>42705</c:v>
                </c:pt>
                <c:pt idx="31">
                  <c:v>42712</c:v>
                </c:pt>
                <c:pt idx="32">
                  <c:v>42719</c:v>
                </c:pt>
                <c:pt idx="33">
                  <c:v>42726</c:v>
                </c:pt>
                <c:pt idx="34">
                  <c:v>42733</c:v>
                </c:pt>
                <c:pt idx="35">
                  <c:v>42740</c:v>
                </c:pt>
                <c:pt idx="36">
                  <c:v>42747</c:v>
                </c:pt>
                <c:pt idx="37">
                  <c:v>42754</c:v>
                </c:pt>
                <c:pt idx="38">
                  <c:v>42761</c:v>
                </c:pt>
                <c:pt idx="39">
                  <c:v>42768</c:v>
                </c:pt>
                <c:pt idx="40">
                  <c:v>42775</c:v>
                </c:pt>
                <c:pt idx="41">
                  <c:v>42782</c:v>
                </c:pt>
                <c:pt idx="42">
                  <c:v>42789</c:v>
                </c:pt>
                <c:pt idx="43">
                  <c:v>42796</c:v>
                </c:pt>
                <c:pt idx="44">
                  <c:v>42803</c:v>
                </c:pt>
                <c:pt idx="45">
                  <c:v>42810</c:v>
                </c:pt>
                <c:pt idx="46">
                  <c:v>42817</c:v>
                </c:pt>
                <c:pt idx="47">
                  <c:v>42824</c:v>
                </c:pt>
                <c:pt idx="48">
                  <c:v>42831</c:v>
                </c:pt>
                <c:pt idx="49">
                  <c:v>42838</c:v>
                </c:pt>
                <c:pt idx="50">
                  <c:v>42845</c:v>
                </c:pt>
                <c:pt idx="51">
                  <c:v>42852</c:v>
                </c:pt>
                <c:pt idx="52">
                  <c:v>42859</c:v>
                </c:pt>
                <c:pt idx="53">
                  <c:v>42866</c:v>
                </c:pt>
                <c:pt idx="54">
                  <c:v>42873</c:v>
                </c:pt>
                <c:pt idx="55">
                  <c:v>42880</c:v>
                </c:pt>
              </c:numCache>
            </c:numRef>
          </c:cat>
          <c:val>
            <c:numRef>
              <c:f>'2016-17 Forecast '!$D$538:$D$594</c:f>
              <c:numCache>
                <c:formatCode>0.00</c:formatCode>
                <c:ptCount val="57"/>
                <c:pt idx="0">
                  <c:v>4.4150476672800005</c:v>
                </c:pt>
                <c:pt idx="1">
                  <c:v>4.3882531672800003</c:v>
                </c:pt>
                <c:pt idx="2">
                  <c:v>4.36402916728</c:v>
                </c:pt>
                <c:pt idx="3">
                  <c:v>4.5017991672800006</c:v>
                </c:pt>
                <c:pt idx="4">
                  <c:v>4.5307546672800001</c:v>
                </c:pt>
                <c:pt idx="5">
                  <c:v>4.734042167280001</c:v>
                </c:pt>
                <c:pt idx="6">
                  <c:v>4.4129066672800006</c:v>
                </c:pt>
                <c:pt idx="7">
                  <c:v>4.1844581672800008</c:v>
                </c:pt>
                <c:pt idx="8">
                  <c:v>4.2375975396000003</c:v>
                </c:pt>
                <c:pt idx="9">
                  <c:v>4.2048540396000007</c:v>
                </c:pt>
                <c:pt idx="10">
                  <c:v>4.2647905396000008</c:v>
                </c:pt>
                <c:pt idx="11">
                  <c:v>4.1753665395999997</c:v>
                </c:pt>
                <c:pt idx="12">
                  <c:v>4.1893755396000003</c:v>
                </c:pt>
                <c:pt idx="13">
                  <c:v>4.1555834758800003</c:v>
                </c:pt>
                <c:pt idx="14">
                  <c:v>4.2061009758800001</c:v>
                </c:pt>
                <c:pt idx="15">
                  <c:v>4.2779924758799996</c:v>
                </c:pt>
                <c:pt idx="16">
                  <c:v>4.1527694758799987</c:v>
                </c:pt>
                <c:pt idx="17">
                  <c:v>4.0213555199999993</c:v>
                </c:pt>
                <c:pt idx="18">
                  <c:v>4.0833120200000002</c:v>
                </c:pt>
                <c:pt idx="19">
                  <c:v>4.0722035200000004</c:v>
                </c:pt>
                <c:pt idx="20">
                  <c:v>4.0991275200000006</c:v>
                </c:pt>
                <c:pt idx="21">
                  <c:v>4.07927602</c:v>
                </c:pt>
                <c:pt idx="22">
                  <c:v>4.0095034188800005</c:v>
                </c:pt>
                <c:pt idx="23">
                  <c:v>4.0610954188799999</c:v>
                </c:pt>
                <c:pt idx="24">
                  <c:v>4.11372491888</c:v>
                </c:pt>
                <c:pt idx="25">
                  <c:v>4.0833269188800001</c:v>
                </c:pt>
                <c:pt idx="26">
                  <c:v>4.0252882166400008</c:v>
                </c:pt>
                <c:pt idx="27">
                  <c:v>4.0141822166400001</c:v>
                </c:pt>
                <c:pt idx="28">
                  <c:v>4.0121847166400011</c:v>
                </c:pt>
                <c:pt idx="29">
                  <c:v>4.0467467166400013</c:v>
                </c:pt>
                <c:pt idx="30">
                  <c:v>3.9242807397600008</c:v>
                </c:pt>
                <c:pt idx="31">
                  <c:v>3.9300302397600007</c:v>
                </c:pt>
                <c:pt idx="32">
                  <c:v>3.9585017397600004</c:v>
                </c:pt>
                <c:pt idx="33">
                  <c:v>3.9413147397600001</c:v>
                </c:pt>
                <c:pt idx="34">
                  <c:v>3.9671327397600007</c:v>
                </c:pt>
                <c:pt idx="35">
                  <c:v>4.0250164549600012</c:v>
                </c:pt>
                <c:pt idx="36">
                  <c:v>4.0624719549600004</c:v>
                </c:pt>
                <c:pt idx="37">
                  <c:v>4.0535199549600005</c:v>
                </c:pt>
                <c:pt idx="38">
                  <c:v>4.0469324549600003</c:v>
                </c:pt>
                <c:pt idx="39">
                  <c:v>4.0213271864000006</c:v>
                </c:pt>
                <c:pt idx="40">
                  <c:v>4.0421231864000005</c:v>
                </c:pt>
                <c:pt idx="41">
                  <c:v>4.0620991864000002</c:v>
                </c:pt>
                <c:pt idx="42">
                  <c:v>4.0624431864000004</c:v>
                </c:pt>
                <c:pt idx="43">
                  <c:v>4.0027750328000007</c:v>
                </c:pt>
                <c:pt idx="44">
                  <c:v>3.9910555328000008</c:v>
                </c:pt>
                <c:pt idx="45">
                  <c:v>3.9719805328000009</c:v>
                </c:pt>
                <c:pt idx="46">
                  <c:v>3.9388365328000008</c:v>
                </c:pt>
                <c:pt idx="47">
                  <c:v>3.9225390328000005</c:v>
                </c:pt>
                <c:pt idx="48">
                  <c:v>3.9010085840000008</c:v>
                </c:pt>
                <c:pt idx="49">
                  <c:v>3.9116440840000011</c:v>
                </c:pt>
                <c:pt idx="50">
                  <c:v>3.8745780840000008</c:v>
                </c:pt>
                <c:pt idx="51">
                  <c:v>3.9021530840000009</c:v>
                </c:pt>
                <c:pt idx="52">
                  <c:v>3.9191290928000004</c:v>
                </c:pt>
                <c:pt idx="53">
                  <c:v>3.9175240928000008</c:v>
                </c:pt>
                <c:pt idx="54">
                  <c:v>3.9112110928000003</c:v>
                </c:pt>
                <c:pt idx="55">
                  <c:v>3.9134580928000005</c:v>
                </c:pt>
              </c:numCache>
            </c:numRef>
          </c:val>
          <c:smooth val="0"/>
        </c:ser>
        <c:ser>
          <c:idx val="0"/>
          <c:order val="2"/>
          <c:tx>
            <c:strRef>
              <c:f>'2016-17 Forecast '!$F$536</c:f>
              <c:strCache>
                <c:ptCount val="1"/>
                <c:pt idx="0">
                  <c:v>Midpoint of the WASDE SAP projection</c:v>
                </c:pt>
              </c:strCache>
            </c:strRef>
          </c:tx>
          <c:spPr>
            <a:ln w="25400">
              <a:solidFill>
                <a:srgbClr val="FF00FF"/>
              </a:solidFill>
              <a:prstDash val="lgDashDotDot"/>
            </a:ln>
          </c:spPr>
          <c:marker>
            <c:symbol val="none"/>
          </c:marker>
          <c:cat>
            <c:numRef>
              <c:f>'2016-17 Forecast '!$B$538:$B$594</c:f>
              <c:numCache>
                <c:formatCode>[$-409]d\-mmm\-yy;@</c:formatCode>
                <c:ptCount val="57"/>
                <c:pt idx="0">
                  <c:v>42495</c:v>
                </c:pt>
                <c:pt idx="1">
                  <c:v>42502</c:v>
                </c:pt>
                <c:pt idx="2">
                  <c:v>42509</c:v>
                </c:pt>
                <c:pt idx="3">
                  <c:v>42516</c:v>
                </c:pt>
                <c:pt idx="4">
                  <c:v>42523</c:v>
                </c:pt>
                <c:pt idx="5">
                  <c:v>42530</c:v>
                </c:pt>
                <c:pt idx="6">
                  <c:v>42537</c:v>
                </c:pt>
                <c:pt idx="7">
                  <c:v>42544</c:v>
                </c:pt>
                <c:pt idx="8">
                  <c:v>42551</c:v>
                </c:pt>
                <c:pt idx="9">
                  <c:v>42558</c:v>
                </c:pt>
                <c:pt idx="10">
                  <c:v>42565</c:v>
                </c:pt>
                <c:pt idx="11">
                  <c:v>42572</c:v>
                </c:pt>
                <c:pt idx="12">
                  <c:v>42579</c:v>
                </c:pt>
                <c:pt idx="13">
                  <c:v>42586</c:v>
                </c:pt>
                <c:pt idx="14">
                  <c:v>42593</c:v>
                </c:pt>
                <c:pt idx="15">
                  <c:v>42600</c:v>
                </c:pt>
                <c:pt idx="16">
                  <c:v>42607</c:v>
                </c:pt>
                <c:pt idx="17">
                  <c:v>42614</c:v>
                </c:pt>
                <c:pt idx="18">
                  <c:v>42621</c:v>
                </c:pt>
                <c:pt idx="19">
                  <c:v>42628</c:v>
                </c:pt>
                <c:pt idx="20">
                  <c:v>42635</c:v>
                </c:pt>
                <c:pt idx="21">
                  <c:v>42642</c:v>
                </c:pt>
                <c:pt idx="22">
                  <c:v>42649</c:v>
                </c:pt>
                <c:pt idx="23">
                  <c:v>42656</c:v>
                </c:pt>
                <c:pt idx="24">
                  <c:v>42663</c:v>
                </c:pt>
                <c:pt idx="25">
                  <c:v>42670</c:v>
                </c:pt>
                <c:pt idx="26">
                  <c:v>42677</c:v>
                </c:pt>
                <c:pt idx="27">
                  <c:v>42684</c:v>
                </c:pt>
                <c:pt idx="28">
                  <c:v>42691</c:v>
                </c:pt>
                <c:pt idx="29">
                  <c:v>42698</c:v>
                </c:pt>
                <c:pt idx="30">
                  <c:v>42705</c:v>
                </c:pt>
                <c:pt idx="31">
                  <c:v>42712</c:v>
                </c:pt>
                <c:pt idx="32">
                  <c:v>42719</c:v>
                </c:pt>
                <c:pt idx="33">
                  <c:v>42726</c:v>
                </c:pt>
                <c:pt idx="34">
                  <c:v>42733</c:v>
                </c:pt>
                <c:pt idx="35">
                  <c:v>42740</c:v>
                </c:pt>
                <c:pt idx="36">
                  <c:v>42747</c:v>
                </c:pt>
                <c:pt idx="37">
                  <c:v>42754</c:v>
                </c:pt>
                <c:pt idx="38">
                  <c:v>42761</c:v>
                </c:pt>
                <c:pt idx="39">
                  <c:v>42768</c:v>
                </c:pt>
                <c:pt idx="40">
                  <c:v>42775</c:v>
                </c:pt>
                <c:pt idx="41">
                  <c:v>42782</c:v>
                </c:pt>
                <c:pt idx="42">
                  <c:v>42789</c:v>
                </c:pt>
                <c:pt idx="43">
                  <c:v>42796</c:v>
                </c:pt>
                <c:pt idx="44">
                  <c:v>42803</c:v>
                </c:pt>
                <c:pt idx="45">
                  <c:v>42810</c:v>
                </c:pt>
                <c:pt idx="46">
                  <c:v>42817</c:v>
                </c:pt>
                <c:pt idx="47">
                  <c:v>42824</c:v>
                </c:pt>
                <c:pt idx="48">
                  <c:v>42831</c:v>
                </c:pt>
                <c:pt idx="49">
                  <c:v>42838</c:v>
                </c:pt>
                <c:pt idx="50">
                  <c:v>42845</c:v>
                </c:pt>
                <c:pt idx="51">
                  <c:v>42852</c:v>
                </c:pt>
                <c:pt idx="52">
                  <c:v>42859</c:v>
                </c:pt>
                <c:pt idx="53">
                  <c:v>42866</c:v>
                </c:pt>
                <c:pt idx="54">
                  <c:v>42873</c:v>
                </c:pt>
                <c:pt idx="55">
                  <c:v>42880</c:v>
                </c:pt>
              </c:numCache>
            </c:numRef>
          </c:cat>
          <c:val>
            <c:numRef>
              <c:f>'2016-17 Forecast '!$F$538:$F$594</c:f>
              <c:numCache>
                <c:formatCode>0.00</c:formatCode>
                <c:ptCount val="57"/>
                <c:pt idx="0">
                  <c:v>4.0999999999999996</c:v>
                </c:pt>
                <c:pt idx="1">
                  <c:v>4.0999999999999996</c:v>
                </c:pt>
                <c:pt idx="2">
                  <c:v>4.0999999999999996</c:v>
                </c:pt>
                <c:pt idx="3">
                  <c:v>4.0999999999999996</c:v>
                </c:pt>
                <c:pt idx="4">
                  <c:v>4.0999999999999996</c:v>
                </c:pt>
                <c:pt idx="5">
                  <c:v>4</c:v>
                </c:pt>
                <c:pt idx="6">
                  <c:v>4</c:v>
                </c:pt>
                <c:pt idx="7">
                  <c:v>4</c:v>
                </c:pt>
                <c:pt idx="8">
                  <c:v>4</c:v>
                </c:pt>
                <c:pt idx="9">
                  <c:v>4</c:v>
                </c:pt>
                <c:pt idx="10">
                  <c:v>3.8</c:v>
                </c:pt>
                <c:pt idx="11">
                  <c:v>3.8</c:v>
                </c:pt>
                <c:pt idx="12">
                  <c:v>3.8</c:v>
                </c:pt>
                <c:pt idx="13">
                  <c:v>3.8</c:v>
                </c:pt>
                <c:pt idx="14">
                  <c:v>3.7</c:v>
                </c:pt>
                <c:pt idx="15">
                  <c:v>3.7</c:v>
                </c:pt>
                <c:pt idx="16">
                  <c:v>3.7</c:v>
                </c:pt>
                <c:pt idx="17">
                  <c:v>3.7</c:v>
                </c:pt>
                <c:pt idx="18">
                  <c:v>3.7</c:v>
                </c:pt>
                <c:pt idx="19">
                  <c:v>3.6</c:v>
                </c:pt>
                <c:pt idx="20">
                  <c:v>3.6</c:v>
                </c:pt>
                <c:pt idx="21">
                  <c:v>3.6</c:v>
                </c:pt>
                <c:pt idx="22">
                  <c:v>3.6</c:v>
                </c:pt>
                <c:pt idx="23">
                  <c:v>3.7</c:v>
                </c:pt>
                <c:pt idx="24">
                  <c:v>3.7</c:v>
                </c:pt>
                <c:pt idx="25">
                  <c:v>3.7</c:v>
                </c:pt>
                <c:pt idx="26">
                  <c:v>3.7</c:v>
                </c:pt>
                <c:pt idx="27">
                  <c:v>3.7</c:v>
                </c:pt>
                <c:pt idx="28">
                  <c:v>3.7</c:v>
                </c:pt>
                <c:pt idx="29">
                  <c:v>3.7</c:v>
                </c:pt>
                <c:pt idx="30">
                  <c:v>3.7</c:v>
                </c:pt>
                <c:pt idx="31">
                  <c:v>3.7</c:v>
                </c:pt>
                <c:pt idx="32">
                  <c:v>3.7</c:v>
                </c:pt>
                <c:pt idx="33">
                  <c:v>3.7</c:v>
                </c:pt>
                <c:pt idx="34">
                  <c:v>3.7</c:v>
                </c:pt>
                <c:pt idx="35">
                  <c:v>3.7</c:v>
                </c:pt>
                <c:pt idx="36">
                  <c:v>3.8</c:v>
                </c:pt>
                <c:pt idx="37">
                  <c:v>3.8</c:v>
                </c:pt>
                <c:pt idx="38">
                  <c:v>3.8</c:v>
                </c:pt>
                <c:pt idx="39">
                  <c:v>3.85</c:v>
                </c:pt>
                <c:pt idx="40">
                  <c:v>3.85</c:v>
                </c:pt>
                <c:pt idx="41">
                  <c:v>3.85</c:v>
                </c:pt>
                <c:pt idx="42">
                  <c:v>3.85</c:v>
                </c:pt>
                <c:pt idx="43">
                  <c:v>3.85</c:v>
                </c:pt>
                <c:pt idx="44">
                  <c:v>3.85</c:v>
                </c:pt>
                <c:pt idx="45">
                  <c:v>3.85</c:v>
                </c:pt>
                <c:pt idx="46">
                  <c:v>3.85</c:v>
                </c:pt>
                <c:pt idx="47">
                  <c:v>3.85</c:v>
                </c:pt>
                <c:pt idx="48">
                  <c:v>3.85</c:v>
                </c:pt>
                <c:pt idx="49">
                  <c:v>3.85</c:v>
                </c:pt>
                <c:pt idx="50">
                  <c:v>3.85</c:v>
                </c:pt>
                <c:pt idx="51">
                  <c:v>3.85</c:v>
                </c:pt>
                <c:pt idx="52">
                  <c:v>3.85</c:v>
                </c:pt>
                <c:pt idx="53">
                  <c:v>3.9</c:v>
                </c:pt>
                <c:pt idx="54">
                  <c:v>3.9</c:v>
                </c:pt>
                <c:pt idx="55">
                  <c:v>3.9</c:v>
                </c:pt>
              </c:numCache>
            </c:numRef>
          </c:val>
          <c:smooth val="0"/>
        </c:ser>
        <c:ser>
          <c:idx val="3"/>
          <c:order val="5"/>
          <c:tx>
            <c:strRef>
              <c:f>'2016-17 Forecast '!$I$536</c:f>
              <c:strCache>
                <c:ptCount val="1"/>
                <c:pt idx="0">
                  <c:v>Reference Price</c:v>
                </c:pt>
              </c:strCache>
            </c:strRef>
          </c:tx>
          <c:spPr>
            <a:ln w="12700">
              <a:solidFill>
                <a:srgbClr val="00FFFF"/>
              </a:solidFill>
              <a:prstDash val="solid"/>
            </a:ln>
          </c:spPr>
          <c:marker>
            <c:symbol val="x"/>
            <c:size val="5"/>
            <c:spPr>
              <a:noFill/>
              <a:ln>
                <a:solidFill>
                  <a:srgbClr val="00FFFF"/>
                </a:solidFill>
                <a:prstDash val="solid"/>
              </a:ln>
            </c:spPr>
          </c:marker>
          <c:cat>
            <c:numRef>
              <c:f>'2016-17 Forecast '!$B$538:$B$594</c:f>
              <c:numCache>
                <c:formatCode>[$-409]d\-mmm\-yy;@</c:formatCode>
                <c:ptCount val="57"/>
                <c:pt idx="0">
                  <c:v>42495</c:v>
                </c:pt>
                <c:pt idx="1">
                  <c:v>42502</c:v>
                </c:pt>
                <c:pt idx="2">
                  <c:v>42509</c:v>
                </c:pt>
                <c:pt idx="3">
                  <c:v>42516</c:v>
                </c:pt>
                <c:pt idx="4">
                  <c:v>42523</c:v>
                </c:pt>
                <c:pt idx="5">
                  <c:v>42530</c:v>
                </c:pt>
                <c:pt idx="6">
                  <c:v>42537</c:v>
                </c:pt>
                <c:pt idx="7">
                  <c:v>42544</c:v>
                </c:pt>
                <c:pt idx="8">
                  <c:v>42551</c:v>
                </c:pt>
                <c:pt idx="9">
                  <c:v>42558</c:v>
                </c:pt>
                <c:pt idx="10">
                  <c:v>42565</c:v>
                </c:pt>
                <c:pt idx="11">
                  <c:v>42572</c:v>
                </c:pt>
                <c:pt idx="12">
                  <c:v>42579</c:v>
                </c:pt>
                <c:pt idx="13">
                  <c:v>42586</c:v>
                </c:pt>
                <c:pt idx="14">
                  <c:v>42593</c:v>
                </c:pt>
                <c:pt idx="15">
                  <c:v>42600</c:v>
                </c:pt>
                <c:pt idx="16">
                  <c:v>42607</c:v>
                </c:pt>
                <c:pt idx="17">
                  <c:v>42614</c:v>
                </c:pt>
                <c:pt idx="18">
                  <c:v>42621</c:v>
                </c:pt>
                <c:pt idx="19">
                  <c:v>42628</c:v>
                </c:pt>
                <c:pt idx="20">
                  <c:v>42635</c:v>
                </c:pt>
                <c:pt idx="21">
                  <c:v>42642</c:v>
                </c:pt>
                <c:pt idx="22">
                  <c:v>42649</c:v>
                </c:pt>
                <c:pt idx="23">
                  <c:v>42656</c:v>
                </c:pt>
                <c:pt idx="24">
                  <c:v>42663</c:v>
                </c:pt>
                <c:pt idx="25">
                  <c:v>42670</c:v>
                </c:pt>
                <c:pt idx="26">
                  <c:v>42677</c:v>
                </c:pt>
                <c:pt idx="27">
                  <c:v>42684</c:v>
                </c:pt>
                <c:pt idx="28">
                  <c:v>42691</c:v>
                </c:pt>
                <c:pt idx="29">
                  <c:v>42698</c:v>
                </c:pt>
                <c:pt idx="30">
                  <c:v>42705</c:v>
                </c:pt>
                <c:pt idx="31">
                  <c:v>42712</c:v>
                </c:pt>
                <c:pt idx="32">
                  <c:v>42719</c:v>
                </c:pt>
                <c:pt idx="33">
                  <c:v>42726</c:v>
                </c:pt>
                <c:pt idx="34">
                  <c:v>42733</c:v>
                </c:pt>
                <c:pt idx="35">
                  <c:v>42740</c:v>
                </c:pt>
                <c:pt idx="36">
                  <c:v>42747</c:v>
                </c:pt>
                <c:pt idx="37">
                  <c:v>42754</c:v>
                </c:pt>
                <c:pt idx="38">
                  <c:v>42761</c:v>
                </c:pt>
                <c:pt idx="39">
                  <c:v>42768</c:v>
                </c:pt>
                <c:pt idx="40">
                  <c:v>42775</c:v>
                </c:pt>
                <c:pt idx="41">
                  <c:v>42782</c:v>
                </c:pt>
                <c:pt idx="42">
                  <c:v>42789</c:v>
                </c:pt>
                <c:pt idx="43">
                  <c:v>42796</c:v>
                </c:pt>
                <c:pt idx="44">
                  <c:v>42803</c:v>
                </c:pt>
                <c:pt idx="45">
                  <c:v>42810</c:v>
                </c:pt>
                <c:pt idx="46">
                  <c:v>42817</c:v>
                </c:pt>
                <c:pt idx="47">
                  <c:v>42824</c:v>
                </c:pt>
                <c:pt idx="48">
                  <c:v>42831</c:v>
                </c:pt>
                <c:pt idx="49">
                  <c:v>42838</c:v>
                </c:pt>
                <c:pt idx="50">
                  <c:v>42845</c:v>
                </c:pt>
                <c:pt idx="51">
                  <c:v>42852</c:v>
                </c:pt>
                <c:pt idx="52">
                  <c:v>42859</c:v>
                </c:pt>
                <c:pt idx="53">
                  <c:v>42866</c:v>
                </c:pt>
                <c:pt idx="54">
                  <c:v>42873</c:v>
                </c:pt>
                <c:pt idx="55">
                  <c:v>42880</c:v>
                </c:pt>
              </c:numCache>
            </c:numRef>
          </c:cat>
          <c:val>
            <c:numRef>
              <c:f>'2016-17 Forecast '!$I$538:$I$594</c:f>
              <c:numCache>
                <c:formatCode>0.00</c:formatCode>
                <c:ptCount val="57"/>
                <c:pt idx="0">
                  <c:v>5.5</c:v>
                </c:pt>
                <c:pt idx="1">
                  <c:v>5.5</c:v>
                </c:pt>
                <c:pt idx="2">
                  <c:v>5.5</c:v>
                </c:pt>
                <c:pt idx="3">
                  <c:v>5.5</c:v>
                </c:pt>
                <c:pt idx="4">
                  <c:v>5.5</c:v>
                </c:pt>
                <c:pt idx="5">
                  <c:v>5.5</c:v>
                </c:pt>
                <c:pt idx="6">
                  <c:v>5.5</c:v>
                </c:pt>
                <c:pt idx="7">
                  <c:v>5.5</c:v>
                </c:pt>
                <c:pt idx="8">
                  <c:v>5.5</c:v>
                </c:pt>
                <c:pt idx="9">
                  <c:v>5.5</c:v>
                </c:pt>
                <c:pt idx="10">
                  <c:v>5.5</c:v>
                </c:pt>
                <c:pt idx="11">
                  <c:v>5.5</c:v>
                </c:pt>
                <c:pt idx="12">
                  <c:v>5.5</c:v>
                </c:pt>
                <c:pt idx="13">
                  <c:v>5.5</c:v>
                </c:pt>
                <c:pt idx="14">
                  <c:v>5.5</c:v>
                </c:pt>
                <c:pt idx="15">
                  <c:v>5.5</c:v>
                </c:pt>
                <c:pt idx="16">
                  <c:v>5.5</c:v>
                </c:pt>
                <c:pt idx="17">
                  <c:v>5.5</c:v>
                </c:pt>
                <c:pt idx="18">
                  <c:v>5.5</c:v>
                </c:pt>
                <c:pt idx="19">
                  <c:v>5.5</c:v>
                </c:pt>
                <c:pt idx="20">
                  <c:v>5.5</c:v>
                </c:pt>
                <c:pt idx="21">
                  <c:v>5.5</c:v>
                </c:pt>
                <c:pt idx="22">
                  <c:v>5.5</c:v>
                </c:pt>
                <c:pt idx="23">
                  <c:v>5.5</c:v>
                </c:pt>
                <c:pt idx="24">
                  <c:v>5.5</c:v>
                </c:pt>
                <c:pt idx="25">
                  <c:v>5.5</c:v>
                </c:pt>
                <c:pt idx="26">
                  <c:v>5.5</c:v>
                </c:pt>
                <c:pt idx="27">
                  <c:v>5.5</c:v>
                </c:pt>
                <c:pt idx="28">
                  <c:v>5.5</c:v>
                </c:pt>
                <c:pt idx="29">
                  <c:v>5.5</c:v>
                </c:pt>
                <c:pt idx="30">
                  <c:v>5.5</c:v>
                </c:pt>
                <c:pt idx="31">
                  <c:v>5.5</c:v>
                </c:pt>
                <c:pt idx="32">
                  <c:v>5.5</c:v>
                </c:pt>
                <c:pt idx="33">
                  <c:v>5.5</c:v>
                </c:pt>
                <c:pt idx="34">
                  <c:v>5.5</c:v>
                </c:pt>
                <c:pt idx="35">
                  <c:v>5.5</c:v>
                </c:pt>
                <c:pt idx="36">
                  <c:v>5.5</c:v>
                </c:pt>
                <c:pt idx="37">
                  <c:v>5.5</c:v>
                </c:pt>
                <c:pt idx="38">
                  <c:v>5.5</c:v>
                </c:pt>
                <c:pt idx="39">
                  <c:v>5.5</c:v>
                </c:pt>
                <c:pt idx="40">
                  <c:v>5.5</c:v>
                </c:pt>
                <c:pt idx="41">
                  <c:v>5.5</c:v>
                </c:pt>
                <c:pt idx="42">
                  <c:v>5.5</c:v>
                </c:pt>
                <c:pt idx="43">
                  <c:v>5.5</c:v>
                </c:pt>
                <c:pt idx="44">
                  <c:v>5.5</c:v>
                </c:pt>
                <c:pt idx="45">
                  <c:v>5.5</c:v>
                </c:pt>
                <c:pt idx="46">
                  <c:v>5.5</c:v>
                </c:pt>
                <c:pt idx="47">
                  <c:v>5.5</c:v>
                </c:pt>
                <c:pt idx="48">
                  <c:v>5.5</c:v>
                </c:pt>
                <c:pt idx="49">
                  <c:v>5.5</c:v>
                </c:pt>
                <c:pt idx="50">
                  <c:v>5.5</c:v>
                </c:pt>
                <c:pt idx="51">
                  <c:v>5.5</c:v>
                </c:pt>
                <c:pt idx="52">
                  <c:v>5.5</c:v>
                </c:pt>
                <c:pt idx="53">
                  <c:v>5.5</c:v>
                </c:pt>
                <c:pt idx="54">
                  <c:v>5.5</c:v>
                </c:pt>
                <c:pt idx="55">
                  <c:v>5.5</c:v>
                </c:pt>
              </c:numCache>
            </c:numRef>
          </c:val>
          <c:smooth val="0"/>
        </c:ser>
        <c:ser>
          <c:idx val="4"/>
          <c:order val="6"/>
          <c:tx>
            <c:strRef>
              <c:f>'2016-17 Forecast '!$K$536</c:f>
              <c:strCache>
                <c:ptCount val="1"/>
                <c:pt idx="0">
                  <c:v>National marketing assistance loan rate </c:v>
                </c:pt>
              </c:strCache>
            </c:strRef>
          </c:tx>
          <c:spPr>
            <a:ln w="12700">
              <a:solidFill>
                <a:srgbClr val="800080"/>
              </a:solidFill>
              <a:prstDash val="solid"/>
            </a:ln>
          </c:spPr>
          <c:marker>
            <c:symbol val="star"/>
            <c:size val="5"/>
            <c:spPr>
              <a:noFill/>
              <a:ln>
                <a:solidFill>
                  <a:srgbClr val="800080"/>
                </a:solidFill>
                <a:prstDash val="solid"/>
              </a:ln>
            </c:spPr>
          </c:marker>
          <c:cat>
            <c:numRef>
              <c:f>'2016-17 Forecast '!$B$538:$B$594</c:f>
              <c:numCache>
                <c:formatCode>[$-409]d\-mmm\-yy;@</c:formatCode>
                <c:ptCount val="57"/>
                <c:pt idx="0">
                  <c:v>42495</c:v>
                </c:pt>
                <c:pt idx="1">
                  <c:v>42502</c:v>
                </c:pt>
                <c:pt idx="2">
                  <c:v>42509</c:v>
                </c:pt>
                <c:pt idx="3">
                  <c:v>42516</c:v>
                </c:pt>
                <c:pt idx="4">
                  <c:v>42523</c:v>
                </c:pt>
                <c:pt idx="5">
                  <c:v>42530</c:v>
                </c:pt>
                <c:pt idx="6">
                  <c:v>42537</c:v>
                </c:pt>
                <c:pt idx="7">
                  <c:v>42544</c:v>
                </c:pt>
                <c:pt idx="8">
                  <c:v>42551</c:v>
                </c:pt>
                <c:pt idx="9">
                  <c:v>42558</c:v>
                </c:pt>
                <c:pt idx="10">
                  <c:v>42565</c:v>
                </c:pt>
                <c:pt idx="11">
                  <c:v>42572</c:v>
                </c:pt>
                <c:pt idx="12">
                  <c:v>42579</c:v>
                </c:pt>
                <c:pt idx="13">
                  <c:v>42586</c:v>
                </c:pt>
                <c:pt idx="14">
                  <c:v>42593</c:v>
                </c:pt>
                <c:pt idx="15">
                  <c:v>42600</c:v>
                </c:pt>
                <c:pt idx="16">
                  <c:v>42607</c:v>
                </c:pt>
                <c:pt idx="17">
                  <c:v>42614</c:v>
                </c:pt>
                <c:pt idx="18">
                  <c:v>42621</c:v>
                </c:pt>
                <c:pt idx="19">
                  <c:v>42628</c:v>
                </c:pt>
                <c:pt idx="20">
                  <c:v>42635</c:v>
                </c:pt>
                <c:pt idx="21">
                  <c:v>42642</c:v>
                </c:pt>
                <c:pt idx="22">
                  <c:v>42649</c:v>
                </c:pt>
                <c:pt idx="23">
                  <c:v>42656</c:v>
                </c:pt>
                <c:pt idx="24">
                  <c:v>42663</c:v>
                </c:pt>
                <c:pt idx="25">
                  <c:v>42670</c:v>
                </c:pt>
                <c:pt idx="26">
                  <c:v>42677</c:v>
                </c:pt>
                <c:pt idx="27">
                  <c:v>42684</c:v>
                </c:pt>
                <c:pt idx="28">
                  <c:v>42691</c:v>
                </c:pt>
                <c:pt idx="29">
                  <c:v>42698</c:v>
                </c:pt>
                <c:pt idx="30">
                  <c:v>42705</c:v>
                </c:pt>
                <c:pt idx="31">
                  <c:v>42712</c:v>
                </c:pt>
                <c:pt idx="32">
                  <c:v>42719</c:v>
                </c:pt>
                <c:pt idx="33">
                  <c:v>42726</c:v>
                </c:pt>
                <c:pt idx="34">
                  <c:v>42733</c:v>
                </c:pt>
                <c:pt idx="35">
                  <c:v>42740</c:v>
                </c:pt>
                <c:pt idx="36">
                  <c:v>42747</c:v>
                </c:pt>
                <c:pt idx="37">
                  <c:v>42754</c:v>
                </c:pt>
                <c:pt idx="38">
                  <c:v>42761</c:v>
                </c:pt>
                <c:pt idx="39">
                  <c:v>42768</c:v>
                </c:pt>
                <c:pt idx="40">
                  <c:v>42775</c:v>
                </c:pt>
                <c:pt idx="41">
                  <c:v>42782</c:v>
                </c:pt>
                <c:pt idx="42">
                  <c:v>42789</c:v>
                </c:pt>
                <c:pt idx="43">
                  <c:v>42796</c:v>
                </c:pt>
                <c:pt idx="44">
                  <c:v>42803</c:v>
                </c:pt>
                <c:pt idx="45">
                  <c:v>42810</c:v>
                </c:pt>
                <c:pt idx="46">
                  <c:v>42817</c:v>
                </c:pt>
                <c:pt idx="47">
                  <c:v>42824</c:v>
                </c:pt>
                <c:pt idx="48">
                  <c:v>42831</c:v>
                </c:pt>
                <c:pt idx="49">
                  <c:v>42838</c:v>
                </c:pt>
                <c:pt idx="50">
                  <c:v>42845</c:v>
                </c:pt>
                <c:pt idx="51">
                  <c:v>42852</c:v>
                </c:pt>
                <c:pt idx="52">
                  <c:v>42859</c:v>
                </c:pt>
                <c:pt idx="53">
                  <c:v>42866</c:v>
                </c:pt>
                <c:pt idx="54">
                  <c:v>42873</c:v>
                </c:pt>
                <c:pt idx="55">
                  <c:v>42880</c:v>
                </c:pt>
              </c:numCache>
            </c:numRef>
          </c:cat>
          <c:val>
            <c:numRef>
              <c:f>'2016-17 Forecast '!$K$538:$K$594</c:f>
              <c:numCache>
                <c:formatCode>0.00</c:formatCode>
                <c:ptCount val="57"/>
                <c:pt idx="0">
                  <c:v>2.94</c:v>
                </c:pt>
                <c:pt idx="1">
                  <c:v>2.94</c:v>
                </c:pt>
                <c:pt idx="2">
                  <c:v>2.94</c:v>
                </c:pt>
                <c:pt idx="3">
                  <c:v>2.94</c:v>
                </c:pt>
                <c:pt idx="4">
                  <c:v>2.94</c:v>
                </c:pt>
                <c:pt idx="5">
                  <c:v>2.94</c:v>
                </c:pt>
                <c:pt idx="6">
                  <c:v>2.94</c:v>
                </c:pt>
                <c:pt idx="7">
                  <c:v>2.94</c:v>
                </c:pt>
                <c:pt idx="8">
                  <c:v>2.94</c:v>
                </c:pt>
                <c:pt idx="9">
                  <c:v>2.94</c:v>
                </c:pt>
                <c:pt idx="10">
                  <c:v>2.94</c:v>
                </c:pt>
                <c:pt idx="11">
                  <c:v>2.94</c:v>
                </c:pt>
                <c:pt idx="12">
                  <c:v>2.94</c:v>
                </c:pt>
                <c:pt idx="13">
                  <c:v>2.94</c:v>
                </c:pt>
                <c:pt idx="14">
                  <c:v>2.94</c:v>
                </c:pt>
                <c:pt idx="15">
                  <c:v>2.94</c:v>
                </c:pt>
                <c:pt idx="16">
                  <c:v>2.94</c:v>
                </c:pt>
                <c:pt idx="17">
                  <c:v>2.94</c:v>
                </c:pt>
                <c:pt idx="18">
                  <c:v>2.94</c:v>
                </c:pt>
                <c:pt idx="19">
                  <c:v>2.94</c:v>
                </c:pt>
                <c:pt idx="20">
                  <c:v>2.94</c:v>
                </c:pt>
                <c:pt idx="21">
                  <c:v>2.94</c:v>
                </c:pt>
                <c:pt idx="22">
                  <c:v>2.94</c:v>
                </c:pt>
                <c:pt idx="23">
                  <c:v>2.94</c:v>
                </c:pt>
                <c:pt idx="24">
                  <c:v>2.94</c:v>
                </c:pt>
                <c:pt idx="25">
                  <c:v>2.94</c:v>
                </c:pt>
                <c:pt idx="26">
                  <c:v>2.94</c:v>
                </c:pt>
                <c:pt idx="27">
                  <c:v>2.94</c:v>
                </c:pt>
                <c:pt idx="28">
                  <c:v>2.94</c:v>
                </c:pt>
                <c:pt idx="29">
                  <c:v>2.94</c:v>
                </c:pt>
                <c:pt idx="30">
                  <c:v>2.94</c:v>
                </c:pt>
                <c:pt idx="31">
                  <c:v>2.94</c:v>
                </c:pt>
                <c:pt idx="32">
                  <c:v>2.94</c:v>
                </c:pt>
                <c:pt idx="33">
                  <c:v>2.94</c:v>
                </c:pt>
                <c:pt idx="34">
                  <c:v>2.94</c:v>
                </c:pt>
                <c:pt idx="35">
                  <c:v>2.94</c:v>
                </c:pt>
                <c:pt idx="36">
                  <c:v>2.94</c:v>
                </c:pt>
                <c:pt idx="37">
                  <c:v>2.94</c:v>
                </c:pt>
                <c:pt idx="38">
                  <c:v>2.94</c:v>
                </c:pt>
                <c:pt idx="39">
                  <c:v>2.94</c:v>
                </c:pt>
                <c:pt idx="40">
                  <c:v>2.94</c:v>
                </c:pt>
                <c:pt idx="41">
                  <c:v>2.94</c:v>
                </c:pt>
                <c:pt idx="42">
                  <c:v>2.94</c:v>
                </c:pt>
                <c:pt idx="43">
                  <c:v>2.94</c:v>
                </c:pt>
                <c:pt idx="44">
                  <c:v>2.94</c:v>
                </c:pt>
                <c:pt idx="45">
                  <c:v>2.94</c:v>
                </c:pt>
                <c:pt idx="46">
                  <c:v>2.94</c:v>
                </c:pt>
                <c:pt idx="47">
                  <c:v>2.94</c:v>
                </c:pt>
                <c:pt idx="48">
                  <c:v>2.94</c:v>
                </c:pt>
                <c:pt idx="49">
                  <c:v>2.94</c:v>
                </c:pt>
                <c:pt idx="50">
                  <c:v>2.94</c:v>
                </c:pt>
                <c:pt idx="51">
                  <c:v>2.94</c:v>
                </c:pt>
                <c:pt idx="52">
                  <c:v>2.94</c:v>
                </c:pt>
                <c:pt idx="53">
                  <c:v>2.94</c:v>
                </c:pt>
                <c:pt idx="54">
                  <c:v>2.94</c:v>
                </c:pt>
                <c:pt idx="55">
                  <c:v>2.94</c:v>
                </c:pt>
              </c:numCache>
            </c:numRef>
          </c:val>
          <c:smooth val="0"/>
        </c:ser>
        <c:dLbls>
          <c:showLegendKey val="0"/>
          <c:showVal val="0"/>
          <c:showCatName val="0"/>
          <c:showSerName val="0"/>
          <c:showPercent val="0"/>
          <c:showBubbleSize val="0"/>
        </c:dLbls>
        <c:marker val="1"/>
        <c:smooth val="0"/>
        <c:axId val="436043472"/>
        <c:axId val="436044032"/>
      </c:lineChart>
      <c:lineChart>
        <c:grouping val="standard"/>
        <c:varyColors val="0"/>
        <c:ser>
          <c:idx val="6"/>
          <c:order val="3"/>
          <c:tx>
            <c:strRef>
              <c:f>'2016-17 Forecast '!$M$536</c:f>
              <c:strCache>
                <c:ptCount val="1"/>
                <c:pt idx="0">
                  <c:v>Futures PLC payment rate forecast  </c:v>
                </c:pt>
              </c:strCache>
            </c:strRef>
          </c:tx>
          <c:spPr>
            <a:ln w="25400">
              <a:solidFill>
                <a:srgbClr val="000000"/>
              </a:solidFill>
              <a:prstDash val="lgDash"/>
            </a:ln>
          </c:spPr>
          <c:marker>
            <c:symbol val="none"/>
          </c:marker>
          <c:cat>
            <c:numRef>
              <c:f>'2016-17 Forecast '!$B$538:$B$593</c:f>
              <c:numCache>
                <c:formatCode>[$-409]d\-mmm\-yy;@</c:formatCode>
                <c:ptCount val="56"/>
                <c:pt idx="0">
                  <c:v>42495</c:v>
                </c:pt>
                <c:pt idx="1">
                  <c:v>42502</c:v>
                </c:pt>
                <c:pt idx="2">
                  <c:v>42509</c:v>
                </c:pt>
                <c:pt idx="3">
                  <c:v>42516</c:v>
                </c:pt>
                <c:pt idx="4">
                  <c:v>42523</c:v>
                </c:pt>
                <c:pt idx="5">
                  <c:v>42530</c:v>
                </c:pt>
                <c:pt idx="6">
                  <c:v>42537</c:v>
                </c:pt>
                <c:pt idx="7">
                  <c:v>42544</c:v>
                </c:pt>
                <c:pt idx="8">
                  <c:v>42551</c:v>
                </c:pt>
                <c:pt idx="9">
                  <c:v>42558</c:v>
                </c:pt>
                <c:pt idx="10">
                  <c:v>42565</c:v>
                </c:pt>
                <c:pt idx="11">
                  <c:v>42572</c:v>
                </c:pt>
                <c:pt idx="12">
                  <c:v>42579</c:v>
                </c:pt>
                <c:pt idx="13">
                  <c:v>42586</c:v>
                </c:pt>
                <c:pt idx="14">
                  <c:v>42593</c:v>
                </c:pt>
                <c:pt idx="15">
                  <c:v>42600</c:v>
                </c:pt>
                <c:pt idx="16">
                  <c:v>42607</c:v>
                </c:pt>
                <c:pt idx="17">
                  <c:v>42614</c:v>
                </c:pt>
                <c:pt idx="18">
                  <c:v>42621</c:v>
                </c:pt>
                <c:pt idx="19">
                  <c:v>42628</c:v>
                </c:pt>
                <c:pt idx="20">
                  <c:v>42635</c:v>
                </c:pt>
                <c:pt idx="21">
                  <c:v>42642</c:v>
                </c:pt>
                <c:pt idx="22">
                  <c:v>42649</c:v>
                </c:pt>
                <c:pt idx="23">
                  <c:v>42656</c:v>
                </c:pt>
                <c:pt idx="24">
                  <c:v>42663</c:v>
                </c:pt>
                <c:pt idx="25">
                  <c:v>42670</c:v>
                </c:pt>
                <c:pt idx="26">
                  <c:v>42677</c:v>
                </c:pt>
                <c:pt idx="27">
                  <c:v>42684</c:v>
                </c:pt>
                <c:pt idx="28">
                  <c:v>42691</c:v>
                </c:pt>
                <c:pt idx="29">
                  <c:v>42698</c:v>
                </c:pt>
                <c:pt idx="30">
                  <c:v>42705</c:v>
                </c:pt>
                <c:pt idx="31">
                  <c:v>42712</c:v>
                </c:pt>
                <c:pt idx="32">
                  <c:v>42719</c:v>
                </c:pt>
                <c:pt idx="33">
                  <c:v>42726</c:v>
                </c:pt>
                <c:pt idx="34">
                  <c:v>42733</c:v>
                </c:pt>
                <c:pt idx="35">
                  <c:v>42740</c:v>
                </c:pt>
                <c:pt idx="36">
                  <c:v>42747</c:v>
                </c:pt>
                <c:pt idx="37">
                  <c:v>42754</c:v>
                </c:pt>
                <c:pt idx="38">
                  <c:v>42761</c:v>
                </c:pt>
                <c:pt idx="39">
                  <c:v>42768</c:v>
                </c:pt>
                <c:pt idx="40">
                  <c:v>42775</c:v>
                </c:pt>
                <c:pt idx="41">
                  <c:v>42782</c:v>
                </c:pt>
                <c:pt idx="42">
                  <c:v>42789</c:v>
                </c:pt>
                <c:pt idx="43">
                  <c:v>42796</c:v>
                </c:pt>
                <c:pt idx="44">
                  <c:v>42803</c:v>
                </c:pt>
                <c:pt idx="45">
                  <c:v>42810</c:v>
                </c:pt>
                <c:pt idx="46">
                  <c:v>42817</c:v>
                </c:pt>
                <c:pt idx="47">
                  <c:v>42824</c:v>
                </c:pt>
                <c:pt idx="48">
                  <c:v>42831</c:v>
                </c:pt>
                <c:pt idx="49">
                  <c:v>42838</c:v>
                </c:pt>
                <c:pt idx="50">
                  <c:v>42845</c:v>
                </c:pt>
                <c:pt idx="51">
                  <c:v>42852</c:v>
                </c:pt>
                <c:pt idx="52">
                  <c:v>42859</c:v>
                </c:pt>
                <c:pt idx="53">
                  <c:v>42866</c:v>
                </c:pt>
                <c:pt idx="54">
                  <c:v>42873</c:v>
                </c:pt>
                <c:pt idx="55">
                  <c:v>42880</c:v>
                </c:pt>
              </c:numCache>
            </c:numRef>
          </c:cat>
          <c:val>
            <c:numRef>
              <c:f>'2016-17 Forecast '!$M$538:$M$593</c:f>
              <c:numCache>
                <c:formatCode>0.00</c:formatCode>
                <c:ptCount val="56"/>
                <c:pt idx="0">
                  <c:v>1.0849523327199995</c:v>
                </c:pt>
                <c:pt idx="1">
                  <c:v>1.1117468327199997</c:v>
                </c:pt>
                <c:pt idx="2">
                  <c:v>1.13597083272</c:v>
                </c:pt>
                <c:pt idx="3">
                  <c:v>0.99820083271999938</c:v>
                </c:pt>
                <c:pt idx="4">
                  <c:v>0.96924533271999991</c:v>
                </c:pt>
                <c:pt idx="5">
                  <c:v>0.76595783271999895</c:v>
                </c:pt>
                <c:pt idx="6">
                  <c:v>1.0870933327199994</c:v>
                </c:pt>
                <c:pt idx="7">
                  <c:v>1.3155418327199992</c:v>
                </c:pt>
                <c:pt idx="8">
                  <c:v>1.2624024603999997</c:v>
                </c:pt>
                <c:pt idx="9">
                  <c:v>1.2951459603999993</c:v>
                </c:pt>
                <c:pt idx="10">
                  <c:v>1.2352094603999992</c:v>
                </c:pt>
                <c:pt idx="11">
                  <c:v>1.3246334604000003</c:v>
                </c:pt>
                <c:pt idx="12">
                  <c:v>1.3106244603999997</c:v>
                </c:pt>
                <c:pt idx="13">
                  <c:v>1.3444165241199997</c:v>
                </c:pt>
                <c:pt idx="14">
                  <c:v>1.2938990241199999</c:v>
                </c:pt>
                <c:pt idx="15">
                  <c:v>1.2220075241200004</c:v>
                </c:pt>
                <c:pt idx="16">
                  <c:v>1.3472305241200013</c:v>
                </c:pt>
                <c:pt idx="17">
                  <c:v>1.4786444800000007</c:v>
                </c:pt>
                <c:pt idx="18">
                  <c:v>1.4166879799999998</c:v>
                </c:pt>
                <c:pt idx="19">
                  <c:v>1.4277964799999996</c:v>
                </c:pt>
                <c:pt idx="20">
                  <c:v>1.4008724799999994</c:v>
                </c:pt>
                <c:pt idx="21">
                  <c:v>1.42072398</c:v>
                </c:pt>
                <c:pt idx="22">
                  <c:v>1.4904965811199995</c:v>
                </c:pt>
                <c:pt idx="23">
                  <c:v>1.4389045811200001</c:v>
                </c:pt>
                <c:pt idx="24">
                  <c:v>1.38627508112</c:v>
                </c:pt>
                <c:pt idx="25">
                  <c:v>1.4166730811199999</c:v>
                </c:pt>
                <c:pt idx="26">
                  <c:v>1.4747117833599992</c:v>
                </c:pt>
                <c:pt idx="27">
                  <c:v>1.4858177833599999</c:v>
                </c:pt>
                <c:pt idx="28">
                  <c:v>1.4878152833599989</c:v>
                </c:pt>
                <c:pt idx="29">
                  <c:v>1.4532532833599987</c:v>
                </c:pt>
                <c:pt idx="30">
                  <c:v>1.5757192602399992</c:v>
                </c:pt>
                <c:pt idx="31">
                  <c:v>1.5699697602399993</c:v>
                </c:pt>
                <c:pt idx="32">
                  <c:v>1.5414982602399996</c:v>
                </c:pt>
                <c:pt idx="33">
                  <c:v>1.5586852602399999</c:v>
                </c:pt>
                <c:pt idx="34">
                  <c:v>1.5328672602399993</c:v>
                </c:pt>
                <c:pt idx="35">
                  <c:v>1.4749835450399988</c:v>
                </c:pt>
                <c:pt idx="36">
                  <c:v>1.4375280450399996</c:v>
                </c:pt>
                <c:pt idx="37">
                  <c:v>1.4464800450399995</c:v>
                </c:pt>
                <c:pt idx="38">
                  <c:v>1.4530675450399997</c:v>
                </c:pt>
                <c:pt idx="39">
                  <c:v>1.4786728135999994</c:v>
                </c:pt>
                <c:pt idx="40">
                  <c:v>1.4578768135999995</c:v>
                </c:pt>
                <c:pt idx="41">
                  <c:v>1.4379008135999998</c:v>
                </c:pt>
                <c:pt idx="42">
                  <c:v>1.4375568135999996</c:v>
                </c:pt>
                <c:pt idx="43">
                  <c:v>1.4972249671999993</c:v>
                </c:pt>
                <c:pt idx="44">
                  <c:v>1.5089444671999992</c:v>
                </c:pt>
                <c:pt idx="45">
                  <c:v>1.5280194671999991</c:v>
                </c:pt>
                <c:pt idx="46">
                  <c:v>1.5611634671999992</c:v>
                </c:pt>
                <c:pt idx="47">
                  <c:v>1.5774609671999995</c:v>
                </c:pt>
                <c:pt idx="48">
                  <c:v>1.5989914159999992</c:v>
                </c:pt>
                <c:pt idx="49">
                  <c:v>1.5883559159999989</c:v>
                </c:pt>
                <c:pt idx="50">
                  <c:v>1.6254219159999992</c:v>
                </c:pt>
                <c:pt idx="51">
                  <c:v>1.5978469159999991</c:v>
                </c:pt>
                <c:pt idx="52">
                  <c:v>1.5808709071999996</c:v>
                </c:pt>
                <c:pt idx="53">
                  <c:v>1.5824759071999992</c:v>
                </c:pt>
                <c:pt idx="54">
                  <c:v>1.5887889071999997</c:v>
                </c:pt>
                <c:pt idx="55">
                  <c:v>1.5865419071999995</c:v>
                </c:pt>
              </c:numCache>
            </c:numRef>
          </c:val>
          <c:smooth val="0"/>
        </c:ser>
        <c:ser>
          <c:idx val="2"/>
          <c:order val="4"/>
          <c:tx>
            <c:strRef>
              <c:f>'2016-17 Forecast '!$P$536</c:f>
              <c:strCache>
                <c:ptCount val="1"/>
                <c:pt idx="0">
                  <c:v>WASDE PLC payment rate projection </c:v>
                </c:pt>
              </c:strCache>
            </c:strRef>
          </c:tx>
          <c:spPr>
            <a:ln w="25400">
              <a:solidFill>
                <a:srgbClr val="008080"/>
              </a:solidFill>
              <a:prstDash val="lgDash"/>
            </a:ln>
          </c:spPr>
          <c:marker>
            <c:symbol val="none"/>
          </c:marker>
          <c:cat>
            <c:numRef>
              <c:f>'2016-17 Forecast '!$B$538:$B$593</c:f>
              <c:numCache>
                <c:formatCode>[$-409]d\-mmm\-yy;@</c:formatCode>
                <c:ptCount val="56"/>
                <c:pt idx="0">
                  <c:v>42495</c:v>
                </c:pt>
                <c:pt idx="1">
                  <c:v>42502</c:v>
                </c:pt>
                <c:pt idx="2">
                  <c:v>42509</c:v>
                </c:pt>
                <c:pt idx="3">
                  <c:v>42516</c:v>
                </c:pt>
                <c:pt idx="4">
                  <c:v>42523</c:v>
                </c:pt>
                <c:pt idx="5">
                  <c:v>42530</c:v>
                </c:pt>
                <c:pt idx="6">
                  <c:v>42537</c:v>
                </c:pt>
                <c:pt idx="7">
                  <c:v>42544</c:v>
                </c:pt>
                <c:pt idx="8">
                  <c:v>42551</c:v>
                </c:pt>
                <c:pt idx="9">
                  <c:v>42558</c:v>
                </c:pt>
                <c:pt idx="10">
                  <c:v>42565</c:v>
                </c:pt>
                <c:pt idx="11">
                  <c:v>42572</c:v>
                </c:pt>
                <c:pt idx="12">
                  <c:v>42579</c:v>
                </c:pt>
                <c:pt idx="13">
                  <c:v>42586</c:v>
                </c:pt>
                <c:pt idx="14">
                  <c:v>42593</c:v>
                </c:pt>
                <c:pt idx="15">
                  <c:v>42600</c:v>
                </c:pt>
                <c:pt idx="16">
                  <c:v>42607</c:v>
                </c:pt>
                <c:pt idx="17">
                  <c:v>42614</c:v>
                </c:pt>
                <c:pt idx="18">
                  <c:v>42621</c:v>
                </c:pt>
                <c:pt idx="19">
                  <c:v>42628</c:v>
                </c:pt>
                <c:pt idx="20">
                  <c:v>42635</c:v>
                </c:pt>
                <c:pt idx="21">
                  <c:v>42642</c:v>
                </c:pt>
                <c:pt idx="22">
                  <c:v>42649</c:v>
                </c:pt>
                <c:pt idx="23">
                  <c:v>42656</c:v>
                </c:pt>
                <c:pt idx="24">
                  <c:v>42663</c:v>
                </c:pt>
                <c:pt idx="25">
                  <c:v>42670</c:v>
                </c:pt>
                <c:pt idx="26">
                  <c:v>42677</c:v>
                </c:pt>
                <c:pt idx="27">
                  <c:v>42684</c:v>
                </c:pt>
                <c:pt idx="28">
                  <c:v>42691</c:v>
                </c:pt>
                <c:pt idx="29">
                  <c:v>42698</c:v>
                </c:pt>
                <c:pt idx="30">
                  <c:v>42705</c:v>
                </c:pt>
                <c:pt idx="31">
                  <c:v>42712</c:v>
                </c:pt>
                <c:pt idx="32">
                  <c:v>42719</c:v>
                </c:pt>
                <c:pt idx="33">
                  <c:v>42726</c:v>
                </c:pt>
                <c:pt idx="34">
                  <c:v>42733</c:v>
                </c:pt>
                <c:pt idx="35">
                  <c:v>42740</c:v>
                </c:pt>
                <c:pt idx="36">
                  <c:v>42747</c:v>
                </c:pt>
                <c:pt idx="37">
                  <c:v>42754</c:v>
                </c:pt>
                <c:pt idx="38">
                  <c:v>42761</c:v>
                </c:pt>
                <c:pt idx="39">
                  <c:v>42768</c:v>
                </c:pt>
                <c:pt idx="40">
                  <c:v>42775</c:v>
                </c:pt>
                <c:pt idx="41">
                  <c:v>42782</c:v>
                </c:pt>
                <c:pt idx="42">
                  <c:v>42789</c:v>
                </c:pt>
                <c:pt idx="43">
                  <c:v>42796</c:v>
                </c:pt>
                <c:pt idx="44">
                  <c:v>42803</c:v>
                </c:pt>
                <c:pt idx="45">
                  <c:v>42810</c:v>
                </c:pt>
                <c:pt idx="46">
                  <c:v>42817</c:v>
                </c:pt>
                <c:pt idx="47">
                  <c:v>42824</c:v>
                </c:pt>
                <c:pt idx="48">
                  <c:v>42831</c:v>
                </c:pt>
                <c:pt idx="49">
                  <c:v>42838</c:v>
                </c:pt>
                <c:pt idx="50">
                  <c:v>42845</c:v>
                </c:pt>
                <c:pt idx="51">
                  <c:v>42852</c:v>
                </c:pt>
                <c:pt idx="52">
                  <c:v>42859</c:v>
                </c:pt>
                <c:pt idx="53">
                  <c:v>42866</c:v>
                </c:pt>
                <c:pt idx="54">
                  <c:v>42873</c:v>
                </c:pt>
                <c:pt idx="55">
                  <c:v>42880</c:v>
                </c:pt>
              </c:numCache>
            </c:numRef>
          </c:cat>
          <c:val>
            <c:numRef>
              <c:f>'2016-17 Forecast '!$P$538:$P$593</c:f>
              <c:numCache>
                <c:formatCode>0.00</c:formatCode>
                <c:ptCount val="56"/>
                <c:pt idx="0">
                  <c:v>1.4000000000000004</c:v>
                </c:pt>
                <c:pt idx="1">
                  <c:v>1.4000000000000004</c:v>
                </c:pt>
                <c:pt idx="2">
                  <c:v>1.4000000000000004</c:v>
                </c:pt>
                <c:pt idx="3">
                  <c:v>1.4000000000000004</c:v>
                </c:pt>
                <c:pt idx="4">
                  <c:v>1.4000000000000004</c:v>
                </c:pt>
                <c:pt idx="5">
                  <c:v>1.5</c:v>
                </c:pt>
                <c:pt idx="6">
                  <c:v>1.5</c:v>
                </c:pt>
                <c:pt idx="7">
                  <c:v>1.5</c:v>
                </c:pt>
                <c:pt idx="8">
                  <c:v>1.5</c:v>
                </c:pt>
                <c:pt idx="9">
                  <c:v>1.5</c:v>
                </c:pt>
                <c:pt idx="10">
                  <c:v>1.7000000000000002</c:v>
                </c:pt>
                <c:pt idx="11">
                  <c:v>1.7000000000000002</c:v>
                </c:pt>
                <c:pt idx="12">
                  <c:v>1.7000000000000002</c:v>
                </c:pt>
                <c:pt idx="13">
                  <c:v>1.7000000000000002</c:v>
                </c:pt>
                <c:pt idx="14">
                  <c:v>1.7999999999999998</c:v>
                </c:pt>
                <c:pt idx="15">
                  <c:v>1.7999999999999998</c:v>
                </c:pt>
                <c:pt idx="16">
                  <c:v>1.7999999999999998</c:v>
                </c:pt>
                <c:pt idx="17">
                  <c:v>1.7999999999999998</c:v>
                </c:pt>
                <c:pt idx="18">
                  <c:v>1.7999999999999998</c:v>
                </c:pt>
                <c:pt idx="19">
                  <c:v>1.9</c:v>
                </c:pt>
                <c:pt idx="20">
                  <c:v>1.9</c:v>
                </c:pt>
                <c:pt idx="21">
                  <c:v>1.9</c:v>
                </c:pt>
                <c:pt idx="22">
                  <c:v>1.9</c:v>
                </c:pt>
                <c:pt idx="23">
                  <c:v>1.7999999999999998</c:v>
                </c:pt>
                <c:pt idx="24">
                  <c:v>1.7999999999999998</c:v>
                </c:pt>
                <c:pt idx="25">
                  <c:v>1.7999999999999998</c:v>
                </c:pt>
                <c:pt idx="26">
                  <c:v>1.7999999999999998</c:v>
                </c:pt>
                <c:pt idx="27">
                  <c:v>1.7999999999999998</c:v>
                </c:pt>
                <c:pt idx="28">
                  <c:v>1.7999999999999998</c:v>
                </c:pt>
                <c:pt idx="29">
                  <c:v>1.7999999999999998</c:v>
                </c:pt>
                <c:pt idx="30">
                  <c:v>1.7999999999999998</c:v>
                </c:pt>
                <c:pt idx="31">
                  <c:v>1.7999999999999998</c:v>
                </c:pt>
                <c:pt idx="32">
                  <c:v>1.7999999999999998</c:v>
                </c:pt>
                <c:pt idx="33">
                  <c:v>1.7999999999999998</c:v>
                </c:pt>
                <c:pt idx="34">
                  <c:v>1.7999999999999998</c:v>
                </c:pt>
                <c:pt idx="35">
                  <c:v>1.7999999999999998</c:v>
                </c:pt>
                <c:pt idx="36">
                  <c:v>1.7000000000000002</c:v>
                </c:pt>
                <c:pt idx="37">
                  <c:v>1.7000000000000002</c:v>
                </c:pt>
                <c:pt idx="38">
                  <c:v>1.7000000000000002</c:v>
                </c:pt>
                <c:pt idx="39">
                  <c:v>1.65</c:v>
                </c:pt>
                <c:pt idx="40">
                  <c:v>1.65</c:v>
                </c:pt>
                <c:pt idx="41">
                  <c:v>1.65</c:v>
                </c:pt>
                <c:pt idx="42">
                  <c:v>1.65</c:v>
                </c:pt>
                <c:pt idx="43">
                  <c:v>1.65</c:v>
                </c:pt>
                <c:pt idx="44">
                  <c:v>1.65</c:v>
                </c:pt>
                <c:pt idx="45">
                  <c:v>1.65</c:v>
                </c:pt>
                <c:pt idx="46">
                  <c:v>1.65</c:v>
                </c:pt>
                <c:pt idx="47">
                  <c:v>1.65</c:v>
                </c:pt>
                <c:pt idx="48">
                  <c:v>1.65</c:v>
                </c:pt>
                <c:pt idx="49">
                  <c:v>1.65</c:v>
                </c:pt>
                <c:pt idx="50">
                  <c:v>1.65</c:v>
                </c:pt>
                <c:pt idx="51">
                  <c:v>1.65</c:v>
                </c:pt>
                <c:pt idx="52">
                  <c:v>1.65</c:v>
                </c:pt>
                <c:pt idx="53">
                  <c:v>1.6</c:v>
                </c:pt>
                <c:pt idx="54">
                  <c:v>1.6</c:v>
                </c:pt>
                <c:pt idx="55">
                  <c:v>1.6</c:v>
                </c:pt>
              </c:numCache>
            </c:numRef>
          </c:val>
          <c:smooth val="0"/>
        </c:ser>
        <c:dLbls>
          <c:showLegendKey val="0"/>
          <c:showVal val="0"/>
          <c:showCatName val="0"/>
          <c:showSerName val="0"/>
          <c:showPercent val="0"/>
          <c:showBubbleSize val="0"/>
        </c:dLbls>
        <c:marker val="1"/>
        <c:smooth val="0"/>
        <c:axId val="436044592"/>
        <c:axId val="795283680"/>
      </c:lineChart>
      <c:catAx>
        <c:axId val="43604347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Forecast period</a:t>
                </a:r>
              </a:p>
            </c:rich>
          </c:tx>
          <c:layout>
            <c:manualLayout>
              <c:xMode val="edge"/>
              <c:yMode val="edge"/>
              <c:x val="0.41824157556453712"/>
              <c:y val="0.94540365643949675"/>
            </c:manualLayout>
          </c:layout>
          <c:overlay val="0"/>
          <c:spPr>
            <a:noFill/>
            <a:ln w="25400">
              <a:noFill/>
            </a:ln>
          </c:spPr>
        </c:title>
        <c:numFmt formatCode="[$-409]d\-mmm\-yy;@" sourceLinked="1"/>
        <c:majorTickMark val="out"/>
        <c:minorTickMark val="none"/>
        <c:tickLblPos val="nextTo"/>
        <c:spPr>
          <a:ln w="3175">
            <a:solidFill>
              <a:srgbClr val="000000"/>
            </a:solidFill>
            <a:prstDash val="solid"/>
          </a:ln>
        </c:spPr>
        <c:txPr>
          <a:bodyPr rot="2700000" vert="horz"/>
          <a:lstStyle/>
          <a:p>
            <a:pPr>
              <a:defRPr sz="1000" b="1" i="0" u="none" strike="noStrike" baseline="0">
                <a:solidFill>
                  <a:srgbClr val="000000"/>
                </a:solidFill>
                <a:latin typeface="Arial"/>
                <a:ea typeface="Arial"/>
                <a:cs typeface="Arial"/>
              </a:defRPr>
            </a:pPr>
            <a:endParaRPr lang="en-US"/>
          </a:p>
        </c:txPr>
        <c:crossAx val="436044032"/>
        <c:crosses val="autoZero"/>
        <c:auto val="0"/>
        <c:lblAlgn val="ctr"/>
        <c:lblOffset val="100"/>
        <c:tickLblSkip val="2"/>
        <c:tickMarkSkip val="1"/>
        <c:noMultiLvlLbl val="0"/>
      </c:catAx>
      <c:valAx>
        <c:axId val="436044032"/>
        <c:scaling>
          <c:orientation val="minMax"/>
          <c:max val="8"/>
          <c:min val="2"/>
        </c:scaling>
        <c:delete val="0"/>
        <c:axPos val="l"/>
        <c:title>
          <c:tx>
            <c:rich>
              <a:bodyPr/>
              <a:lstStyle/>
              <a:p>
                <a:pPr>
                  <a:defRPr sz="1000" b="1" i="0" u="none" strike="noStrike" baseline="0">
                    <a:solidFill>
                      <a:srgbClr val="000000"/>
                    </a:solidFill>
                    <a:latin typeface="Arial"/>
                    <a:ea typeface="Arial"/>
                    <a:cs typeface="Arial"/>
                  </a:defRPr>
                </a:pPr>
                <a:r>
                  <a:rPr lang="en-US"/>
                  <a:t>Season-average price received (Dollars per bushel)</a:t>
                </a:r>
              </a:p>
            </c:rich>
          </c:tx>
          <c:layout>
            <c:manualLayout>
              <c:xMode val="edge"/>
              <c:yMode val="edge"/>
              <c:x val="1.3147047191220356E-2"/>
              <c:y val="0.26149455455999032"/>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36043472"/>
        <c:crosses val="autoZero"/>
        <c:crossBetween val="between"/>
        <c:majorUnit val="0.5"/>
        <c:minorUnit val="0.1"/>
      </c:valAx>
      <c:catAx>
        <c:axId val="436044592"/>
        <c:scaling>
          <c:orientation val="minMax"/>
        </c:scaling>
        <c:delete val="1"/>
        <c:axPos val="b"/>
        <c:numFmt formatCode="[$-409]d\-mmm\-yy;@" sourceLinked="1"/>
        <c:majorTickMark val="out"/>
        <c:minorTickMark val="none"/>
        <c:tickLblPos val="nextTo"/>
        <c:crossAx val="795283680"/>
        <c:crosses val="autoZero"/>
        <c:auto val="0"/>
        <c:lblAlgn val="ctr"/>
        <c:lblOffset val="100"/>
        <c:noMultiLvlLbl val="0"/>
      </c:catAx>
      <c:valAx>
        <c:axId val="795283680"/>
        <c:scaling>
          <c:orientation val="minMax"/>
          <c:min val="0"/>
        </c:scaling>
        <c:delete val="0"/>
        <c:axPos val="r"/>
        <c:title>
          <c:tx>
            <c:rich>
              <a:bodyPr/>
              <a:lstStyle/>
              <a:p>
                <a:pPr>
                  <a:defRPr sz="1000" b="1" i="0" u="none" strike="noStrike" baseline="0">
                    <a:solidFill>
                      <a:srgbClr val="000000"/>
                    </a:solidFill>
                    <a:latin typeface="Arial"/>
                    <a:ea typeface="Arial"/>
                    <a:cs typeface="Arial"/>
                  </a:defRPr>
                </a:pPr>
                <a:r>
                  <a:rPr lang="en-US"/>
                  <a:t>PLC Payment Rate (Dollars per bushel)</a:t>
                </a:r>
              </a:p>
            </c:rich>
          </c:tx>
          <c:layout>
            <c:manualLayout>
              <c:xMode val="edge"/>
              <c:yMode val="edge"/>
              <c:x val="0.90164954602270209"/>
              <c:y val="0.34818007662835249"/>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36044592"/>
        <c:crosses val="max"/>
        <c:crossBetween val="between"/>
        <c:majorUnit val="0.1"/>
        <c:minorUnit val="0.05"/>
      </c:valAx>
      <c:spPr>
        <a:solidFill>
          <a:srgbClr val="FFFFFF"/>
        </a:solidFill>
        <a:ln w="12700">
          <a:solidFill>
            <a:srgbClr val="808080"/>
          </a:solidFill>
          <a:prstDash val="solid"/>
        </a:ln>
      </c:spPr>
    </c:plotArea>
    <c:legend>
      <c:legendPos val="r"/>
      <c:layout>
        <c:manualLayout>
          <c:xMode val="edge"/>
          <c:yMode val="edge"/>
          <c:x val="0.53636272500586901"/>
          <c:y val="0.36829501915708812"/>
          <c:w val="0.29276914519448172"/>
          <c:h val="0.19540229885057475"/>
        </c:manualLayout>
      </c:layout>
      <c:overlay val="0"/>
      <c:spPr>
        <a:solidFill>
          <a:srgbClr val="FFFFFF"/>
        </a:solidFill>
        <a:ln w="3175">
          <a:solidFill>
            <a:srgbClr val="000000"/>
          </a:solidFill>
          <a:prstDash val="solid"/>
        </a:ln>
      </c:spPr>
      <c:txPr>
        <a:bodyPr/>
        <a:lstStyle/>
        <a:p>
          <a:pPr>
            <a:defRPr sz="9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6705600</xdr:colOff>
      <xdr:row>1</xdr:row>
      <xdr:rowOff>1691</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705600" cy="8303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1228725</xdr:colOff>
      <xdr:row>59</xdr:row>
      <xdr:rowOff>9525</xdr:rowOff>
    </xdr:from>
    <xdr:to>
      <xdr:col>8</xdr:col>
      <xdr:colOff>57150</xdr:colOff>
      <xdr:row>63</xdr:row>
      <xdr:rowOff>47625</xdr:rowOff>
    </xdr:to>
    <xdr:sp macro="" textlink="">
      <xdr:nvSpPr>
        <xdr:cNvPr id="1536063" name="Line 2"/>
        <xdr:cNvSpPr>
          <a:spLocks noChangeShapeType="1"/>
        </xdr:cNvSpPr>
      </xdr:nvSpPr>
      <xdr:spPr bwMode="auto">
        <a:xfrm flipH="1">
          <a:off x="7219950" y="13887450"/>
          <a:ext cx="1362075" cy="809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28575</xdr:colOff>
      <xdr:row>84</xdr:row>
      <xdr:rowOff>28575</xdr:rowOff>
    </xdr:from>
    <xdr:to>
      <xdr:col>11</xdr:col>
      <xdr:colOff>38100</xdr:colOff>
      <xdr:row>125</xdr:row>
      <xdr:rowOff>28575</xdr:rowOff>
    </xdr:to>
    <xdr:graphicFrame macro="">
      <xdr:nvGraphicFramePr>
        <xdr:cNvPr id="153606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84</xdr:row>
      <xdr:rowOff>9525</xdr:rowOff>
    </xdr:from>
    <xdr:to>
      <xdr:col>11</xdr:col>
      <xdr:colOff>0</xdr:colOff>
      <xdr:row>125</xdr:row>
      <xdr:rowOff>0</xdr:rowOff>
    </xdr:to>
    <xdr:graphicFrame macro="">
      <xdr:nvGraphicFramePr>
        <xdr:cNvPr id="15381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1228725</xdr:colOff>
      <xdr:row>59</xdr:row>
      <xdr:rowOff>9525</xdr:rowOff>
    </xdr:from>
    <xdr:to>
      <xdr:col>8</xdr:col>
      <xdr:colOff>57150</xdr:colOff>
      <xdr:row>63</xdr:row>
      <xdr:rowOff>47625</xdr:rowOff>
    </xdr:to>
    <xdr:sp macro="" textlink="">
      <xdr:nvSpPr>
        <xdr:cNvPr id="1538111" name="Line 2"/>
        <xdr:cNvSpPr>
          <a:spLocks noChangeShapeType="1"/>
        </xdr:cNvSpPr>
      </xdr:nvSpPr>
      <xdr:spPr bwMode="auto">
        <a:xfrm flipH="1">
          <a:off x="7181850" y="13896975"/>
          <a:ext cx="1362075" cy="809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1228725</xdr:colOff>
      <xdr:row>47</xdr:row>
      <xdr:rowOff>9525</xdr:rowOff>
    </xdr:from>
    <xdr:to>
      <xdr:col>8</xdr:col>
      <xdr:colOff>57150</xdr:colOff>
      <xdr:row>51</xdr:row>
      <xdr:rowOff>47625</xdr:rowOff>
    </xdr:to>
    <xdr:sp macro="" textlink="">
      <xdr:nvSpPr>
        <xdr:cNvPr id="1540158" name="Line 2"/>
        <xdr:cNvSpPr>
          <a:spLocks noChangeShapeType="1"/>
        </xdr:cNvSpPr>
      </xdr:nvSpPr>
      <xdr:spPr bwMode="auto">
        <a:xfrm flipH="1">
          <a:off x="7219950" y="11096625"/>
          <a:ext cx="1362075" cy="809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1228725</xdr:colOff>
      <xdr:row>108</xdr:row>
      <xdr:rowOff>9525</xdr:rowOff>
    </xdr:from>
    <xdr:to>
      <xdr:col>8</xdr:col>
      <xdr:colOff>57150</xdr:colOff>
      <xdr:row>112</xdr:row>
      <xdr:rowOff>47625</xdr:rowOff>
    </xdr:to>
    <xdr:sp macro="" textlink="">
      <xdr:nvSpPr>
        <xdr:cNvPr id="1540159" name="Line 2"/>
        <xdr:cNvSpPr>
          <a:spLocks noChangeShapeType="1"/>
        </xdr:cNvSpPr>
      </xdr:nvSpPr>
      <xdr:spPr bwMode="auto">
        <a:xfrm flipH="1">
          <a:off x="7219950" y="24526875"/>
          <a:ext cx="1362075" cy="809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1228725</xdr:colOff>
      <xdr:row>83</xdr:row>
      <xdr:rowOff>9525</xdr:rowOff>
    </xdr:from>
    <xdr:to>
      <xdr:col>8</xdr:col>
      <xdr:colOff>57150</xdr:colOff>
      <xdr:row>87</xdr:row>
      <xdr:rowOff>47625</xdr:rowOff>
    </xdr:to>
    <xdr:sp macro="" textlink="">
      <xdr:nvSpPr>
        <xdr:cNvPr id="1541182" name="Line 2"/>
        <xdr:cNvSpPr>
          <a:spLocks noChangeShapeType="1"/>
        </xdr:cNvSpPr>
      </xdr:nvSpPr>
      <xdr:spPr bwMode="auto">
        <a:xfrm flipH="1">
          <a:off x="7219950" y="22945725"/>
          <a:ext cx="1704975" cy="809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1228725</xdr:colOff>
      <xdr:row>122</xdr:row>
      <xdr:rowOff>9525</xdr:rowOff>
    </xdr:from>
    <xdr:to>
      <xdr:col>8</xdr:col>
      <xdr:colOff>57150</xdr:colOff>
      <xdr:row>126</xdr:row>
      <xdr:rowOff>47625</xdr:rowOff>
    </xdr:to>
    <xdr:sp macro="" textlink="">
      <xdr:nvSpPr>
        <xdr:cNvPr id="1541183" name="Line 2"/>
        <xdr:cNvSpPr>
          <a:spLocks noChangeShapeType="1"/>
        </xdr:cNvSpPr>
      </xdr:nvSpPr>
      <xdr:spPr bwMode="auto">
        <a:xfrm flipH="1">
          <a:off x="7219950" y="30737175"/>
          <a:ext cx="1704975" cy="809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sewadeh/AppData/Local/Temp/1/Futmodwheat.xls_82386/Futmodcor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2017-18 Forecast"/>
      <sheetName val="2016-17 Forecast"/>
      <sheetName val="Change Forecast"/>
      <sheetName val="Definitions"/>
      <sheetName val="Documentation"/>
      <sheetName val="Data"/>
    </sheetNames>
    <sheetDataSet>
      <sheetData sheetId="0"/>
      <sheetData sheetId="1"/>
      <sheetData sheetId="2"/>
      <sheetData sheetId="3"/>
      <sheetData sheetId="4"/>
      <sheetData sheetId="5"/>
      <sheetData sheetId="6">
        <row r="168">
          <cell r="F168">
            <v>3.7050000000000001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fsa.usda.gov/FSA/webapp?area=home&amp;subject=ecpa&amp;topic=foa-cc" TargetMode="External"/><Relationship Id="rId7" Type="http://schemas.openxmlformats.org/officeDocument/2006/relationships/drawing" Target="../drawings/drawing1.xml"/><Relationship Id="rId2" Type="http://schemas.openxmlformats.org/officeDocument/2006/relationships/hyperlink" Target="https://www.ers.usda.gov/publications/pub-details/?pubid=36456" TargetMode="External"/><Relationship Id="rId1" Type="http://schemas.openxmlformats.org/officeDocument/2006/relationships/hyperlink" Target="http://usda.mannlib.cornell.edu/MannUsda/viewDocumentInfo.do?documentID=1194" TargetMode="External"/><Relationship Id="rId6" Type="http://schemas.openxmlformats.org/officeDocument/2006/relationships/printerSettings" Target="../printerSettings/printerSettings1.bin"/><Relationship Id="rId5" Type="http://schemas.openxmlformats.org/officeDocument/2006/relationships/hyperlink" Target="https://www.fsa.usda.gov/Assets/USDA-FSA-Public/usdafiles/arc-plc/pdf/2015_plc.pdf" TargetMode="External"/><Relationship Id="rId4" Type="http://schemas.openxmlformats.org/officeDocument/2006/relationships/hyperlink" Target="https://www.ers.usda.gov/amber-waves/2014/july/2014-farm-act-shifts-crop-commodity-programs-away-from-fixed-payments-and-expands-program-choic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gpo.gov/fdsys/pkg/BILLS-113hr2642enr/pdf/BILLS-113hr2642enr.pdf" TargetMode="External"/><Relationship Id="rId3" Type="http://schemas.openxmlformats.org/officeDocument/2006/relationships/hyperlink" Target="http://www.cmegroup.com/market-data/datamine-historical-data/datamine.html" TargetMode="External"/><Relationship Id="rId7" Type="http://schemas.openxmlformats.org/officeDocument/2006/relationships/hyperlink" Target="https://www.ers.usda.gov/topics/farm-economy/farm-commodity-policy/crop-commodity-program-provisions-title-i/" TargetMode="External"/><Relationship Id="rId2" Type="http://schemas.openxmlformats.org/officeDocument/2006/relationships/hyperlink" Target="https://www.ers.usda.gov/topics/farm-economy/farm-commodity-policy/" TargetMode="External"/><Relationship Id="rId1" Type="http://schemas.openxmlformats.org/officeDocument/2006/relationships/hyperlink" Target="http://webarchives.cdlib.org/sw1tx36512/http:/ers.usda.gov/FarmBill/2008/Titles/TitleIcommodities.htm" TargetMode="External"/><Relationship Id="rId6" Type="http://schemas.openxmlformats.org/officeDocument/2006/relationships/hyperlink" Target="https://www.ers.usda.gov/topics/farm-economy/farm-commodity-policy/farm-policy-glossary/" TargetMode="External"/><Relationship Id="rId5" Type="http://schemas.openxmlformats.org/officeDocument/2006/relationships/hyperlink" Target="https://www.ers.usda.gov/publications/pub-details/?pubid=42674" TargetMode="External"/><Relationship Id="rId4" Type="http://schemas.openxmlformats.org/officeDocument/2006/relationships/hyperlink" Target="http://www.kcbt.com/index.asp"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usda.mannlib.cornell.edu/MannUsda/viewDocumentInfo.do?documentID=1002" TargetMode="External"/><Relationship Id="rId7" Type="http://schemas.openxmlformats.org/officeDocument/2006/relationships/hyperlink" Target="https://www.ers.usda.gov/topics/farm-economy/farm-commodity-policy/analysis-of-previous-farm-bills/" TargetMode="External"/><Relationship Id="rId2" Type="http://schemas.openxmlformats.org/officeDocument/2006/relationships/hyperlink" Target="http://usda.mannlib.cornell.edu/MannUsda/viewDocumentInfo.do?documentID=1194" TargetMode="External"/><Relationship Id="rId1" Type="http://schemas.openxmlformats.org/officeDocument/2006/relationships/hyperlink" Target="http://usda.mannlib.cornell.edu/MannUsda/viewDocumentInfo.do?documentID=1002" TargetMode="External"/><Relationship Id="rId6" Type="http://schemas.openxmlformats.org/officeDocument/2006/relationships/hyperlink" Target="http://www.cmegroup.com/trading/products/" TargetMode="External"/><Relationship Id="rId5" Type="http://schemas.openxmlformats.org/officeDocument/2006/relationships/hyperlink" Target="https://www.ers.usda.gov/topics/farm-economy/farm-commodity-policy/crop-commodity-program-provisions-title-i/" TargetMode="External"/><Relationship Id="rId4" Type="http://schemas.openxmlformats.org/officeDocument/2006/relationships/hyperlink" Target="http://www.cmegroup.com/market-data/datamine-historical-data/" TargetMode="External"/><Relationship Id="rId9"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C52"/>
  <sheetViews>
    <sheetView workbookViewId="0">
      <selection activeCell="A2" sqref="A2"/>
    </sheetView>
  </sheetViews>
  <sheetFormatPr defaultRowHeight="12.75"/>
  <cols>
    <col min="1" max="1" width="100.7109375" customWidth="1"/>
  </cols>
  <sheetData>
    <row r="1" spans="1:55" ht="65.25" customHeight="1"/>
    <row r="2" spans="1:55" ht="45" customHeight="1">
      <c r="A2" s="196" t="s">
        <v>321</v>
      </c>
    </row>
    <row r="4" spans="1:55" ht="18.75">
      <c r="A4" s="303" t="s">
        <v>91</v>
      </c>
    </row>
    <row r="5" spans="1:55" ht="31.5">
      <c r="A5" s="496" t="s">
        <v>390</v>
      </c>
      <c r="D5" s="3"/>
    </row>
    <row r="6" spans="1:55" ht="31.5">
      <c r="A6" s="537" t="s">
        <v>384</v>
      </c>
    </row>
    <row r="7" spans="1:55" ht="95.25" customHeight="1">
      <c r="A7" s="496" t="s">
        <v>325</v>
      </c>
      <c r="B7" s="477"/>
      <c r="C7" s="477"/>
      <c r="D7" s="477"/>
      <c r="E7" s="477"/>
      <c r="F7" s="477"/>
      <c r="G7" s="477"/>
      <c r="H7" s="477"/>
      <c r="I7" s="477"/>
      <c r="J7" s="477"/>
      <c r="K7" s="477"/>
      <c r="L7" s="477"/>
      <c r="M7" s="477"/>
      <c r="N7" s="477"/>
      <c r="O7" s="477"/>
      <c r="P7" s="477"/>
      <c r="Q7" s="477"/>
      <c r="R7" s="477"/>
      <c r="S7" s="477"/>
      <c r="T7" s="477"/>
      <c r="U7" s="477"/>
      <c r="V7" s="477"/>
      <c r="W7" s="477"/>
      <c r="X7" s="477"/>
      <c r="Y7" s="477"/>
      <c r="Z7" s="477"/>
      <c r="AA7" s="477"/>
      <c r="AB7" s="477"/>
      <c r="AC7" s="477"/>
      <c r="AD7" s="477"/>
      <c r="AE7" s="477"/>
      <c r="AF7" s="477"/>
      <c r="AG7" s="477"/>
      <c r="AH7" s="477"/>
      <c r="AI7" s="477"/>
      <c r="AJ7" s="477"/>
      <c r="AK7" s="477"/>
      <c r="AL7" s="477"/>
      <c r="AM7" s="477"/>
      <c r="AN7" s="477"/>
      <c r="AO7" s="477"/>
      <c r="AP7" s="477"/>
      <c r="AQ7" s="477"/>
      <c r="AR7" s="477"/>
      <c r="AS7" s="477"/>
      <c r="AT7" s="477"/>
      <c r="AU7" s="477"/>
      <c r="AV7" s="477"/>
      <c r="AW7" s="477"/>
      <c r="AX7" s="477"/>
      <c r="AY7" s="477"/>
      <c r="AZ7" s="477"/>
      <c r="BA7" s="477"/>
      <c r="BB7" s="477"/>
      <c r="BC7" s="477"/>
    </row>
    <row r="8" spans="1:55" ht="15.75">
      <c r="A8" s="302" t="s">
        <v>389</v>
      </c>
      <c r="B8" s="477"/>
      <c r="C8" s="477"/>
      <c r="D8" s="477"/>
      <c r="E8" s="477"/>
      <c r="F8" s="477"/>
      <c r="G8" s="477"/>
      <c r="H8" s="477"/>
      <c r="I8" s="477"/>
      <c r="J8" s="477"/>
      <c r="K8" s="477"/>
      <c r="L8" s="477"/>
      <c r="M8" s="477"/>
      <c r="N8" s="477"/>
      <c r="O8" s="477"/>
      <c r="P8" s="477"/>
      <c r="Q8" s="477"/>
      <c r="R8" s="477"/>
      <c r="S8" s="477"/>
      <c r="T8" s="477"/>
      <c r="U8" s="477"/>
      <c r="V8" s="477"/>
      <c r="W8" s="477"/>
      <c r="X8" s="477"/>
      <c r="Y8" s="477"/>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7"/>
      <c r="AY8" s="477"/>
      <c r="AZ8" s="477"/>
      <c r="BA8" s="477"/>
      <c r="BB8" s="477"/>
      <c r="BC8" s="477"/>
    </row>
    <row r="9" spans="1:55" ht="15.75">
      <c r="A9" s="302"/>
      <c r="B9" s="477"/>
      <c r="C9" s="477"/>
      <c r="D9" s="477"/>
      <c r="E9" s="477"/>
      <c r="F9" s="477"/>
      <c r="G9" s="477"/>
      <c r="H9" s="477"/>
      <c r="I9" s="477"/>
      <c r="J9" s="477"/>
      <c r="K9" s="477"/>
      <c r="L9" s="477"/>
      <c r="M9" s="477"/>
      <c r="N9" s="477"/>
      <c r="O9" s="477"/>
      <c r="P9" s="477"/>
      <c r="Q9" s="477"/>
      <c r="R9" s="477"/>
      <c r="S9" s="477"/>
      <c r="T9" s="477"/>
      <c r="U9" s="477"/>
      <c r="V9" s="477"/>
      <c r="W9" s="477"/>
      <c r="X9" s="477"/>
      <c r="Y9" s="477"/>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7"/>
      <c r="AY9" s="477"/>
      <c r="AZ9" s="477"/>
      <c r="BA9" s="477"/>
      <c r="BB9" s="477"/>
      <c r="BC9" s="477"/>
    </row>
    <row r="10" spans="1:55" ht="18.75">
      <c r="A10" s="199" t="s">
        <v>361</v>
      </c>
      <c r="B10" s="16"/>
      <c r="C10" s="16"/>
      <c r="D10" s="16"/>
      <c r="E10" s="16"/>
      <c r="F10" s="16"/>
      <c r="G10" s="16"/>
      <c r="H10" s="6"/>
      <c r="I10" s="6"/>
      <c r="J10" s="6"/>
      <c r="K10" s="6"/>
      <c r="L10" s="6"/>
    </row>
    <row r="11" spans="1:55" ht="18.75">
      <c r="A11" s="197" t="s">
        <v>98</v>
      </c>
      <c r="B11" s="16"/>
      <c r="C11" s="16"/>
      <c r="D11" s="16"/>
      <c r="E11" s="16"/>
      <c r="F11" s="16"/>
      <c r="G11" s="16"/>
      <c r="H11" s="6"/>
      <c r="I11" s="6"/>
      <c r="J11" s="6"/>
      <c r="K11" s="6"/>
      <c r="L11" s="6"/>
    </row>
    <row r="12" spans="1:55" ht="32.25">
      <c r="A12" s="200" t="s">
        <v>337</v>
      </c>
      <c r="B12" s="16"/>
      <c r="C12" s="16"/>
      <c r="D12" s="16"/>
      <c r="E12" s="16"/>
      <c r="F12" s="16"/>
      <c r="G12" s="16"/>
      <c r="H12" s="4"/>
      <c r="I12" s="6"/>
      <c r="J12" s="6"/>
      <c r="K12" s="6"/>
      <c r="L12" s="6"/>
    </row>
    <row r="13" spans="1:55" ht="18.75">
      <c r="A13" s="198" t="s">
        <v>226</v>
      </c>
      <c r="C13" s="3"/>
      <c r="D13" s="3"/>
      <c r="E13" s="3"/>
      <c r="F13" s="3"/>
      <c r="G13" s="16"/>
      <c r="H13" s="4"/>
      <c r="I13" s="6"/>
      <c r="J13" s="6"/>
      <c r="K13" s="6"/>
      <c r="L13" s="6"/>
    </row>
    <row r="14" spans="1:55" ht="18.75">
      <c r="A14" s="198" t="s">
        <v>227</v>
      </c>
      <c r="B14" s="16"/>
      <c r="C14" s="16"/>
      <c r="D14" s="16"/>
      <c r="E14" s="16"/>
      <c r="F14" s="16"/>
      <c r="G14" s="16"/>
      <c r="H14" s="4"/>
      <c r="I14" s="6"/>
      <c r="J14" s="6"/>
      <c r="K14" s="6"/>
      <c r="L14" s="6"/>
    </row>
    <row r="15" spans="1:55" ht="18.75">
      <c r="A15" s="195" t="s">
        <v>99</v>
      </c>
      <c r="B15" s="5"/>
      <c r="C15" s="5"/>
      <c r="D15" s="5"/>
      <c r="E15" s="5"/>
      <c r="F15" s="5"/>
      <c r="G15" s="5"/>
      <c r="H15" s="6"/>
      <c r="I15" s="6"/>
      <c r="J15" s="6"/>
      <c r="K15" s="6"/>
      <c r="L15" s="6"/>
    </row>
    <row r="17" spans="1:12" ht="18.75">
      <c r="A17" s="199" t="s">
        <v>338</v>
      </c>
      <c r="B17" s="16"/>
      <c r="C17" s="16"/>
      <c r="D17" s="16"/>
      <c r="E17" s="16"/>
      <c r="F17" s="16"/>
      <c r="G17" s="16"/>
      <c r="H17" s="6"/>
      <c r="I17" s="6"/>
      <c r="J17" s="6"/>
      <c r="K17" s="6"/>
      <c r="L17" s="6"/>
    </row>
    <row r="18" spans="1:12" ht="18.75">
      <c r="A18" s="197" t="s">
        <v>98</v>
      </c>
      <c r="B18" s="16"/>
      <c r="C18" s="16"/>
      <c r="D18" s="16"/>
      <c r="E18" s="16"/>
      <c r="F18" s="16"/>
      <c r="G18" s="16"/>
      <c r="H18" s="6"/>
      <c r="I18" s="6"/>
      <c r="J18" s="6"/>
      <c r="K18" s="6"/>
      <c r="L18" s="6"/>
    </row>
    <row r="19" spans="1:12" ht="32.25">
      <c r="A19" s="200" t="s">
        <v>337</v>
      </c>
      <c r="B19" s="16"/>
      <c r="C19" s="16"/>
      <c r="D19" s="16"/>
      <c r="E19" s="16"/>
      <c r="F19" s="16"/>
      <c r="G19" s="16"/>
      <c r="H19" s="4"/>
      <c r="I19" s="6"/>
      <c r="J19" s="6"/>
      <c r="K19" s="6"/>
      <c r="L19" s="6"/>
    </row>
    <row r="20" spans="1:12" ht="18.75">
      <c r="A20" s="198" t="s">
        <v>226</v>
      </c>
      <c r="B20" s="5"/>
      <c r="C20" s="5"/>
      <c r="D20" s="5"/>
      <c r="E20" s="5"/>
      <c r="F20" s="5"/>
      <c r="G20" s="5"/>
      <c r="H20" s="6"/>
      <c r="I20" s="6"/>
      <c r="J20" s="6"/>
      <c r="K20" s="6"/>
      <c r="L20" s="6"/>
    </row>
    <row r="21" spans="1:12" ht="18.75">
      <c r="A21" s="198" t="s">
        <v>227</v>
      </c>
      <c r="B21" s="5"/>
      <c r="C21" s="5"/>
      <c r="D21" s="5"/>
      <c r="E21" s="5"/>
      <c r="F21" s="5"/>
      <c r="G21" s="5"/>
      <c r="H21" s="6"/>
      <c r="I21" s="6"/>
      <c r="J21" s="6"/>
      <c r="K21" s="6"/>
      <c r="L21" s="6"/>
    </row>
    <row r="22" spans="1:12" ht="18.75">
      <c r="A22" s="195" t="s">
        <v>99</v>
      </c>
      <c r="B22" s="5"/>
      <c r="C22" s="5"/>
      <c r="D22" s="5"/>
      <c r="E22" s="5"/>
      <c r="F22" s="5"/>
      <c r="G22" s="5"/>
      <c r="H22" s="6"/>
      <c r="I22" s="6"/>
      <c r="J22" s="6"/>
      <c r="K22" s="6"/>
      <c r="L22" s="6"/>
    </row>
    <row r="24" spans="1:12" ht="18.75">
      <c r="A24" s="199" t="s">
        <v>336</v>
      </c>
      <c r="B24" s="16"/>
      <c r="C24" s="16"/>
      <c r="D24" s="16"/>
      <c r="E24" s="16"/>
      <c r="F24" s="16"/>
      <c r="G24" s="16"/>
      <c r="H24" s="6"/>
      <c r="I24" s="6"/>
      <c r="J24" s="6"/>
    </row>
    <row r="25" spans="1:12" s="84" customFormat="1" ht="32.25">
      <c r="A25" s="197" t="s">
        <v>92</v>
      </c>
      <c r="B25" s="16"/>
      <c r="C25" s="16"/>
      <c r="D25" s="16"/>
      <c r="E25" s="16"/>
      <c r="F25" s="16"/>
      <c r="G25" s="16"/>
      <c r="H25" s="6"/>
      <c r="I25" s="6"/>
      <c r="J25" s="6"/>
      <c r="K25" s="6"/>
      <c r="L25" s="6"/>
    </row>
    <row r="26" spans="1:12" ht="18.75">
      <c r="A26" s="195" t="s">
        <v>99</v>
      </c>
      <c r="B26" s="181"/>
      <c r="C26" s="181"/>
      <c r="D26" s="181"/>
      <c r="E26" s="181"/>
      <c r="F26" s="26"/>
      <c r="G26" s="26"/>
    </row>
    <row r="27" spans="1:12" ht="12.75" customHeight="1">
      <c r="A27" s="6"/>
      <c r="B27" s="181"/>
      <c r="C27" s="181"/>
      <c r="D27" s="181"/>
      <c r="E27" s="181"/>
      <c r="F27" s="26"/>
      <c r="G27" s="26"/>
    </row>
    <row r="28" spans="1:12" ht="18.75">
      <c r="A28" s="199" t="s">
        <v>93</v>
      </c>
      <c r="F28" s="194"/>
    </row>
    <row r="29" spans="1:12" ht="15.75">
      <c r="A29" s="2" t="s">
        <v>35</v>
      </c>
    </row>
    <row r="30" spans="1:12" ht="12.75" customHeight="1">
      <c r="A30" s="2"/>
    </row>
    <row r="31" spans="1:12" ht="18.75">
      <c r="A31" s="199" t="s">
        <v>94</v>
      </c>
    </row>
    <row r="32" spans="1:12" ht="15.75">
      <c r="A32" s="2" t="s">
        <v>97</v>
      </c>
    </row>
    <row r="33" spans="1:14" ht="18.75">
      <c r="A33" s="5"/>
    </row>
    <row r="34" spans="1:14" ht="18.75">
      <c r="A34" s="199" t="s">
        <v>95</v>
      </c>
      <c r="L34" s="6"/>
      <c r="M34" s="6"/>
      <c r="N34" s="6"/>
    </row>
    <row r="35" spans="1:14" ht="15.75">
      <c r="A35" s="2" t="s">
        <v>96</v>
      </c>
      <c r="L35" s="6"/>
      <c r="M35" s="6"/>
      <c r="N35" s="6"/>
    </row>
    <row r="36" spans="1:14" ht="15.75">
      <c r="A36" s="198" t="s">
        <v>23</v>
      </c>
      <c r="C36" s="7"/>
      <c r="D36" s="7"/>
      <c r="E36" s="7"/>
      <c r="F36" s="7"/>
      <c r="G36" s="7"/>
      <c r="H36" s="7"/>
    </row>
    <row r="37" spans="1:14" ht="15.75">
      <c r="A37" s="198" t="s">
        <v>130</v>
      </c>
      <c r="C37" s="7"/>
      <c r="D37" s="7"/>
      <c r="E37" s="7"/>
      <c r="F37" s="7"/>
      <c r="G37" s="7"/>
      <c r="H37" s="7"/>
    </row>
    <row r="38" spans="1:14" ht="15.75">
      <c r="A38" s="198" t="s">
        <v>131</v>
      </c>
      <c r="C38" s="7"/>
      <c r="D38" s="7"/>
      <c r="E38" s="7"/>
      <c r="F38" s="7"/>
      <c r="G38" s="7"/>
      <c r="H38" s="7"/>
    </row>
    <row r="39" spans="1:14" ht="15.75">
      <c r="A39" s="198" t="s">
        <v>132</v>
      </c>
      <c r="C39" s="7"/>
      <c r="D39" s="7"/>
      <c r="E39" s="7"/>
      <c r="F39" s="7"/>
      <c r="G39" s="7"/>
      <c r="H39" s="7"/>
    </row>
    <row r="40" spans="1:14" ht="31.5">
      <c r="A40" s="200" t="s">
        <v>341</v>
      </c>
      <c r="C40" s="7"/>
      <c r="D40" s="7"/>
      <c r="E40" s="7"/>
      <c r="F40" s="7"/>
      <c r="G40" s="7"/>
      <c r="H40" s="7"/>
    </row>
    <row r="41" spans="1:14" ht="31.5">
      <c r="A41" s="200" t="s">
        <v>299</v>
      </c>
      <c r="C41" s="7"/>
      <c r="D41" s="7"/>
      <c r="E41" s="7"/>
      <c r="F41" s="7"/>
      <c r="G41" s="7"/>
      <c r="H41" s="7"/>
    </row>
    <row r="44" spans="1:14">
      <c r="A44" s="6" t="s">
        <v>101</v>
      </c>
    </row>
    <row r="45" spans="1:14">
      <c r="A45" s="202" t="s">
        <v>100</v>
      </c>
    </row>
    <row r="46" spans="1:14">
      <c r="A46" s="203" t="s">
        <v>244</v>
      </c>
    </row>
    <row r="47" spans="1:14">
      <c r="A47" s="203"/>
    </row>
    <row r="48" spans="1:14">
      <c r="A48" s="202" t="s">
        <v>247</v>
      </c>
    </row>
    <row r="49" spans="1:1">
      <c r="A49" s="203" t="s">
        <v>245</v>
      </c>
    </row>
    <row r="50" spans="1:1">
      <c r="A50" s="203"/>
    </row>
    <row r="51" spans="1:1">
      <c r="A51" s="514" t="s">
        <v>339</v>
      </c>
    </row>
    <row r="52" spans="1:1">
      <c r="A52" s="515" t="s">
        <v>340</v>
      </c>
    </row>
  </sheetData>
  <phoneticPr fontId="2" type="noConversion"/>
  <hyperlinks>
    <hyperlink ref="A10" location="'2017-18 Forecast '!A1" display="2017/18 Forecast"/>
    <hyperlink ref="A17" location="'2016-17 Forecast '!A1" display="2016/17 Forecast"/>
    <hyperlink ref="A24" location="'Change forecast'!A1" display="Change forecast"/>
    <hyperlink ref="A28" location="Definitions!A1" display="Definitions"/>
    <hyperlink ref="A31" location="Documentation!A1" display="Documentation"/>
    <hyperlink ref="A34" location="Data!A1" display="Data"/>
    <hyperlink ref="A46" r:id="rId1"/>
    <hyperlink ref="A8" r:id="rId2"/>
    <hyperlink ref="A49" r:id="rId3"/>
    <hyperlink ref="A6" r:id="rId4"/>
    <hyperlink ref="A52" r:id="rId5" display="https://www.fsa.usda.gov/Assets/USDA-FSA-Public/usdafiles/arc-plc/pdf/2015_plc.pdf"/>
  </hyperlinks>
  <pageMargins left="0.5" right="0.5" top="0.75" bottom="0.75" header="0.5" footer="0.5"/>
  <pageSetup scale="73" orientation="portrait" r:id="rId6"/>
  <headerFooter alignWithMargins="0"/>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605"/>
  <sheetViews>
    <sheetView workbookViewId="0"/>
  </sheetViews>
  <sheetFormatPr defaultRowHeight="12.75"/>
  <cols>
    <col min="1" max="1" width="10.5703125" customWidth="1"/>
    <col min="2" max="2" width="14.5703125" customWidth="1"/>
    <col min="3" max="3" width="18.7109375" customWidth="1"/>
    <col min="4" max="4" width="19.5703125" customWidth="1"/>
    <col min="5" max="5" width="13.28515625" customWidth="1"/>
    <col min="6" max="6" width="13.140625" customWidth="1"/>
    <col min="7" max="8" width="19" customWidth="1"/>
    <col min="9" max="9" width="15.85546875" customWidth="1"/>
    <col min="10" max="10" width="19.85546875" customWidth="1"/>
    <col min="11" max="16" width="10.85546875" bestFit="1" customWidth="1"/>
  </cols>
  <sheetData>
    <row r="1" spans="1:12" ht="18.75">
      <c r="A1" s="192" t="s">
        <v>362</v>
      </c>
      <c r="B1" s="16"/>
      <c r="C1" s="16" t="s">
        <v>156</v>
      </c>
      <c r="D1" s="344"/>
      <c r="E1" s="16"/>
      <c r="G1" s="16"/>
      <c r="H1" s="16"/>
      <c r="I1" s="16"/>
      <c r="J1" s="6"/>
      <c r="K1" s="6"/>
      <c r="L1" s="6"/>
    </row>
    <row r="2" spans="1:12" ht="18.75">
      <c r="A2" s="303" t="s">
        <v>133</v>
      </c>
      <c r="B2" s="3"/>
      <c r="C2" s="3"/>
      <c r="D2" s="230"/>
      <c r="E2" s="3"/>
      <c r="F2" s="3"/>
      <c r="G2" s="3"/>
      <c r="I2" s="16"/>
      <c r="J2" s="6"/>
      <c r="K2" s="6"/>
      <c r="L2" s="6"/>
    </row>
    <row r="3" spans="1:12" ht="18.75">
      <c r="A3" s="554" t="s">
        <v>388</v>
      </c>
      <c r="B3" s="554"/>
      <c r="C3" s="554"/>
      <c r="D3" s="554"/>
      <c r="E3" s="554"/>
      <c r="F3" s="554"/>
      <c r="G3" s="554"/>
      <c r="H3" s="554"/>
      <c r="I3" s="16"/>
      <c r="J3" s="6"/>
      <c r="K3" s="6"/>
      <c r="L3" s="6"/>
    </row>
    <row r="4" spans="1:12" ht="18.75">
      <c r="A4" s="204" t="s">
        <v>103</v>
      </c>
      <c r="B4" s="4"/>
      <c r="C4" s="4"/>
      <c r="D4" s="4"/>
      <c r="E4" s="4"/>
      <c r="F4" s="4"/>
      <c r="G4" s="4"/>
      <c r="H4" s="5"/>
      <c r="I4" s="16"/>
      <c r="J4" s="6"/>
      <c r="K4" s="6"/>
      <c r="L4" s="6"/>
    </row>
    <row r="5" spans="1:12" ht="18.75">
      <c r="A5" s="561" t="s">
        <v>222</v>
      </c>
      <c r="B5" s="561"/>
      <c r="C5" s="561"/>
      <c r="D5" s="4"/>
      <c r="E5" s="4"/>
      <c r="F5" s="4"/>
      <c r="G5" s="4"/>
      <c r="H5" s="5"/>
      <c r="I5" s="16"/>
      <c r="J5" s="6"/>
      <c r="K5" s="6"/>
      <c r="L5" s="6"/>
    </row>
    <row r="6" spans="1:12" ht="18.75" customHeight="1">
      <c r="A6" s="561" t="s">
        <v>224</v>
      </c>
      <c r="B6" s="561"/>
      <c r="C6" s="561"/>
      <c r="D6" s="561"/>
      <c r="E6" s="561"/>
      <c r="F6" s="341"/>
      <c r="H6" s="341"/>
      <c r="I6" s="341"/>
      <c r="J6" s="6"/>
      <c r="K6" s="6"/>
      <c r="L6" s="6"/>
    </row>
    <row r="7" spans="1:12" ht="18.75">
      <c r="A7" s="561" t="s">
        <v>223</v>
      </c>
      <c r="B7" s="561"/>
      <c r="C7" s="561"/>
      <c r="D7" s="561"/>
      <c r="E7" s="561"/>
      <c r="F7" s="561"/>
      <c r="G7" s="561"/>
      <c r="H7" s="5"/>
      <c r="I7" s="16"/>
      <c r="J7" s="6"/>
      <c r="K7" s="6"/>
      <c r="L7" s="6"/>
    </row>
    <row r="8" spans="1:12" ht="18.75">
      <c r="A8" s="195" t="s">
        <v>90</v>
      </c>
      <c r="B8" s="5"/>
      <c r="C8" s="5"/>
      <c r="D8" s="5"/>
      <c r="E8" s="5"/>
      <c r="F8" s="5"/>
      <c r="G8" s="5"/>
      <c r="H8" s="5"/>
      <c r="I8" s="16"/>
      <c r="J8" s="6"/>
      <c r="K8" s="6"/>
      <c r="L8" s="6"/>
    </row>
    <row r="9" spans="1:12" ht="13.5" customHeight="1">
      <c r="A9" s="195"/>
      <c r="B9" s="5"/>
      <c r="C9" s="5"/>
      <c r="D9" s="5"/>
      <c r="E9" s="5"/>
      <c r="F9" s="5"/>
      <c r="G9" s="5"/>
      <c r="H9" s="5"/>
      <c r="I9" s="16"/>
      <c r="J9" s="6"/>
      <c r="K9" s="6"/>
      <c r="L9" s="6"/>
    </row>
    <row r="10" spans="1:12" ht="13.5" customHeight="1">
      <c r="A10" s="195"/>
      <c r="B10" s="5"/>
      <c r="C10" s="5"/>
      <c r="D10" s="5"/>
      <c r="E10" s="5"/>
      <c r="F10" s="5"/>
      <c r="G10" s="5"/>
      <c r="H10" s="5"/>
      <c r="I10" s="16"/>
      <c r="J10" s="6"/>
      <c r="K10" s="6"/>
      <c r="L10" s="6"/>
    </row>
    <row r="11" spans="1:12" ht="13.5" customHeight="1">
      <c r="A11" s="195"/>
      <c r="B11" s="5"/>
      <c r="C11" s="5"/>
      <c r="D11" s="5"/>
      <c r="E11" s="5"/>
      <c r="F11" s="5"/>
      <c r="G11" s="5"/>
      <c r="H11" s="5"/>
      <c r="I11" s="16"/>
      <c r="J11" s="6"/>
      <c r="K11" s="6"/>
      <c r="L11" s="6"/>
    </row>
    <row r="12" spans="1:12" ht="19.5" thickBot="1">
      <c r="A12" s="443" t="s">
        <v>387</v>
      </c>
      <c r="B12" s="444"/>
      <c r="C12" s="444"/>
      <c r="D12" s="444"/>
      <c r="E12" s="444"/>
      <c r="F12" s="444"/>
      <c r="G12" s="444"/>
      <c r="H12" s="444"/>
      <c r="I12" s="440"/>
      <c r="J12" s="6"/>
      <c r="K12" s="6"/>
      <c r="L12" s="6"/>
    </row>
    <row r="13" spans="1:12" ht="19.5" thickBot="1">
      <c r="A13" s="432" t="s">
        <v>218</v>
      </c>
      <c r="B13" s="433"/>
      <c r="C13" s="433"/>
      <c r="D13" s="433"/>
      <c r="E13" s="433"/>
      <c r="F13" s="433"/>
      <c r="G13" s="433"/>
      <c r="H13" s="433"/>
      <c r="I13" s="433"/>
      <c r="J13" s="6"/>
      <c r="K13" s="6"/>
      <c r="L13" s="6"/>
    </row>
    <row r="14" spans="1:12" ht="19.5" thickBot="1">
      <c r="A14" s="432"/>
      <c r="B14" s="434"/>
      <c r="C14" s="435" t="s">
        <v>136</v>
      </c>
      <c r="D14" s="436">
        <f>LOOKUP("End of Data",Data!$I$34:'Data'!$I$102,Data!$B$34:'Data'!$B$102)</f>
        <v>43195</v>
      </c>
      <c r="E14" s="433"/>
      <c r="F14" s="433"/>
      <c r="G14" s="433"/>
      <c r="H14" s="433"/>
      <c r="I14" s="433"/>
      <c r="J14" s="6"/>
      <c r="K14" s="6"/>
      <c r="L14" s="6"/>
    </row>
    <row r="15" spans="1:12" ht="18.75">
      <c r="A15" s="432"/>
      <c r="B15" s="433"/>
      <c r="C15" s="433"/>
      <c r="D15" s="433"/>
      <c r="E15" s="433"/>
      <c r="F15" s="433"/>
      <c r="G15" s="433"/>
      <c r="H15" s="433"/>
      <c r="I15" s="433"/>
      <c r="J15" s="6"/>
      <c r="K15" s="6"/>
      <c r="L15" s="6"/>
    </row>
    <row r="16" spans="1:12" ht="19.5" thickBot="1">
      <c r="A16" s="432" t="s">
        <v>142</v>
      </c>
      <c r="B16" s="440"/>
      <c r="C16" s="441"/>
      <c r="D16" s="442" t="s">
        <v>134</v>
      </c>
      <c r="E16" s="440"/>
      <c r="F16" s="442" t="s">
        <v>290</v>
      </c>
      <c r="G16" s="441"/>
      <c r="H16" s="433"/>
      <c r="I16" s="433"/>
      <c r="J16" s="6"/>
      <c r="K16" s="6"/>
      <c r="L16" s="6"/>
    </row>
    <row r="17" spans="1:12" ht="19.5" thickBot="1">
      <c r="A17" s="431"/>
      <c r="B17" s="437"/>
      <c r="C17" s="437"/>
      <c r="D17" s="562" t="s">
        <v>86</v>
      </c>
      <c r="E17" s="562"/>
      <c r="F17" s="562"/>
      <c r="G17" s="434"/>
      <c r="H17" s="433"/>
      <c r="I17" s="433"/>
      <c r="J17" s="6"/>
      <c r="K17" s="6"/>
      <c r="L17" s="6"/>
    </row>
    <row r="18" spans="1:12" ht="19.5" thickBot="1">
      <c r="A18" s="432"/>
      <c r="B18" s="434"/>
      <c r="C18" s="438" t="s">
        <v>135</v>
      </c>
      <c r="D18" s="439">
        <f>LOOKUP("End of Data",$Q$533:$Q$601,D$533:D$601)</f>
        <v>4.7083868683199999</v>
      </c>
      <c r="E18" s="433"/>
      <c r="F18" s="439">
        <f>LOOKUP("End of Data",$Q$533:$Q$601,M$533:M$601)</f>
        <v>0.79161313168000014</v>
      </c>
      <c r="G18" s="501"/>
      <c r="H18" s="433"/>
      <c r="I18" s="433"/>
      <c r="J18" s="6"/>
      <c r="K18" s="6"/>
      <c r="L18" s="6"/>
    </row>
    <row r="19" spans="1:12" ht="19.5" thickBot="1">
      <c r="A19" s="432"/>
      <c r="B19" s="434"/>
      <c r="C19" s="438"/>
      <c r="D19" s="433"/>
      <c r="E19" s="433"/>
      <c r="F19" s="433"/>
      <c r="G19" s="434"/>
      <c r="H19" s="433"/>
      <c r="I19" s="433"/>
      <c r="J19" s="6"/>
      <c r="K19" s="6"/>
      <c r="L19" s="6"/>
    </row>
    <row r="20" spans="1:12" ht="19.5" thickBot="1">
      <c r="A20" s="434"/>
      <c r="B20" s="434"/>
      <c r="C20" s="438" t="s">
        <v>221</v>
      </c>
      <c r="D20" s="439">
        <f>LOOKUP("End of Data",$Q$533:$Q$601,F$533:F$601)</f>
        <v>4.6500000000000004</v>
      </c>
      <c r="E20" s="433"/>
      <c r="F20" s="439">
        <f>LOOKUP("End of Data",$Q$533:$Q$601,P$533:P$601)</f>
        <v>0.84999999999999964</v>
      </c>
      <c r="G20" s="501"/>
      <c r="H20" s="433"/>
      <c r="I20" s="433"/>
      <c r="J20" s="6"/>
      <c r="K20" s="6"/>
      <c r="L20" s="6"/>
    </row>
    <row r="21" spans="1:12" ht="13.5" customHeight="1">
      <c r="C21" s="201"/>
      <c r="D21" s="222"/>
      <c r="E21" s="16"/>
      <c r="F21" s="222"/>
      <c r="H21" s="16"/>
      <c r="I21" s="16"/>
      <c r="J21" s="6"/>
      <c r="K21" s="6"/>
      <c r="L21" s="6"/>
    </row>
    <row r="22" spans="1:12" ht="13.5" customHeight="1">
      <c r="B22" s="16"/>
      <c r="C22" s="16"/>
      <c r="D22" s="16"/>
      <c r="E22" s="16"/>
      <c r="F22" s="16"/>
      <c r="G22" s="16"/>
      <c r="H22" s="16"/>
      <c r="I22" s="16"/>
      <c r="J22" s="6"/>
      <c r="K22" s="6"/>
      <c r="L22" s="6"/>
    </row>
    <row r="23" spans="1:12" ht="13.5" customHeight="1">
      <c r="A23" s="5"/>
      <c r="B23" s="16"/>
      <c r="C23" s="16"/>
      <c r="D23" s="16"/>
      <c r="E23" s="16"/>
      <c r="F23" s="16"/>
      <c r="G23" s="16"/>
      <c r="H23" s="6"/>
      <c r="I23" s="6"/>
      <c r="J23" s="6"/>
      <c r="K23" s="6"/>
    </row>
    <row r="24" spans="1:12" ht="18.75">
      <c r="A24" s="4" t="s">
        <v>104</v>
      </c>
      <c r="B24" s="16"/>
      <c r="C24" s="16"/>
      <c r="D24" s="16"/>
      <c r="E24" s="16"/>
      <c r="F24" s="16"/>
      <c r="G24" s="16"/>
      <c r="H24" s="6"/>
      <c r="I24" s="6"/>
      <c r="J24" s="6"/>
      <c r="K24" s="6"/>
    </row>
    <row r="25" spans="1:12" s="207" customFormat="1" ht="33" customHeight="1">
      <c r="A25" s="557" t="s">
        <v>1</v>
      </c>
      <c r="B25" s="558"/>
      <c r="C25" s="558"/>
      <c r="D25" s="558"/>
      <c r="E25" s="558"/>
      <c r="F25" s="558"/>
      <c r="G25" s="558"/>
      <c r="H25" s="206"/>
      <c r="I25" s="206"/>
      <c r="J25" s="206"/>
      <c r="K25" s="206"/>
    </row>
    <row r="26" spans="1:12" ht="15.75">
      <c r="A26" s="3"/>
      <c r="H26" s="39"/>
    </row>
    <row r="27" spans="1:12" ht="48" customHeight="1">
      <c r="A27" s="559" t="s">
        <v>110</v>
      </c>
      <c r="B27" s="546"/>
      <c r="C27" s="546"/>
      <c r="D27" s="546"/>
      <c r="E27" s="546"/>
      <c r="F27" s="546"/>
      <c r="G27" s="546"/>
      <c r="H27" s="37"/>
      <c r="I27" s="3"/>
      <c r="J27" s="3"/>
      <c r="K27" s="3"/>
    </row>
    <row r="28" spans="1:12" ht="15.75">
      <c r="A28" s="37"/>
      <c r="B28" s="37"/>
      <c r="C28" s="37"/>
      <c r="D28" s="37"/>
      <c r="E28" s="37"/>
      <c r="F28" s="37"/>
      <c r="G28" s="37"/>
      <c r="H28" s="37"/>
    </row>
    <row r="29" spans="1:12" ht="33" customHeight="1">
      <c r="A29" s="560" t="s">
        <v>305</v>
      </c>
      <c r="B29" s="546"/>
      <c r="C29" s="546"/>
      <c r="D29" s="546"/>
      <c r="E29" s="546"/>
      <c r="F29" s="546"/>
      <c r="G29" s="546"/>
      <c r="H29" s="37"/>
      <c r="I29" s="38"/>
      <c r="J29" s="3"/>
      <c r="K29" s="3"/>
      <c r="L29" s="3"/>
    </row>
    <row r="30" spans="1:12" ht="15.75">
      <c r="H30" s="39"/>
      <c r="I30" s="38"/>
      <c r="J30" s="3"/>
      <c r="K30" s="3"/>
      <c r="L30" s="3"/>
    </row>
    <row r="31" spans="1:12" ht="48" customHeight="1">
      <c r="A31" s="547" t="s">
        <v>114</v>
      </c>
      <c r="B31" s="546"/>
      <c r="C31" s="546"/>
      <c r="D31" s="546"/>
      <c r="E31" s="546"/>
      <c r="F31" s="546"/>
      <c r="G31" s="546"/>
      <c r="H31" s="37"/>
    </row>
    <row r="32" spans="1:12">
      <c r="H32" s="39"/>
      <c r="I32" s="28"/>
    </row>
    <row r="33" spans="1:11" ht="15.75">
      <c r="A33" s="555" t="s">
        <v>75</v>
      </c>
      <c r="B33" s="555"/>
      <c r="C33" s="555"/>
      <c r="D33" s="555"/>
      <c r="E33" s="555"/>
      <c r="F33" s="555"/>
      <c r="G33" s="555"/>
      <c r="H33" s="37"/>
    </row>
    <row r="34" spans="1:11">
      <c r="H34" s="39"/>
    </row>
    <row r="35" spans="1:11" ht="15.75">
      <c r="A35" s="556" t="s">
        <v>275</v>
      </c>
      <c r="B35" s="556"/>
      <c r="C35" s="556"/>
      <c r="D35" s="556"/>
      <c r="E35" s="556"/>
      <c r="F35" s="556"/>
      <c r="G35" s="556"/>
      <c r="H35" s="41"/>
    </row>
    <row r="36" spans="1:11" ht="13.5" customHeight="1" thickBot="1">
      <c r="A36" s="219"/>
      <c r="B36" s="219"/>
      <c r="C36" s="219"/>
      <c r="D36" s="219"/>
      <c r="E36" s="219"/>
      <c r="F36" s="219"/>
      <c r="G36" s="219"/>
      <c r="H36" s="41"/>
    </row>
    <row r="37" spans="1:11" ht="15.75" customHeight="1" thickBot="1">
      <c r="B37" s="543" t="s">
        <v>115</v>
      </c>
      <c r="C37" s="544"/>
      <c r="D37" s="191">
        <f>LOOKUP("End of Data",Data!$I$34:'Data'!$I$102,Data!$B$34:'Data'!$B$102)</f>
        <v>43195</v>
      </c>
    </row>
    <row r="38" spans="1:11" ht="16.5" thickBot="1">
      <c r="A38" s="10" t="s">
        <v>363</v>
      </c>
      <c r="B38" s="11"/>
      <c r="C38" s="11"/>
      <c r="D38" s="11"/>
      <c r="E38" s="11"/>
      <c r="F38" s="11"/>
      <c r="G38" s="11"/>
      <c r="H38" s="11"/>
      <c r="I38" s="11"/>
      <c r="J38" s="13"/>
    </row>
    <row r="39" spans="1:11" ht="15">
      <c r="A39" s="12"/>
      <c r="B39" s="552" t="s">
        <v>116</v>
      </c>
      <c r="C39" s="553"/>
      <c r="D39" s="541" t="s">
        <v>77</v>
      </c>
      <c r="E39" s="541"/>
      <c r="F39" s="54" t="s">
        <v>85</v>
      </c>
      <c r="G39" s="542" t="s">
        <v>78</v>
      </c>
      <c r="H39" s="542"/>
      <c r="I39" s="542"/>
      <c r="J39" s="87"/>
    </row>
    <row r="40" spans="1:11">
      <c r="A40" s="65" t="s">
        <v>81</v>
      </c>
      <c r="B40" s="209" t="s">
        <v>79</v>
      </c>
      <c r="C40" s="209" t="s">
        <v>80</v>
      </c>
      <c r="D40" s="210" t="s">
        <v>82</v>
      </c>
      <c r="E40" s="210" t="s">
        <v>83</v>
      </c>
      <c r="F40" s="54" t="s">
        <v>84</v>
      </c>
      <c r="G40" s="211" t="s">
        <v>120</v>
      </c>
      <c r="H40" s="211" t="s">
        <v>119</v>
      </c>
      <c r="I40" s="211" t="s">
        <v>121</v>
      </c>
      <c r="J40" s="87"/>
    </row>
    <row r="41" spans="1:11" ht="49.5" customHeight="1">
      <c r="A41" s="212" t="s">
        <v>87</v>
      </c>
      <c r="B41" s="213" t="s">
        <v>124</v>
      </c>
      <c r="C41" s="213" t="s">
        <v>69</v>
      </c>
      <c r="D41" s="214" t="s">
        <v>28</v>
      </c>
      <c r="E41" s="214" t="s">
        <v>117</v>
      </c>
      <c r="F41" s="215" t="s">
        <v>125</v>
      </c>
      <c r="G41" s="216" t="s">
        <v>118</v>
      </c>
      <c r="H41" s="216" t="s">
        <v>29</v>
      </c>
      <c r="I41" s="216" t="s">
        <v>122</v>
      </c>
      <c r="J41" s="217"/>
    </row>
    <row r="42" spans="1:11">
      <c r="B42" s="57" t="s">
        <v>123</v>
      </c>
      <c r="C42" s="56"/>
      <c r="D42" s="49"/>
      <c r="E42" s="49"/>
      <c r="F42" s="52"/>
      <c r="G42" s="59"/>
      <c r="H42" s="273" t="s">
        <v>157</v>
      </c>
      <c r="I42" s="273" t="s">
        <v>217</v>
      </c>
      <c r="J42" s="64"/>
      <c r="K42" s="17"/>
    </row>
    <row r="43" spans="1:11" ht="15.75">
      <c r="A43" t="s">
        <v>241</v>
      </c>
      <c r="B43" s="55" t="s">
        <v>156</v>
      </c>
      <c r="C43" s="55" t="str">
        <f>IF(B44=0,"",B44)</f>
        <v/>
      </c>
      <c r="D43" s="50">
        <f t="array" ref="D43:D54">TRANSPOSE(Data!$C$531:'Data'!$N$531)</f>
        <v>-0.1540939999999999</v>
      </c>
      <c r="E43" s="50" t="str">
        <f>IF(C43="","",C43+D43)</f>
        <v/>
      </c>
      <c r="F43" s="253">
        <f>LOOKUP("End of Data",Data!$Q$241:'Data'!$Q$309,Data!E$241:'Data'!E$309)</f>
        <v>4.37</v>
      </c>
      <c r="G43" s="61">
        <f>IF(F43&gt;0,F43,E43)</f>
        <v>4.37</v>
      </c>
      <c r="H43" s="92">
        <f>Data!C622*100</f>
        <v>13.62</v>
      </c>
      <c r="I43" s="62">
        <f t="shared" ref="I43:I54" si="0">(G43*H43)/100</f>
        <v>0.595194</v>
      </c>
      <c r="J43" s="64"/>
      <c r="K43" s="17"/>
    </row>
    <row r="44" spans="1:11" ht="15.75">
      <c r="A44" t="s">
        <v>154</v>
      </c>
      <c r="B44" s="252">
        <f>LOOKUP("End of Data",Data!$I$34:'Data'!$I$102,Data!C$34:'Data'!C$102)</f>
        <v>0</v>
      </c>
      <c r="C44" s="55" t="str">
        <f>IF(B46=0,"",B46)</f>
        <v/>
      </c>
      <c r="D44" s="50">
        <v>-0.34551440000000005</v>
      </c>
      <c r="E44" s="50" t="str">
        <f t="shared" ref="E44:E54" si="1">IF(C44="","",C44+D44)</f>
        <v/>
      </c>
      <c r="F44" s="253">
        <f>LOOKUP("End of Data",Data!$Q$241:'Data'!$Q$309,Data!F$241:'Data'!F$309)</f>
        <v>4.7699999999999996</v>
      </c>
      <c r="G44" s="61">
        <f>IF(F44&gt;0,F44,E44)</f>
        <v>4.7699999999999996</v>
      </c>
      <c r="H44" s="92">
        <f>Data!D622*100</f>
        <v>17.72</v>
      </c>
      <c r="I44" s="62">
        <f t="shared" si="0"/>
        <v>0.84524399999999988</v>
      </c>
      <c r="J44" s="64"/>
      <c r="K44" s="17"/>
    </row>
    <row r="45" spans="1:11" ht="15.75">
      <c r="A45" t="s">
        <v>155</v>
      </c>
      <c r="B45" s="55"/>
      <c r="C45" s="55" t="str">
        <f>IF(B46=0,"",B46)</f>
        <v/>
      </c>
      <c r="D45" s="50">
        <v>-0.31340320000000021</v>
      </c>
      <c r="E45" s="50" t="str">
        <f t="shared" si="1"/>
        <v/>
      </c>
      <c r="F45" s="253">
        <f>LOOKUP("End of Data",Data!$Q$241:'Data'!$Q$309,Data!G$241:'Data'!G$309)</f>
        <v>4.83</v>
      </c>
      <c r="G45" s="61">
        <f t="shared" ref="G45:G54" si="2">IF(F45&gt;0,F45,E45)</f>
        <v>4.83</v>
      </c>
      <c r="H45" s="92">
        <f>Data!E622*100</f>
        <v>13.22</v>
      </c>
      <c r="I45" s="62">
        <f t="shared" si="0"/>
        <v>0.63852600000000004</v>
      </c>
      <c r="J45" s="64"/>
      <c r="K45" s="17"/>
    </row>
    <row r="46" spans="1:11" ht="15.75">
      <c r="A46" t="s">
        <v>144</v>
      </c>
      <c r="B46" s="252">
        <f>LOOKUP("End of Data",Data!$I$34:'Data'!$I$102,Data!D$34:'Data'!D$102)</f>
        <v>0</v>
      </c>
      <c r="C46" s="55" t="str">
        <f>IF(B49=0,"",B49)</f>
        <v/>
      </c>
      <c r="D46" s="50">
        <v>-0.42383460000000028</v>
      </c>
      <c r="E46" s="50" t="str">
        <f t="shared" si="1"/>
        <v/>
      </c>
      <c r="F46" s="253">
        <f>LOOKUP("End of Data",Data!$Q$241:'Data'!$Q$309,Data!H$241:'Data'!H$309)</f>
        <v>4.6500000000000004</v>
      </c>
      <c r="G46" s="61">
        <f t="shared" si="2"/>
        <v>4.6500000000000004</v>
      </c>
      <c r="H46" s="92">
        <f>Data!F622*100</f>
        <v>9.74</v>
      </c>
      <c r="I46" s="62">
        <f t="shared" si="0"/>
        <v>0.45291000000000003</v>
      </c>
      <c r="J46" s="64"/>
      <c r="K46" s="17"/>
    </row>
    <row r="47" spans="1:11" ht="15.75">
      <c r="A47" t="s">
        <v>145</v>
      </c>
      <c r="B47" s="55"/>
      <c r="C47" s="55" t="str">
        <f>IF(B49=0,"",B49)</f>
        <v/>
      </c>
      <c r="D47" s="50">
        <v>-0.38929859999999944</v>
      </c>
      <c r="E47" s="50" t="str">
        <f t="shared" si="1"/>
        <v/>
      </c>
      <c r="F47" s="253">
        <f>LOOKUP("End of Data",Data!$Q$241:'Data'!$Q$309,Data!I$241:'Data'!I$309)</f>
        <v>4.6399999999999997</v>
      </c>
      <c r="G47" s="61">
        <f t="shared" si="2"/>
        <v>4.6399999999999997</v>
      </c>
      <c r="H47" s="92">
        <f>Data!G622*100</f>
        <v>6.4399999999999995</v>
      </c>
      <c r="I47" s="62">
        <f t="shared" si="0"/>
        <v>0.29881599999999997</v>
      </c>
      <c r="J47" s="64"/>
      <c r="K47" s="17"/>
    </row>
    <row r="48" spans="1:11" ht="15.75">
      <c r="A48" t="s">
        <v>146</v>
      </c>
      <c r="B48" s="55"/>
      <c r="C48" s="55" t="str">
        <f>IF(B49=0,"",B49)</f>
        <v/>
      </c>
      <c r="D48" s="50">
        <v>-0.14594059999999995</v>
      </c>
      <c r="E48" s="50" t="str">
        <f t="shared" si="1"/>
        <v/>
      </c>
      <c r="F48" s="253">
        <f>LOOKUP("End of Data",Data!$Q$241:'Data'!$Q$309,Data!J$241:'Data'!J$309)</f>
        <v>4.7300000000000004</v>
      </c>
      <c r="G48" s="61">
        <f t="shared" si="2"/>
        <v>4.7300000000000004</v>
      </c>
      <c r="H48" s="92">
        <f>Data!H622*100</f>
        <v>4.7</v>
      </c>
      <c r="I48" s="62">
        <f t="shared" si="0"/>
        <v>0.22231000000000001</v>
      </c>
      <c r="J48" s="64"/>
      <c r="K48" s="17"/>
    </row>
    <row r="49" spans="1:11" ht="15.75">
      <c r="A49" t="s">
        <v>147</v>
      </c>
      <c r="B49" s="252">
        <f>LOOKUP("End of Data",Data!$I$34:'Data'!$I$102,Data!E$34:'Data'!E$102)</f>
        <v>0</v>
      </c>
      <c r="C49" s="55" t="str">
        <f>IF(B52=0,"",B52)</f>
        <v/>
      </c>
      <c r="D49" s="50">
        <v>-0.17650219999999991</v>
      </c>
      <c r="E49" s="50" t="str">
        <f t="shared" si="1"/>
        <v/>
      </c>
      <c r="F49" s="253">
        <f>LOOKUP("End of Data",Data!$Q$241:'Data'!$Q$309,Data!K$241:'Data'!K$309)</f>
        <v>4.51</v>
      </c>
      <c r="G49" s="61">
        <f t="shared" si="2"/>
        <v>4.51</v>
      </c>
      <c r="H49" s="92">
        <f>Data!I622*100</f>
        <v>7.339999999999999</v>
      </c>
      <c r="I49" s="62">
        <f t="shared" si="0"/>
        <v>0.33103399999999994</v>
      </c>
      <c r="J49" s="64"/>
      <c r="K49" s="17"/>
    </row>
    <row r="50" spans="1:11" ht="15.75">
      <c r="A50" t="s">
        <v>148</v>
      </c>
      <c r="B50" s="55"/>
      <c r="C50" s="55" t="str">
        <f>IF(B52=0,"",B52)</f>
        <v/>
      </c>
      <c r="D50" s="50">
        <v>7.5613599999999975E-2</v>
      </c>
      <c r="E50" s="50" t="str">
        <f t="shared" si="1"/>
        <v/>
      </c>
      <c r="F50" s="253">
        <f>LOOKUP("End of Data",Data!$Q$241:'Data'!$Q$309,Data!L$241:'Data'!L$309)</f>
        <v>4.6900000000000004</v>
      </c>
      <c r="G50" s="61">
        <f t="shared" si="2"/>
        <v>4.6900000000000004</v>
      </c>
      <c r="H50" s="92">
        <f>Data!J622*100</f>
        <v>7.64</v>
      </c>
      <c r="I50" s="62">
        <f t="shared" si="0"/>
        <v>0.35831600000000002</v>
      </c>
      <c r="J50" s="64"/>
      <c r="K50" s="17"/>
    </row>
    <row r="51" spans="1:11" ht="15.75">
      <c r="A51" t="s">
        <v>149</v>
      </c>
      <c r="B51" s="56"/>
      <c r="C51" s="55" t="str">
        <f>IF(B52=0,"",B52)</f>
        <v/>
      </c>
      <c r="D51" s="50">
        <v>3.253179999999993E-2</v>
      </c>
      <c r="E51" s="50" t="str">
        <f t="shared" si="1"/>
        <v/>
      </c>
      <c r="F51" s="253">
        <f>LOOKUP("End of Data",Data!$Q$241:'Data'!$Q$309,Data!M$241:'Data'!M$309)</f>
        <v>4.92</v>
      </c>
      <c r="G51" s="61">
        <f t="shared" si="2"/>
        <v>4.92</v>
      </c>
      <c r="H51" s="92">
        <f>Data!K622*100</f>
        <v>5.1400000000000006</v>
      </c>
      <c r="I51" s="62">
        <f t="shared" si="0"/>
        <v>0.252888</v>
      </c>
      <c r="J51" s="64"/>
      <c r="K51" s="17"/>
    </row>
    <row r="52" spans="1:11" ht="15.75">
      <c r="A52" t="s">
        <v>150</v>
      </c>
      <c r="B52" s="252">
        <f>LOOKUP("End of Data",Data!$I$34:'Data'!$I$102,Data!F$34:'Data'!F$102)</f>
        <v>0</v>
      </c>
      <c r="C52" s="55">
        <f>IF(B54=0,"",B54)</f>
        <v>4.9850000000000003</v>
      </c>
      <c r="D52" s="50">
        <v>-0.12867359999999978</v>
      </c>
      <c r="E52" s="50">
        <f t="shared" si="1"/>
        <v>4.8563264000000004</v>
      </c>
      <c r="F52" s="253">
        <f>LOOKUP("End of Data",Data!$Q$241:'Data'!$Q$309,Data!N$241:'Data'!N$309)</f>
        <v>0</v>
      </c>
      <c r="G52" s="61">
        <f t="shared" si="2"/>
        <v>4.8563264000000004</v>
      </c>
      <c r="H52" s="92">
        <f>Data!L622*100</f>
        <v>6.18</v>
      </c>
      <c r="I52" s="62">
        <f t="shared" si="0"/>
        <v>0.30012097152</v>
      </c>
      <c r="J52" s="64"/>
      <c r="K52" s="17"/>
    </row>
    <row r="53" spans="1:11" ht="15.75">
      <c r="A53" t="s">
        <v>151</v>
      </c>
      <c r="B53" s="56"/>
      <c r="C53" s="55">
        <f>IF(B54=0,"",B54)</f>
        <v>4.9850000000000003</v>
      </c>
      <c r="D53" s="50">
        <v>-7.0101200000000044E-2</v>
      </c>
      <c r="E53" s="50">
        <f t="shared" si="1"/>
        <v>4.9148988000000005</v>
      </c>
      <c r="F53" s="253">
        <f>LOOKUP("End of Data",Data!$Q$241:'Data'!$Q$309,Data!O$241:'Data'!O$309)</f>
        <v>0</v>
      </c>
      <c r="G53" s="61">
        <f t="shared" si="2"/>
        <v>4.9148988000000005</v>
      </c>
      <c r="H53" s="92">
        <f>Data!M622*100</f>
        <v>4.5999999999999996</v>
      </c>
      <c r="I53" s="62">
        <f t="shared" si="0"/>
        <v>0.2260853448</v>
      </c>
      <c r="J53" s="64"/>
      <c r="K53" s="17"/>
    </row>
    <row r="54" spans="1:11" ht="15.75">
      <c r="A54" t="s">
        <v>60</v>
      </c>
      <c r="B54" s="252">
        <f>LOOKUP("End of Data",Data!$I$34:'Data'!$I$102,Data!G$34:'Data'!G$102)</f>
        <v>4.9850000000000003</v>
      </c>
      <c r="C54" s="55">
        <f>IF(B55=0,"",B55)</f>
        <v>5.165</v>
      </c>
      <c r="D54" s="50">
        <v>-5.7280000000000088E-2</v>
      </c>
      <c r="E54" s="50">
        <f t="shared" si="1"/>
        <v>5.1077199999999996</v>
      </c>
      <c r="F54" s="253">
        <f>LOOKUP("End of Data",Data!$Q$241:'Data'!$Q$309,Data!P$241:'Data'!P$309)</f>
        <v>0</v>
      </c>
      <c r="G54" s="61">
        <f t="shared" si="2"/>
        <v>5.1077199999999996</v>
      </c>
      <c r="H54" s="92">
        <f>Data!N622*100</f>
        <v>3.66</v>
      </c>
      <c r="I54" s="62">
        <f t="shared" si="0"/>
        <v>0.18694255200000001</v>
      </c>
      <c r="J54" s="64"/>
      <c r="K54" s="17"/>
    </row>
    <row r="55" spans="1:11" ht="16.5" thickBot="1">
      <c r="A55" s="13" t="s">
        <v>61</v>
      </c>
      <c r="B55" s="254">
        <f>LOOKUP("End of Data",Data!$I$34:'Data'!$I$102,Data!H$34:'Data'!H$102)</f>
        <v>5.165</v>
      </c>
      <c r="C55" s="58"/>
      <c r="D55" s="51"/>
      <c r="E55" s="51"/>
      <c r="F55" s="53"/>
      <c r="G55" s="193" t="s">
        <v>137</v>
      </c>
      <c r="H55" s="190">
        <f>SUM(H43:H54)</f>
        <v>100</v>
      </c>
      <c r="I55" s="60"/>
      <c r="J55" s="90"/>
      <c r="K55" s="17"/>
    </row>
    <row r="56" spans="1:11">
      <c r="A56" s="220"/>
      <c r="B56" s="221"/>
      <c r="C56" s="221"/>
      <c r="D56" s="221"/>
      <c r="E56" s="221"/>
      <c r="F56" s="221"/>
      <c r="G56" s="221"/>
      <c r="H56" s="220"/>
      <c r="I56" s="220"/>
      <c r="J56" s="220"/>
    </row>
    <row r="57" spans="1:11" ht="16.5" thickBot="1">
      <c r="A57" s="66" t="s">
        <v>220</v>
      </c>
      <c r="B57" s="66"/>
      <c r="C57" s="66"/>
      <c r="D57" s="67"/>
      <c r="E57" s="68"/>
      <c r="F57" s="68"/>
      <c r="G57" s="68"/>
      <c r="H57" s="68"/>
      <c r="I57" s="68"/>
      <c r="J57" s="88"/>
    </row>
    <row r="58" spans="1:11" ht="16.5" thickBot="1">
      <c r="A58" s="69"/>
      <c r="B58" s="69"/>
      <c r="C58" s="69"/>
      <c r="D58" s="70"/>
      <c r="E58" s="68"/>
      <c r="F58" s="68"/>
      <c r="G58" s="68"/>
      <c r="H58" s="68"/>
      <c r="I58" s="68"/>
      <c r="J58" s="88"/>
    </row>
    <row r="59" spans="1:11" ht="15" thickBot="1">
      <c r="A59" s="86" t="s">
        <v>126</v>
      </c>
      <c r="B59" s="68"/>
      <c r="C59" s="68"/>
      <c r="D59" s="70"/>
      <c r="E59" s="68"/>
      <c r="F59" s="68"/>
      <c r="G59" s="68"/>
      <c r="H59" s="68"/>
      <c r="I59" s="71">
        <f>SUM(I43:I54)</f>
        <v>4.7083868683199999</v>
      </c>
      <c r="J59" s="88"/>
    </row>
    <row r="60" spans="1:11">
      <c r="A60" s="68"/>
      <c r="B60" s="68"/>
      <c r="C60" s="68"/>
      <c r="D60" s="72"/>
      <c r="E60" s="68"/>
      <c r="F60" s="68"/>
      <c r="G60" s="68"/>
      <c r="H60" s="68"/>
      <c r="I60" s="68"/>
      <c r="J60" s="88"/>
    </row>
    <row r="61" spans="1:11" ht="16.5" thickBot="1">
      <c r="A61" s="73" t="s">
        <v>291</v>
      </c>
      <c r="B61" s="73"/>
      <c r="C61" s="73"/>
      <c r="D61" s="74"/>
      <c r="E61" s="47"/>
      <c r="F61" s="47"/>
      <c r="G61" s="47"/>
      <c r="H61" s="47"/>
      <c r="I61" s="47"/>
      <c r="J61" s="89"/>
    </row>
    <row r="62" spans="1:11" ht="16.5" thickBot="1">
      <c r="A62" s="75" t="s">
        <v>141</v>
      </c>
      <c r="B62" s="76"/>
      <c r="C62" s="77"/>
      <c r="D62" s="78"/>
      <c r="E62" s="75"/>
      <c r="F62" s="75"/>
      <c r="G62" s="47"/>
      <c r="H62" s="47"/>
      <c r="I62" s="47"/>
      <c r="J62" s="89"/>
    </row>
    <row r="63" spans="1:11" ht="15" customHeight="1" thickBot="1">
      <c r="A63" s="47"/>
      <c r="B63" s="224" t="s">
        <v>276</v>
      </c>
      <c r="C63" s="494">
        <f>MAX(0,(D64 -(IF(G64&gt;I64,G64,I64))))</f>
        <v>0.79161313168000014</v>
      </c>
      <c r="D63" s="83" t="s">
        <v>288</v>
      </c>
      <c r="E63" s="82"/>
      <c r="F63" s="492"/>
      <c r="G63" s="47"/>
      <c r="H63" s="47"/>
      <c r="I63" s="492"/>
      <c r="J63" s="79"/>
      <c r="K63" s="17"/>
    </row>
    <row r="64" spans="1:11" ht="14.25">
      <c r="A64" s="47"/>
      <c r="B64" s="223"/>
      <c r="C64" s="495"/>
      <c r="D64" s="81">
        <f>+Data!F796</f>
        <v>5.5</v>
      </c>
      <c r="E64" s="78"/>
      <c r="F64" s="79"/>
      <c r="G64" s="81">
        <f>+I59</f>
        <v>4.7083868683199999</v>
      </c>
      <c r="H64" s="79"/>
      <c r="I64" s="81">
        <f>+Data!C796</f>
        <v>2.94</v>
      </c>
      <c r="J64" s="79"/>
      <c r="K64" s="17"/>
    </row>
    <row r="65" spans="1:11">
      <c r="A65" s="47"/>
      <c r="B65" s="224"/>
      <c r="C65" s="493"/>
      <c r="D65" s="82"/>
      <c r="E65" s="79"/>
      <c r="F65" s="82"/>
      <c r="G65" s="79"/>
      <c r="H65" s="79"/>
      <c r="I65" s="79"/>
      <c r="J65" s="79"/>
      <c r="K65" s="17"/>
    </row>
    <row r="66" spans="1:11" ht="15.75">
      <c r="A66" s="75"/>
      <c r="B66" s="47"/>
      <c r="C66" s="78"/>
      <c r="D66" s="79"/>
      <c r="E66" s="493"/>
      <c r="F66" s="78"/>
      <c r="G66" s="80"/>
      <c r="H66" s="85"/>
      <c r="I66" s="79"/>
      <c r="J66" s="79"/>
      <c r="K66" s="17"/>
    </row>
    <row r="67" spans="1:11">
      <c r="A67" s="79"/>
      <c r="B67" s="79"/>
      <c r="C67" s="79"/>
      <c r="D67" s="79"/>
      <c r="E67" s="79"/>
      <c r="F67" s="79"/>
      <c r="G67" s="79"/>
      <c r="H67" s="493"/>
      <c r="I67" s="493"/>
      <c r="J67" s="79"/>
      <c r="K67" s="17"/>
    </row>
    <row r="68" spans="1:11" ht="15" thickBot="1">
      <c r="A68" s="74"/>
      <c r="B68" s="74"/>
      <c r="C68" s="74"/>
      <c r="D68" s="262"/>
      <c r="E68" s="74"/>
      <c r="F68" s="74"/>
      <c r="G68" s="74"/>
      <c r="H68" s="74"/>
      <c r="I68" s="74"/>
      <c r="J68" s="263"/>
    </row>
    <row r="69" spans="1:11" ht="14.25">
      <c r="A69" s="65" t="s">
        <v>17</v>
      </c>
      <c r="B69" s="14"/>
      <c r="C69" s="14"/>
      <c r="D69" s="15"/>
      <c r="E69" s="14"/>
      <c r="F69" s="218"/>
      <c r="G69" s="14"/>
      <c r="H69" s="15"/>
      <c r="I69" s="14"/>
      <c r="J69" s="14"/>
      <c r="K69" s="14"/>
    </row>
    <row r="70" spans="1:11">
      <c r="A70" t="s">
        <v>6</v>
      </c>
    </row>
    <row r="71" spans="1:11">
      <c r="A71" s="298" t="s">
        <v>294</v>
      </c>
    </row>
    <row r="72" spans="1:11">
      <c r="A72" s="298" t="s">
        <v>234</v>
      </c>
      <c r="I72" s="14"/>
    </row>
    <row r="73" spans="1:11">
      <c r="A73" s="94" t="s">
        <v>47</v>
      </c>
    </row>
    <row r="74" spans="1:11">
      <c r="A74" s="94"/>
    </row>
    <row r="77" spans="1:11" ht="15.75">
      <c r="A77" s="4" t="s">
        <v>224</v>
      </c>
      <c r="B77" s="6"/>
      <c r="C77" s="6"/>
      <c r="D77" s="6"/>
      <c r="E77" s="6"/>
      <c r="F77" s="6"/>
      <c r="G77" s="6"/>
      <c r="H77" s="6"/>
      <c r="I77" s="6"/>
      <c r="J77" s="6"/>
    </row>
    <row r="78" spans="1:11" ht="18.75">
      <c r="A78" s="16"/>
    </row>
    <row r="79" spans="1:11" ht="33" customHeight="1">
      <c r="A79" s="549" t="s">
        <v>287</v>
      </c>
      <c r="B79" s="546"/>
      <c r="C79" s="546"/>
      <c r="D79" s="546"/>
      <c r="E79" s="546"/>
      <c r="F79" s="546"/>
      <c r="G79" s="546"/>
      <c r="H79" s="4"/>
    </row>
    <row r="80" spans="1:11" ht="18.75">
      <c r="A80" s="16"/>
      <c r="B80" s="16"/>
      <c r="C80" s="16"/>
      <c r="D80" s="16"/>
      <c r="E80" s="16"/>
      <c r="F80" s="16"/>
      <c r="G80" s="16"/>
      <c r="H80" s="16"/>
    </row>
    <row r="81" spans="1:8" ht="33" customHeight="1">
      <c r="A81" s="549" t="s">
        <v>281</v>
      </c>
      <c r="B81" s="546"/>
      <c r="C81" s="546"/>
      <c r="D81" s="546"/>
      <c r="E81" s="546"/>
      <c r="F81" s="546"/>
      <c r="G81" s="546"/>
      <c r="H81" s="16"/>
    </row>
    <row r="82" spans="1:8" ht="18.75">
      <c r="A82" s="16"/>
      <c r="B82" s="16"/>
      <c r="C82" s="16"/>
      <c r="D82" s="16"/>
      <c r="E82" s="16"/>
      <c r="F82" s="16"/>
      <c r="G82" s="16"/>
      <c r="H82" s="16"/>
    </row>
    <row r="83" spans="1:8" ht="33" customHeight="1">
      <c r="A83" s="549" t="s">
        <v>282</v>
      </c>
      <c r="B83" s="546"/>
      <c r="C83" s="546"/>
      <c r="D83" s="546"/>
      <c r="E83" s="546"/>
      <c r="F83" s="546"/>
      <c r="G83" s="546"/>
      <c r="H83" s="16"/>
    </row>
    <row r="84" spans="1:8" ht="18.75">
      <c r="A84" s="230"/>
      <c r="B84" s="16"/>
      <c r="C84" s="16"/>
      <c r="D84" s="16"/>
      <c r="E84" s="16"/>
      <c r="F84" s="16"/>
      <c r="G84" s="16"/>
      <c r="H84" s="16"/>
    </row>
    <row r="85" spans="1:8">
      <c r="A85" t="s">
        <v>129</v>
      </c>
    </row>
    <row r="129" spans="1:14" ht="15.75">
      <c r="A129" s="4" t="s">
        <v>89</v>
      </c>
    </row>
    <row r="130" spans="1:14" ht="15.75">
      <c r="A130" s="35"/>
      <c r="H130" s="39"/>
    </row>
    <row r="131" spans="1:14" ht="33" customHeight="1">
      <c r="A131" s="550" t="s">
        <v>10</v>
      </c>
      <c r="B131" s="546"/>
      <c r="C131" s="546"/>
      <c r="D131" s="546"/>
      <c r="E131" s="546"/>
      <c r="F131" s="546"/>
      <c r="G131" s="546"/>
      <c r="H131" s="39"/>
    </row>
    <row r="132" spans="1:14" ht="15">
      <c r="A132" s="21"/>
      <c r="H132" s="39"/>
    </row>
    <row r="133" spans="1:14" ht="33" customHeight="1">
      <c r="A133" s="551" t="s">
        <v>300</v>
      </c>
      <c r="B133" s="548"/>
      <c r="C133" s="548"/>
      <c r="D133" s="548"/>
      <c r="E133" s="548"/>
      <c r="F133" s="548"/>
      <c r="G133" s="548"/>
      <c r="H133" s="37"/>
    </row>
    <row r="134" spans="1:14" ht="15.75">
      <c r="A134" s="38"/>
      <c r="B134" s="37"/>
      <c r="C134" s="37"/>
      <c r="D134" s="37"/>
      <c r="E134" s="37"/>
      <c r="F134" s="37"/>
      <c r="G134" s="37"/>
      <c r="H134" s="37"/>
    </row>
    <row r="135" spans="1:14" ht="33" customHeight="1">
      <c r="A135" s="545" t="s">
        <v>306</v>
      </c>
      <c r="B135" s="546"/>
      <c r="C135" s="546"/>
      <c r="D135" s="546"/>
      <c r="E135" s="546"/>
      <c r="F135" s="546"/>
      <c r="G135" s="546"/>
      <c r="H135" s="37"/>
    </row>
    <row r="136" spans="1:14" ht="15.75">
      <c r="A136" s="231"/>
      <c r="B136" s="208"/>
      <c r="C136" s="208"/>
      <c r="D136" s="208"/>
      <c r="E136" s="208"/>
      <c r="F136" s="208"/>
      <c r="G136" s="208"/>
      <c r="H136" s="37"/>
    </row>
    <row r="137" spans="1:14" ht="48" customHeight="1">
      <c r="A137" s="547" t="s">
        <v>301</v>
      </c>
      <c r="B137" s="548"/>
      <c r="C137" s="548"/>
      <c r="D137" s="548"/>
      <c r="E137" s="548"/>
      <c r="F137" s="548"/>
      <c r="G137" s="548"/>
      <c r="H137" s="37"/>
      <c r="I137" s="38"/>
    </row>
    <row r="138" spans="1:14">
      <c r="A138" s="84"/>
      <c r="H138" s="39"/>
    </row>
    <row r="139" spans="1:14" ht="33" customHeight="1">
      <c r="A139" s="570" t="s">
        <v>64</v>
      </c>
      <c r="B139" s="546"/>
      <c r="C139" s="546"/>
      <c r="D139" s="546"/>
      <c r="E139" s="546"/>
      <c r="F139" s="546"/>
      <c r="G139" s="546"/>
      <c r="I139" s="38"/>
    </row>
    <row r="140" spans="1:14" ht="15.75">
      <c r="A140" s="232"/>
      <c r="H140" s="39"/>
    </row>
    <row r="141" spans="1:14" ht="33" customHeight="1">
      <c r="A141" s="571" t="s">
        <v>309</v>
      </c>
      <c r="B141" s="548"/>
      <c r="C141" s="548"/>
      <c r="D141" s="548"/>
      <c r="E141" s="548"/>
      <c r="F141" s="548"/>
      <c r="G141" s="548"/>
      <c r="H141" s="41"/>
      <c r="I141" s="28"/>
    </row>
    <row r="142" spans="1:14" ht="15.75">
      <c r="A142" s="37"/>
      <c r="B142" s="37"/>
      <c r="C142" s="37"/>
      <c r="D142" s="37"/>
      <c r="E142" s="37"/>
      <c r="F142" s="37"/>
      <c r="G142" s="37"/>
      <c r="H142" s="37"/>
    </row>
    <row r="144" spans="1:14" ht="13.5" thickBot="1">
      <c r="A144" s="96" t="s">
        <v>364</v>
      </c>
      <c r="B144" s="96"/>
      <c r="C144" s="96"/>
      <c r="D144" s="96"/>
      <c r="E144" s="96"/>
      <c r="F144" s="96"/>
      <c r="G144" s="97"/>
      <c r="H144" s="97"/>
      <c r="I144" s="97"/>
      <c r="J144" s="97"/>
      <c r="K144" s="97"/>
      <c r="L144" s="97"/>
      <c r="M144" s="97"/>
      <c r="N144" s="97"/>
    </row>
    <row r="145" spans="1:14">
      <c r="A145" s="235" t="s">
        <v>63</v>
      </c>
      <c r="B145" s="237" t="s">
        <v>72</v>
      </c>
      <c r="C145" s="572" t="s">
        <v>73</v>
      </c>
      <c r="D145" s="572"/>
      <c r="E145" s="572"/>
      <c r="F145" s="572"/>
      <c r="G145" s="572"/>
      <c r="H145" s="572"/>
      <c r="I145" s="572"/>
      <c r="J145" s="572"/>
      <c r="K145" s="572"/>
      <c r="L145" s="572"/>
      <c r="M145" s="572"/>
      <c r="N145" s="572"/>
    </row>
    <row r="146" spans="1:14" ht="13.5" thickBot="1">
      <c r="A146" s="236" t="s">
        <v>111</v>
      </c>
      <c r="B146" s="233" t="s">
        <v>107</v>
      </c>
      <c r="C146" s="234" t="s">
        <v>241</v>
      </c>
      <c r="D146" s="234" t="s">
        <v>154</v>
      </c>
      <c r="E146" s="234" t="s">
        <v>155</v>
      </c>
      <c r="F146" s="234" t="s">
        <v>144</v>
      </c>
      <c r="G146" s="234" t="s">
        <v>145</v>
      </c>
      <c r="H146" s="234" t="s">
        <v>146</v>
      </c>
      <c r="I146" s="234" t="s">
        <v>147</v>
      </c>
      <c r="J146" s="234" t="s">
        <v>148</v>
      </c>
      <c r="K146" s="234" t="s">
        <v>149</v>
      </c>
      <c r="L146" s="234" t="s">
        <v>150</v>
      </c>
      <c r="M146" s="234" t="s">
        <v>151</v>
      </c>
      <c r="N146" s="234" t="s">
        <v>152</v>
      </c>
    </row>
    <row r="147" spans="1:14">
      <c r="A147" s="98"/>
      <c r="B147" s="98"/>
      <c r="C147" s="574" t="s">
        <v>217</v>
      </c>
      <c r="D147" s="574"/>
      <c r="E147" s="574"/>
      <c r="F147" s="574"/>
      <c r="G147" s="574"/>
      <c r="H147" s="574"/>
      <c r="I147" s="574"/>
      <c r="J147" s="574"/>
      <c r="K147" s="574"/>
      <c r="L147" s="574"/>
      <c r="M147" s="574"/>
      <c r="N147" s="574"/>
    </row>
    <row r="148" spans="1:14">
      <c r="A148" s="99">
        <v>2017</v>
      </c>
      <c r="B148" s="464">
        <v>42859</v>
      </c>
      <c r="C148" s="100">
        <f>IF(Data!C34&gt;0,Data!C34,"")</f>
        <v>4.4450000000000003</v>
      </c>
      <c r="D148" s="100">
        <f>IF(Data!D34&gt;0,Data!D34,"")</f>
        <v>4.6100000000000003</v>
      </c>
      <c r="E148" s="100">
        <f>IF(Data!D34&gt;0,Data!D34,"")</f>
        <v>4.6100000000000003</v>
      </c>
      <c r="F148" s="100">
        <f>IF(Data!E34&gt;0,Data!E34,"")</f>
        <v>4.8499999999999996</v>
      </c>
      <c r="G148" s="100">
        <f>IF(Data!E34&gt;0,Data!E34,"")</f>
        <v>4.8499999999999996</v>
      </c>
      <c r="H148" s="100">
        <f>IF(Data!E34&gt;0,Data!E34,"")</f>
        <v>4.8499999999999996</v>
      </c>
      <c r="I148" s="100">
        <f>IF(Data!F34&gt;0,Data!F34,"")</f>
        <v>4.9850000000000003</v>
      </c>
      <c r="J148" s="100">
        <f>IF(Data!F34&gt;0,Data!F34,"")</f>
        <v>4.9850000000000003</v>
      </c>
      <c r="K148" s="100">
        <f>IF(Data!F34&gt;0,Data!F34,"")</f>
        <v>4.9850000000000003</v>
      </c>
      <c r="L148" s="100">
        <f>IF(Data!G34&gt;0,Data!G34,"")</f>
        <v>5.085</v>
      </c>
      <c r="M148" s="100">
        <f>IF(Data!G34&gt;0,Data!G34,"")</f>
        <v>5.085</v>
      </c>
      <c r="N148" s="100">
        <f>IF(Data!H34&gt;0,Data!H34,"")</f>
        <v>5.1924999999999999</v>
      </c>
    </row>
    <row r="149" spans="1:14">
      <c r="A149" s="101"/>
      <c r="B149" s="162">
        <f>B148+7</f>
        <v>42866</v>
      </c>
      <c r="C149" s="100">
        <f>IF(Data!C35&gt;0,Data!C35,"")</f>
        <v>4.4074999999999998</v>
      </c>
      <c r="D149" s="100">
        <f>IF(Data!D35&gt;0,Data!D35,"")</f>
        <v>4.5774999999999997</v>
      </c>
      <c r="E149" s="100">
        <f>IF(Data!D35&gt;0,Data!D35,"")</f>
        <v>4.5774999999999997</v>
      </c>
      <c r="F149" s="100">
        <f>IF(Data!E35&gt;0,Data!E35,"")</f>
        <v>4.8049999999999997</v>
      </c>
      <c r="G149" s="100">
        <f>IF(Data!E35&gt;0,Data!E35,"")</f>
        <v>4.8049999999999997</v>
      </c>
      <c r="H149" s="100">
        <f>IF(Data!E35&gt;0,Data!E35,"")</f>
        <v>4.8049999999999997</v>
      </c>
      <c r="I149" s="100">
        <f>IF(Data!F35&gt;0,Data!F35,"")</f>
        <v>4.9450000000000003</v>
      </c>
      <c r="J149" s="100">
        <f>IF(Data!F35&gt;0,Data!F35,"")</f>
        <v>4.9450000000000003</v>
      </c>
      <c r="K149" s="100">
        <f>IF(Data!F35&gt;0,Data!F35,"")</f>
        <v>4.9450000000000003</v>
      </c>
      <c r="L149" s="100">
        <f>IF(Data!G35&gt;0,Data!G35,"")</f>
        <v>5.0475000000000003</v>
      </c>
      <c r="M149" s="100">
        <f>IF(Data!G35&gt;0,Data!G35,"")</f>
        <v>5.0475000000000003</v>
      </c>
      <c r="N149" s="100">
        <f>IF(Data!H35&gt;0,Data!H35,"")</f>
        <v>5.1624999999999996</v>
      </c>
    </row>
    <row r="150" spans="1:14">
      <c r="A150" s="101"/>
      <c r="B150" s="162">
        <f t="shared" ref="B150:B204" si="3">B149+7</f>
        <v>42873</v>
      </c>
      <c r="C150" s="100">
        <f>IF(Data!C36&gt;0,Data!C36,"")</f>
        <v>4.26</v>
      </c>
      <c r="D150" s="100">
        <f>IF(Data!D36&gt;0,Data!D36,"")</f>
        <v>4.4325000000000001</v>
      </c>
      <c r="E150" s="100">
        <f>IF(Data!D36&gt;0,Data!D36,"")</f>
        <v>4.4325000000000001</v>
      </c>
      <c r="F150" s="100">
        <f>IF(Data!E36&gt;0,Data!E36,"")</f>
        <v>4.68</v>
      </c>
      <c r="G150" s="100">
        <f>IF(Data!E36&gt;0,Data!E36,"")</f>
        <v>4.68</v>
      </c>
      <c r="H150" s="100">
        <f>IF(Data!E36&gt;0,Data!E36,"")</f>
        <v>4.68</v>
      </c>
      <c r="I150" s="100">
        <f>IF(Data!F36&gt;0,Data!F36,"")</f>
        <v>4.8274999999999997</v>
      </c>
      <c r="J150" s="100">
        <f>IF(Data!F36&gt;0,Data!F36,"")</f>
        <v>4.8274999999999997</v>
      </c>
      <c r="K150" s="100">
        <f>IF(Data!F36&gt;0,Data!F36,"")</f>
        <v>4.8274999999999997</v>
      </c>
      <c r="L150" s="100">
        <f>IF(Data!G36&gt;0,Data!G36,"")</f>
        <v>4.9325000000000001</v>
      </c>
      <c r="M150" s="100">
        <f>IF(Data!G36&gt;0,Data!G36,"")</f>
        <v>4.9325000000000001</v>
      </c>
      <c r="N150" s="100">
        <f>IF(Data!H36&gt;0,Data!H36,"")</f>
        <v>5.04</v>
      </c>
    </row>
    <row r="151" spans="1:14">
      <c r="A151" s="101"/>
      <c r="B151" s="162">
        <f t="shared" si="3"/>
        <v>42880</v>
      </c>
      <c r="C151" s="100">
        <f>IF(Data!C37&gt;0,Data!C37,"")</f>
        <v>4.3125</v>
      </c>
      <c r="D151" s="100">
        <f>IF(Data!D37&gt;0,Data!D37,"")</f>
        <v>4.49</v>
      </c>
      <c r="E151" s="100">
        <f>IF(Data!D37&gt;0,Data!D37,"")</f>
        <v>4.49</v>
      </c>
      <c r="F151" s="100">
        <f>IF(Data!E37&gt;0,Data!E37,"")</f>
        <v>4.7424999999999997</v>
      </c>
      <c r="G151" s="100">
        <f>IF(Data!E37&gt;0,Data!E37,"")</f>
        <v>4.7424999999999997</v>
      </c>
      <c r="H151" s="100">
        <f>IF(Data!E37&gt;0,Data!E37,"")</f>
        <v>4.7424999999999997</v>
      </c>
      <c r="I151" s="100">
        <f>IF(Data!F37&gt;0,Data!F37,"")</f>
        <v>4.8949999999999996</v>
      </c>
      <c r="J151" s="100">
        <f>IF(Data!F37&gt;0,Data!F37,"")</f>
        <v>4.8949999999999996</v>
      </c>
      <c r="K151" s="100">
        <f>IF(Data!F37&gt;0,Data!F37,"")</f>
        <v>4.8949999999999996</v>
      </c>
      <c r="L151" s="100">
        <f>IF(Data!G37&gt;0,Data!G37,"")</f>
        <v>4.9974999999999996</v>
      </c>
      <c r="M151" s="100">
        <f>IF(Data!G37&gt;0,Data!G37,"")</f>
        <v>4.9974999999999996</v>
      </c>
      <c r="N151" s="100">
        <f>IF(Data!H37&gt;0,Data!H37,"")</f>
        <v>5.0975000000000001</v>
      </c>
    </row>
    <row r="152" spans="1:14">
      <c r="A152" s="101"/>
      <c r="B152" s="162">
        <f t="shared" si="3"/>
        <v>42887</v>
      </c>
      <c r="C152" s="100">
        <f>IF(Data!C38&gt;0,Data!C38,"")</f>
        <v>4.3075000000000001</v>
      </c>
      <c r="D152" s="100">
        <f>IF(Data!D38&gt;0,Data!D38,"")</f>
        <v>4.4924999999999997</v>
      </c>
      <c r="E152" s="100">
        <f>IF(Data!D38&gt;0,Data!D38,"")</f>
        <v>4.4924999999999997</v>
      </c>
      <c r="F152" s="100">
        <f>IF(Data!E38&gt;0,Data!E38,"")</f>
        <v>4.7450000000000001</v>
      </c>
      <c r="G152" s="100">
        <f>IF(Data!E38&gt;0,Data!E38,"")</f>
        <v>4.7450000000000001</v>
      </c>
      <c r="H152" s="100">
        <f>IF(Data!E38&gt;0,Data!E38,"")</f>
        <v>4.7450000000000001</v>
      </c>
      <c r="I152" s="100">
        <f>IF(Data!F38&gt;0,Data!F38,"")</f>
        <v>4.8925000000000001</v>
      </c>
      <c r="J152" s="100">
        <f>IF(Data!F38&gt;0,Data!F38,"")</f>
        <v>4.8925000000000001</v>
      </c>
      <c r="K152" s="100">
        <f>IF(Data!F38&gt;0,Data!F38,"")</f>
        <v>4.8925000000000001</v>
      </c>
      <c r="L152" s="100">
        <f>IF(Data!G38&gt;0,Data!G38,"")</f>
        <v>5.01</v>
      </c>
      <c r="M152" s="100">
        <f>IF(Data!G38&gt;0,Data!G38,"")</f>
        <v>5.01</v>
      </c>
      <c r="N152" s="100">
        <f>IF(Data!H38&gt;0,Data!H38,"")</f>
        <v>5.1100000000000003</v>
      </c>
    </row>
    <row r="153" spans="1:14">
      <c r="A153" s="101"/>
      <c r="B153" s="162">
        <f t="shared" si="3"/>
        <v>42894</v>
      </c>
      <c r="C153" s="100">
        <f>IF(Data!C39&gt;0,Data!C39,"")</f>
        <v>4.5374999999999996</v>
      </c>
      <c r="D153" s="100">
        <f>IF(Data!D39&gt;0,Data!D39,"")</f>
        <v>4.7074999999999996</v>
      </c>
      <c r="E153" s="100">
        <f>IF(Data!D39&gt;0,Data!D39,"")</f>
        <v>4.7074999999999996</v>
      </c>
      <c r="F153" s="100">
        <f>IF(Data!E39&gt;0,Data!E39,"")</f>
        <v>4.9550000000000001</v>
      </c>
      <c r="G153" s="100">
        <f>IF(Data!E39&gt;0,Data!E39,"")</f>
        <v>4.9550000000000001</v>
      </c>
      <c r="H153" s="100">
        <f>IF(Data!E39&gt;0,Data!E39,"")</f>
        <v>4.9550000000000001</v>
      </c>
      <c r="I153" s="100">
        <f>IF(Data!F39&gt;0,Data!F39,"")</f>
        <v>5.0925000000000002</v>
      </c>
      <c r="J153" s="100">
        <f>IF(Data!F39&gt;0,Data!F39,"")</f>
        <v>5.0925000000000002</v>
      </c>
      <c r="K153" s="100">
        <f>IF(Data!F39&gt;0,Data!F39,"")</f>
        <v>5.0925000000000002</v>
      </c>
      <c r="L153" s="100">
        <f>IF(Data!G39&gt;0,Data!G39,"")</f>
        <v>5.2</v>
      </c>
      <c r="M153" s="100">
        <f>IF(Data!G39&gt;0,Data!G39,"")</f>
        <v>5.2</v>
      </c>
      <c r="N153" s="100">
        <f>IF(Data!H39&gt;0,Data!H39,"")</f>
        <v>5.31</v>
      </c>
    </row>
    <row r="154" spans="1:14">
      <c r="A154" s="101"/>
      <c r="B154" s="162">
        <f t="shared" si="3"/>
        <v>42901</v>
      </c>
      <c r="C154" s="100">
        <f>IF(Data!C40&gt;0,Data!C40,"")</f>
        <v>4.6524999999999999</v>
      </c>
      <c r="D154" s="100">
        <f>IF(Data!D40&gt;0,Data!D40,"")</f>
        <v>4.8324999999999996</v>
      </c>
      <c r="E154" s="100">
        <f>IF(Data!D40&gt;0,Data!D40,"")</f>
        <v>4.8324999999999996</v>
      </c>
      <c r="F154" s="100">
        <f>IF(Data!E40&gt;0,Data!E40,"")</f>
        <v>5.085</v>
      </c>
      <c r="G154" s="100">
        <f>IF(Data!E40&gt;0,Data!E40,"")</f>
        <v>5.085</v>
      </c>
      <c r="H154" s="100">
        <f>IF(Data!E40&gt;0,Data!E40,"")</f>
        <v>5.085</v>
      </c>
      <c r="I154" s="100">
        <f>IF(Data!F40&gt;0,Data!F40,"")</f>
        <v>5.21</v>
      </c>
      <c r="J154" s="100">
        <f>IF(Data!F40&gt;0,Data!F40,"")</f>
        <v>5.21</v>
      </c>
      <c r="K154" s="100">
        <f>IF(Data!F40&gt;0,Data!F40,"")</f>
        <v>5.21</v>
      </c>
      <c r="L154" s="100">
        <f>IF(Data!G40&gt;0,Data!G40,"")</f>
        <v>5.3125</v>
      </c>
      <c r="M154" s="100">
        <f>IF(Data!G40&gt;0,Data!G40,"")</f>
        <v>5.3125</v>
      </c>
      <c r="N154" s="100">
        <f>IF(Data!H40&gt;0,Data!H40,"")</f>
        <v>5.3849999999999998</v>
      </c>
    </row>
    <row r="155" spans="1:14">
      <c r="A155" s="101"/>
      <c r="B155" s="162">
        <f t="shared" si="3"/>
        <v>42908</v>
      </c>
      <c r="C155" s="100">
        <f>IF(Data!C41&gt;0,Data!C41,"")</f>
        <v>4.6775000000000002</v>
      </c>
      <c r="D155" s="100">
        <f>IF(Data!D41&gt;0,Data!D41,"")</f>
        <v>4.8574999999999999</v>
      </c>
      <c r="E155" s="100">
        <f>IF(Data!D41&gt;0,Data!D41,"")</f>
        <v>4.8574999999999999</v>
      </c>
      <c r="F155" s="100">
        <f>IF(Data!E41&gt;0,Data!E41,"")</f>
        <v>5.1074999999999999</v>
      </c>
      <c r="G155" s="100">
        <f>IF(Data!E41&gt;0,Data!E41,"")</f>
        <v>5.1074999999999999</v>
      </c>
      <c r="H155" s="100">
        <f>IF(Data!E41&gt;0,Data!E41,"")</f>
        <v>5.1074999999999999</v>
      </c>
      <c r="I155" s="100">
        <f>IF(Data!F41&gt;0,Data!F41,"")</f>
        <v>5.2549999999999999</v>
      </c>
      <c r="J155" s="100">
        <f>IF(Data!F41&gt;0,Data!F41,"")</f>
        <v>5.2549999999999999</v>
      </c>
      <c r="K155" s="100">
        <f>IF(Data!F41&gt;0,Data!F41,"")</f>
        <v>5.2549999999999999</v>
      </c>
      <c r="L155" s="100">
        <f>IF(Data!G41&gt;0,Data!G41,"")</f>
        <v>5.3449999999999998</v>
      </c>
      <c r="M155" s="100">
        <f>IF(Data!G41&gt;0,Data!G41,"")</f>
        <v>5.3449999999999998</v>
      </c>
      <c r="N155" s="100">
        <f>IF(Data!H41&gt;0,Data!H41,"")</f>
        <v>5.4275000000000002</v>
      </c>
    </row>
    <row r="156" spans="1:14">
      <c r="A156" s="101"/>
      <c r="B156" s="162">
        <f t="shared" si="3"/>
        <v>42915</v>
      </c>
      <c r="C156" s="100">
        <f>IF(Data!C42&gt;0,Data!C42,"")</f>
        <v>4.8049999999999997</v>
      </c>
      <c r="D156" s="100">
        <f>IF(Data!D42&gt;0,Data!D42,"")</f>
        <v>4.9950000000000001</v>
      </c>
      <c r="E156" s="100">
        <f>IF(Data!D42&gt;0,Data!D42,"")</f>
        <v>4.9950000000000001</v>
      </c>
      <c r="F156" s="100">
        <f>IF(Data!E42&gt;0,Data!E42,"")</f>
        <v>5.2474999999999996</v>
      </c>
      <c r="G156" s="100">
        <f>IF(Data!E42&gt;0,Data!E42,"")</f>
        <v>5.2474999999999996</v>
      </c>
      <c r="H156" s="100">
        <f>IF(Data!E42&gt;0,Data!E42,"")</f>
        <v>5.2474999999999996</v>
      </c>
      <c r="I156" s="100">
        <f>IF(Data!F42&gt;0,Data!F42,"")</f>
        <v>5.3875000000000002</v>
      </c>
      <c r="J156" s="100">
        <f>IF(Data!F42&gt;0,Data!F42,"")</f>
        <v>5.3875000000000002</v>
      </c>
      <c r="K156" s="100">
        <f>IF(Data!F42&gt;0,Data!F42,"")</f>
        <v>5.3875000000000002</v>
      </c>
      <c r="L156" s="100">
        <f>IF(Data!G42&gt;0,Data!G42,"")</f>
        <v>5.4775</v>
      </c>
      <c r="M156" s="100">
        <f>IF(Data!G42&gt;0,Data!G42,"")</f>
        <v>5.4775</v>
      </c>
      <c r="N156" s="100">
        <f>IF(Data!H42&gt;0,Data!H42,"")</f>
        <v>5.5374999999999996</v>
      </c>
    </row>
    <row r="157" spans="1:14">
      <c r="A157" s="101"/>
      <c r="B157" s="162">
        <f t="shared" si="3"/>
        <v>42922</v>
      </c>
      <c r="C157" s="100">
        <f>IF(Data!C43&gt;0,Data!C43,"")</f>
        <v>4.59</v>
      </c>
      <c r="D157" s="100">
        <f>IF(Data!D43&gt;0,Data!D43,"")</f>
        <v>5.4649999999999999</v>
      </c>
      <c r="E157" s="100">
        <f>IF(Data!D43&gt;0,Data!D43,"")</f>
        <v>5.4649999999999999</v>
      </c>
      <c r="F157" s="100">
        <f>IF(Data!E43&gt;0,Data!E43,"")</f>
        <v>5.7225000000000001</v>
      </c>
      <c r="G157" s="100">
        <f>IF(Data!E43&gt;0,Data!E43,"")</f>
        <v>5.7225000000000001</v>
      </c>
      <c r="H157" s="100">
        <f>IF(Data!E43&gt;0,Data!E43,"")</f>
        <v>5.7225000000000001</v>
      </c>
      <c r="I157" s="100">
        <f>IF(Data!F43&gt;0,Data!F43,"")</f>
        <v>5.8525</v>
      </c>
      <c r="J157" s="100">
        <f>IF(Data!F43&gt;0,Data!F43,"")</f>
        <v>5.8525</v>
      </c>
      <c r="K157" s="100">
        <f>IF(Data!F43&gt;0,Data!F43,"")</f>
        <v>5.8525</v>
      </c>
      <c r="L157" s="100">
        <f>IF(Data!G43&gt;0,Data!G43,"")</f>
        <v>5.93</v>
      </c>
      <c r="M157" s="100">
        <f>IF(Data!G43&gt;0,Data!G43,"")</f>
        <v>5.93</v>
      </c>
      <c r="N157" s="100">
        <f>IF(Data!H43&gt;0,Data!H43,"")</f>
        <v>5.9850000000000003</v>
      </c>
    </row>
    <row r="158" spans="1:14">
      <c r="A158" s="101"/>
      <c r="B158" s="162">
        <f t="shared" si="3"/>
        <v>42929</v>
      </c>
      <c r="C158" s="100">
        <f>IF(Data!C44&gt;0,Data!C44,"")</f>
        <v>4.59</v>
      </c>
      <c r="D158" s="100">
        <f>IF(Data!D44&gt;0,Data!D44,"")</f>
        <v>5.1550000000000002</v>
      </c>
      <c r="E158" s="100">
        <f>IF(Data!D44&gt;0,Data!D44,"")</f>
        <v>5.1550000000000002</v>
      </c>
      <c r="F158" s="100">
        <f>IF(Data!E44&gt;0,Data!E44,"")</f>
        <v>5.42</v>
      </c>
      <c r="G158" s="100">
        <f>IF(Data!E44&gt;0,Data!E44,"")</f>
        <v>5.42</v>
      </c>
      <c r="H158" s="100">
        <f>IF(Data!E44&gt;0,Data!E44,"")</f>
        <v>5.42</v>
      </c>
      <c r="I158" s="100">
        <f>IF(Data!F44&gt;0,Data!F44,"")</f>
        <v>5.5824999999999996</v>
      </c>
      <c r="J158" s="100">
        <f>IF(Data!F44&gt;0,Data!F44,"")</f>
        <v>5.5824999999999996</v>
      </c>
      <c r="K158" s="100">
        <f>IF(Data!F44&gt;0,Data!F44,"")</f>
        <v>5.5824999999999996</v>
      </c>
      <c r="L158" s="100">
        <f>IF(Data!G44&gt;0,Data!G44,"")</f>
        <v>5.7</v>
      </c>
      <c r="M158" s="100">
        <f>IF(Data!G44&gt;0,Data!G44,"")</f>
        <v>5.7</v>
      </c>
      <c r="N158" s="100">
        <f>IF(Data!H44&gt;0,Data!H44,"")</f>
        <v>5.8</v>
      </c>
    </row>
    <row r="159" spans="1:14">
      <c r="A159" s="101"/>
      <c r="B159" s="162">
        <f t="shared" si="3"/>
        <v>42936</v>
      </c>
      <c r="C159" s="100">
        <f>IF(Data!C45&gt;0,Data!C45,"")</f>
        <v>4.59</v>
      </c>
      <c r="D159" s="100">
        <f>IF(Data!D45&gt;0,Data!D45,"")</f>
        <v>5.0374999999999996</v>
      </c>
      <c r="E159" s="100">
        <f>IF(Data!D45&gt;0,Data!D45,"")</f>
        <v>5.0374999999999996</v>
      </c>
      <c r="F159" s="100">
        <f>IF(Data!E45&gt;0,Data!E45,"")</f>
        <v>5.3025000000000002</v>
      </c>
      <c r="G159" s="100">
        <f>IF(Data!E45&gt;0,Data!E45,"")</f>
        <v>5.3025000000000002</v>
      </c>
      <c r="H159" s="100">
        <f>IF(Data!E45&gt;0,Data!E45,"")</f>
        <v>5.3025000000000002</v>
      </c>
      <c r="I159" s="100">
        <f>IF(Data!F45&gt;0,Data!F45,"")</f>
        <v>5.4725000000000001</v>
      </c>
      <c r="J159" s="100">
        <f>IF(Data!F45&gt;0,Data!F45,"")</f>
        <v>5.4725000000000001</v>
      </c>
      <c r="K159" s="100">
        <f>IF(Data!F45&gt;0,Data!F45,"")</f>
        <v>5.4725000000000001</v>
      </c>
      <c r="L159" s="100">
        <f>IF(Data!G45&gt;0,Data!G45,"")</f>
        <v>5.6025</v>
      </c>
      <c r="M159" s="100">
        <f>IF(Data!G45&gt;0,Data!G45,"")</f>
        <v>5.6025</v>
      </c>
      <c r="N159" s="100">
        <f>IF(Data!H45&gt;0,Data!H45,"")</f>
        <v>5.71</v>
      </c>
    </row>
    <row r="160" spans="1:14">
      <c r="A160" s="101"/>
      <c r="B160" s="162">
        <f t="shared" si="3"/>
        <v>42943</v>
      </c>
      <c r="C160" s="100">
        <f>IF(Data!C46&gt;0,Data!C46,"")</f>
        <v>4.59</v>
      </c>
      <c r="D160" s="100">
        <f>IF(Data!D46&gt;0,Data!D46,"")</f>
        <v>4.8099999999999996</v>
      </c>
      <c r="E160" s="100">
        <f>IF(Data!D46&gt;0,Data!D46,"")</f>
        <v>4.8099999999999996</v>
      </c>
      <c r="F160" s="100">
        <f>IF(Data!E46&gt;0,Data!E46,"")</f>
        <v>5.08</v>
      </c>
      <c r="G160" s="100">
        <f>IF(Data!E46&gt;0,Data!E46,"")</f>
        <v>5.08</v>
      </c>
      <c r="H160" s="100">
        <f>IF(Data!E46&gt;0,Data!E46,"")</f>
        <v>5.08</v>
      </c>
      <c r="I160" s="100">
        <f>IF(Data!F46&gt;0,Data!F46,"")</f>
        <v>5.2575000000000003</v>
      </c>
      <c r="J160" s="100">
        <f>IF(Data!F46&gt;0,Data!F46,"")</f>
        <v>5.2575000000000003</v>
      </c>
      <c r="K160" s="100">
        <f>IF(Data!F46&gt;0,Data!F46,"")</f>
        <v>5.2575000000000003</v>
      </c>
      <c r="L160" s="100">
        <f>IF(Data!G46&gt;0,Data!G46,"")</f>
        <v>5.39</v>
      </c>
      <c r="M160" s="100">
        <f>IF(Data!G46&gt;0,Data!G46,"")</f>
        <v>5.39</v>
      </c>
      <c r="N160" s="100">
        <f>IF(Data!H46&gt;0,Data!H46,"")</f>
        <v>5.5324999999999998</v>
      </c>
    </row>
    <row r="161" spans="1:14">
      <c r="A161" s="101"/>
      <c r="B161" s="162">
        <f t="shared" si="3"/>
        <v>42950</v>
      </c>
      <c r="C161" s="100" t="str">
        <f>IF(Data!C47&gt;0,Data!C47,"")</f>
        <v/>
      </c>
      <c r="D161" s="100">
        <f>IF(Data!D47&gt;0,Data!D47,"")</f>
        <v>4.5975000000000001</v>
      </c>
      <c r="E161" s="100">
        <f>IF(Data!D47&gt;0,Data!D47,"")</f>
        <v>4.5975000000000001</v>
      </c>
      <c r="F161" s="100">
        <f>IF(Data!E47&gt;0,Data!E47,"")</f>
        <v>4.875</v>
      </c>
      <c r="G161" s="100">
        <f>IF(Data!E47&gt;0,Data!E47,"")</f>
        <v>4.875</v>
      </c>
      <c r="H161" s="100">
        <f>IF(Data!E47&gt;0,Data!E47,"")</f>
        <v>4.875</v>
      </c>
      <c r="I161" s="100">
        <f>IF(Data!F47&gt;0,Data!F47,"")</f>
        <v>5.0549999999999997</v>
      </c>
      <c r="J161" s="100">
        <f>IF(Data!F47&gt;0,Data!F47,"")</f>
        <v>5.0549999999999997</v>
      </c>
      <c r="K161" s="100">
        <f>IF(Data!F47&gt;0,Data!F47,"")</f>
        <v>5.0549999999999997</v>
      </c>
      <c r="L161" s="100">
        <f>IF(Data!G47&gt;0,Data!G47,"")</f>
        <v>5.1924999999999999</v>
      </c>
      <c r="M161" s="100">
        <f>IF(Data!G47&gt;0,Data!G47,"")</f>
        <v>5.1924999999999999</v>
      </c>
      <c r="N161" s="100">
        <f>IF(Data!H47&gt;0,Data!H47,"")</f>
        <v>5.3425000000000002</v>
      </c>
    </row>
    <row r="162" spans="1:14">
      <c r="A162" s="101"/>
      <c r="B162" s="162">
        <f t="shared" si="3"/>
        <v>42957</v>
      </c>
      <c r="C162" s="100" t="str">
        <f>IF(Data!C48&gt;0,Data!C48,"")</f>
        <v/>
      </c>
      <c r="D162" s="100">
        <f>IF(Data!D48&gt;0,Data!D48,"")</f>
        <v>4.4824999999999999</v>
      </c>
      <c r="E162" s="100">
        <f>IF(Data!D48&gt;0,Data!D48,"")</f>
        <v>4.4824999999999999</v>
      </c>
      <c r="F162" s="100">
        <f>IF(Data!E48&gt;0,Data!E48,"")</f>
        <v>4.7575000000000003</v>
      </c>
      <c r="G162" s="100">
        <f>IF(Data!E48&gt;0,Data!E48,"")</f>
        <v>4.7575000000000003</v>
      </c>
      <c r="H162" s="100">
        <f>IF(Data!E48&gt;0,Data!E48,"")</f>
        <v>4.7575000000000003</v>
      </c>
      <c r="I162" s="100">
        <f>IF(Data!F48&gt;0,Data!F48,"")</f>
        <v>4.9375</v>
      </c>
      <c r="J162" s="100">
        <f>IF(Data!F48&gt;0,Data!F48,"")</f>
        <v>4.9375</v>
      </c>
      <c r="K162" s="100">
        <f>IF(Data!F48&gt;0,Data!F48,"")</f>
        <v>4.9375</v>
      </c>
      <c r="L162" s="100">
        <f>IF(Data!G48&gt;0,Data!G48,"")</f>
        <v>5.0774999999999997</v>
      </c>
      <c r="M162" s="100">
        <f>IF(Data!G48&gt;0,Data!G48,"")</f>
        <v>5.0774999999999997</v>
      </c>
      <c r="N162" s="100">
        <f>IF(Data!H48&gt;0,Data!H48,"")</f>
        <v>5.23</v>
      </c>
    </row>
    <row r="163" spans="1:14">
      <c r="A163" s="101"/>
      <c r="B163" s="162">
        <f t="shared" si="3"/>
        <v>42964</v>
      </c>
      <c r="C163" s="100" t="str">
        <f>IF(Data!C49&gt;0,Data!C49,"")</f>
        <v/>
      </c>
      <c r="D163" s="100">
        <f>IF(Data!D49&gt;0,Data!D49,"")</f>
        <v>4.1425000000000001</v>
      </c>
      <c r="E163" s="100">
        <f>IF(Data!D49&gt;0,Data!D49,"")</f>
        <v>4.1425000000000001</v>
      </c>
      <c r="F163" s="100">
        <f>IF(Data!E49&gt;0,Data!E49,"")</f>
        <v>4.42</v>
      </c>
      <c r="G163" s="100">
        <f>IF(Data!E49&gt;0,Data!E49,"")</f>
        <v>4.42</v>
      </c>
      <c r="H163" s="100">
        <f>IF(Data!E49&gt;0,Data!E49,"")</f>
        <v>4.42</v>
      </c>
      <c r="I163" s="100">
        <f>IF(Data!F49&gt;0,Data!F49,"")</f>
        <v>4.6050000000000004</v>
      </c>
      <c r="J163" s="100">
        <f>IF(Data!F49&gt;0,Data!F49,"")</f>
        <v>4.6050000000000004</v>
      </c>
      <c r="K163" s="100">
        <f>IF(Data!F49&gt;0,Data!F49,"")</f>
        <v>4.6050000000000004</v>
      </c>
      <c r="L163" s="100">
        <f>IF(Data!G49&gt;0,Data!G49,"")</f>
        <v>4.75</v>
      </c>
      <c r="M163" s="100">
        <f>IF(Data!G49&gt;0,Data!G49,"")</f>
        <v>4.75</v>
      </c>
      <c r="N163" s="100">
        <f>IF(Data!H49&gt;0,Data!H49,"")</f>
        <v>4.93</v>
      </c>
    </row>
    <row r="164" spans="1:14">
      <c r="A164" s="101"/>
      <c r="B164" s="162">
        <f t="shared" si="3"/>
        <v>42971</v>
      </c>
      <c r="C164" s="100" t="str">
        <f>IF(Data!C50&gt;0,Data!C50,"")</f>
        <v/>
      </c>
      <c r="D164" s="100">
        <f>IF(Data!D50&gt;0,Data!D50,"")</f>
        <v>4.0549999999999997</v>
      </c>
      <c r="E164" s="100">
        <f>IF(Data!D50&gt;0,Data!D50,"")</f>
        <v>4.0549999999999997</v>
      </c>
      <c r="F164" s="100">
        <f>IF(Data!E50&gt;0,Data!E50,"")</f>
        <v>4.3324999999999996</v>
      </c>
      <c r="G164" s="100">
        <f>IF(Data!E50&gt;0,Data!E50,"")</f>
        <v>4.3324999999999996</v>
      </c>
      <c r="H164" s="100">
        <f>IF(Data!E50&gt;0,Data!E50,"")</f>
        <v>4.3324999999999996</v>
      </c>
      <c r="I164" s="100">
        <f>IF(Data!F50&gt;0,Data!F50,"")</f>
        <v>4.5175000000000001</v>
      </c>
      <c r="J164" s="100">
        <f>IF(Data!F50&gt;0,Data!F50,"")</f>
        <v>4.5175000000000001</v>
      </c>
      <c r="K164" s="100">
        <f>IF(Data!F50&gt;0,Data!F50,"")</f>
        <v>4.5175000000000001</v>
      </c>
      <c r="L164" s="100">
        <f>IF(Data!G50&gt;0,Data!G50,"")</f>
        <v>4.66</v>
      </c>
      <c r="M164" s="100">
        <f>IF(Data!G50&gt;0,Data!G50,"")</f>
        <v>4.66</v>
      </c>
      <c r="N164" s="100">
        <f>IF(Data!H50&gt;0,Data!H50,"")</f>
        <v>4.84</v>
      </c>
    </row>
    <row r="165" spans="1:14">
      <c r="A165" s="101"/>
      <c r="B165" s="162">
        <f t="shared" si="3"/>
        <v>42978</v>
      </c>
      <c r="C165" s="100" t="str">
        <f>IF(Data!C51&gt;0,Data!C51,"")</f>
        <v/>
      </c>
      <c r="D165" s="100">
        <f>IF(Data!D51&gt;0,Data!D51,"")</f>
        <v>4.0875000000000004</v>
      </c>
      <c r="E165" s="100">
        <f>IF(Data!D51&gt;0,Data!D51,"")</f>
        <v>4.0875000000000004</v>
      </c>
      <c r="F165" s="100">
        <f>IF(Data!E51&gt;0,Data!E51,"")</f>
        <v>4.3600000000000003</v>
      </c>
      <c r="G165" s="100">
        <f>IF(Data!E51&gt;0,Data!E51,"")</f>
        <v>4.3600000000000003</v>
      </c>
      <c r="H165" s="100">
        <f>IF(Data!E51&gt;0,Data!E51,"")</f>
        <v>4.3600000000000003</v>
      </c>
      <c r="I165" s="100">
        <f>IF(Data!F51&gt;0,Data!F51,"")</f>
        <v>4.54</v>
      </c>
      <c r="J165" s="100">
        <f>IF(Data!F51&gt;0,Data!F51,"")</f>
        <v>4.54</v>
      </c>
      <c r="K165" s="100">
        <f>IF(Data!F51&gt;0,Data!F51,"")</f>
        <v>4.54</v>
      </c>
      <c r="L165" s="100">
        <f>IF(Data!G51&gt;0,Data!G51,"")</f>
        <v>4.6749999999999998</v>
      </c>
      <c r="M165" s="100">
        <f>IF(Data!G51&gt;0,Data!G51,"")</f>
        <v>4.6749999999999998</v>
      </c>
      <c r="N165" s="100">
        <f>IF(Data!H51&gt;0,Data!H51,"")</f>
        <v>4.8475000000000001</v>
      </c>
    </row>
    <row r="166" spans="1:14">
      <c r="A166" s="101"/>
      <c r="B166" s="162">
        <f t="shared" si="3"/>
        <v>42985</v>
      </c>
      <c r="C166" s="100" t="str">
        <f>IF(Data!C52&gt;0,Data!C52,"")</f>
        <v/>
      </c>
      <c r="D166" s="100">
        <f>IF(Data!D52&gt;0,Data!D52,"")</f>
        <v>4.29</v>
      </c>
      <c r="E166" s="100">
        <f>IF(Data!D52&gt;0,Data!D52,"")</f>
        <v>4.29</v>
      </c>
      <c r="F166" s="100">
        <f>IF(Data!E52&gt;0,Data!E52,"")</f>
        <v>4.4175000000000004</v>
      </c>
      <c r="G166" s="100">
        <f>IF(Data!E52&gt;0,Data!E52,"")</f>
        <v>4.4175000000000004</v>
      </c>
      <c r="H166" s="100">
        <f>IF(Data!E52&gt;0,Data!E52,"")</f>
        <v>4.4175000000000004</v>
      </c>
      <c r="I166" s="100">
        <f>IF(Data!F52&gt;0,Data!F52,"")</f>
        <v>4.5925000000000002</v>
      </c>
      <c r="J166" s="100">
        <f>IF(Data!F52&gt;0,Data!F52,"")</f>
        <v>4.5925000000000002</v>
      </c>
      <c r="K166" s="100">
        <f>IF(Data!F52&gt;0,Data!F52,"")</f>
        <v>4.5925000000000002</v>
      </c>
      <c r="L166" s="100">
        <f>IF(Data!G52&gt;0,Data!G52,"")</f>
        <v>4.7300000000000004</v>
      </c>
      <c r="M166" s="100">
        <f>IF(Data!G52&gt;0,Data!G52,"")</f>
        <v>4.7300000000000004</v>
      </c>
      <c r="N166" s="100">
        <f>IF(Data!H52&gt;0,Data!H52,"")</f>
        <v>4.8975</v>
      </c>
    </row>
    <row r="167" spans="1:14">
      <c r="A167" s="101"/>
      <c r="B167" s="162">
        <f t="shared" si="3"/>
        <v>42992</v>
      </c>
      <c r="C167" s="100" t="str">
        <f>IF(Data!C53&gt;0,Data!C53,"")</f>
        <v/>
      </c>
      <c r="D167" s="100">
        <f>IF(Data!D53&gt;0,Data!D53,"")</f>
        <v>4.29</v>
      </c>
      <c r="E167" s="100">
        <f>IF(Data!D53&gt;0,Data!D53,"")</f>
        <v>4.29</v>
      </c>
      <c r="F167" s="100">
        <f>IF(Data!E53&gt;0,Data!E53,"")</f>
        <v>4.42</v>
      </c>
      <c r="G167" s="100">
        <f>IF(Data!E53&gt;0,Data!E53,"")</f>
        <v>4.42</v>
      </c>
      <c r="H167" s="100">
        <f>IF(Data!E53&gt;0,Data!E53,"")</f>
        <v>4.42</v>
      </c>
      <c r="I167" s="100">
        <f>IF(Data!F53&gt;0,Data!F53,"")</f>
        <v>4.5925000000000002</v>
      </c>
      <c r="J167" s="100">
        <f>IF(Data!F53&gt;0,Data!F53,"")</f>
        <v>4.5925000000000002</v>
      </c>
      <c r="K167" s="100">
        <f>IF(Data!F53&gt;0,Data!F53,"")</f>
        <v>4.5925000000000002</v>
      </c>
      <c r="L167" s="100">
        <f>IF(Data!G53&gt;0,Data!G53,"")</f>
        <v>4.7249999999999996</v>
      </c>
      <c r="M167" s="100">
        <f>IF(Data!G53&gt;0,Data!G53,"")</f>
        <v>4.7249999999999996</v>
      </c>
      <c r="N167" s="100">
        <f>IF(Data!H53&gt;0,Data!H53,"")</f>
        <v>4.88</v>
      </c>
    </row>
    <row r="168" spans="1:14">
      <c r="A168" s="101"/>
      <c r="B168" s="162">
        <f t="shared" si="3"/>
        <v>42999</v>
      </c>
      <c r="C168" s="100" t="str">
        <f>IF(Data!C54&gt;0,Data!C54,"")</f>
        <v/>
      </c>
      <c r="D168" s="100">
        <f>IF(Data!D54&gt;0,Data!D54,"")</f>
        <v>4.29</v>
      </c>
      <c r="E168" s="100">
        <f>IF(Data!D54&gt;0,Data!D54,"")</f>
        <v>4.29</v>
      </c>
      <c r="F168" s="100">
        <f>IF(Data!E54&gt;0,Data!E54,"")</f>
        <v>4.4950000000000001</v>
      </c>
      <c r="G168" s="100">
        <f>IF(Data!E54&gt;0,Data!E54,"")</f>
        <v>4.4950000000000001</v>
      </c>
      <c r="H168" s="100">
        <f>IF(Data!E54&gt;0,Data!E54,"")</f>
        <v>4.4950000000000001</v>
      </c>
      <c r="I168" s="100">
        <f>IF(Data!F54&gt;0,Data!F54,"")</f>
        <v>4.6749999999999998</v>
      </c>
      <c r="J168" s="100">
        <f>IF(Data!F54&gt;0,Data!F54,"")</f>
        <v>4.6749999999999998</v>
      </c>
      <c r="K168" s="100">
        <f>IF(Data!F54&gt;0,Data!F54,"")</f>
        <v>4.6749999999999998</v>
      </c>
      <c r="L168" s="100">
        <f>IF(Data!G54&gt;0,Data!G54,"")</f>
        <v>4.8025000000000002</v>
      </c>
      <c r="M168" s="100">
        <f>IF(Data!G54&gt;0,Data!G54,"")</f>
        <v>4.8025000000000002</v>
      </c>
      <c r="N168" s="100">
        <f>IF(Data!H54&gt;0,Data!H54,"")</f>
        <v>4.9725000000000001</v>
      </c>
    </row>
    <row r="169" spans="1:14">
      <c r="A169" s="101"/>
      <c r="B169" s="162">
        <f t="shared" si="3"/>
        <v>43006</v>
      </c>
      <c r="C169" s="100" t="str">
        <f>IF(Data!C55&gt;0,Data!C55,"")</f>
        <v/>
      </c>
      <c r="D169" s="100">
        <f>IF(Data!D55&gt;0,Data!D55,"")</f>
        <v>4.29</v>
      </c>
      <c r="E169" s="100">
        <f>IF(Data!D55&gt;0,Data!D55,"")</f>
        <v>4.29</v>
      </c>
      <c r="F169" s="100">
        <f>IF(Data!E55&gt;0,Data!E55,"")</f>
        <v>4.53</v>
      </c>
      <c r="G169" s="100">
        <f>IF(Data!E55&gt;0,Data!E55,"")</f>
        <v>4.53</v>
      </c>
      <c r="H169" s="100">
        <f>IF(Data!E55&gt;0,Data!E55,"")</f>
        <v>4.53</v>
      </c>
      <c r="I169" s="100">
        <f>IF(Data!F55&gt;0,Data!F55,"")</f>
        <v>4.7074999999999996</v>
      </c>
      <c r="J169" s="100">
        <f>IF(Data!F55&gt;0,Data!F55,"")</f>
        <v>4.7074999999999996</v>
      </c>
      <c r="K169" s="100">
        <f>IF(Data!F55&gt;0,Data!F55,"")</f>
        <v>4.7074999999999996</v>
      </c>
      <c r="L169" s="100">
        <f>IF(Data!G55&gt;0,Data!G55,"")</f>
        <v>4.8425000000000002</v>
      </c>
      <c r="M169" s="100">
        <f>IF(Data!G55&gt;0,Data!G55,"")</f>
        <v>4.8425000000000002</v>
      </c>
      <c r="N169" s="100">
        <f>IF(Data!H55&gt;0,Data!H55,"")</f>
        <v>5.01</v>
      </c>
    </row>
    <row r="170" spans="1:14">
      <c r="A170" s="101"/>
      <c r="B170" s="162">
        <f t="shared" si="3"/>
        <v>43013</v>
      </c>
      <c r="C170" s="100" t="str">
        <f>IF(Data!C56&gt;0,Data!C56,"")</f>
        <v/>
      </c>
      <c r="D170" s="100" t="str">
        <f>IF(Data!D56&gt;0,Data!D56,"")</f>
        <v/>
      </c>
      <c r="E170" s="100" t="str">
        <f>IF(Data!D56&gt;0,Data!D56,"")</f>
        <v/>
      </c>
      <c r="F170" s="100">
        <f>IF(Data!E56&gt;0,Data!E56,"")</f>
        <v>4.3425000000000002</v>
      </c>
      <c r="G170" s="100">
        <f>IF(Data!E56&gt;0,Data!E56,"")</f>
        <v>4.3425000000000002</v>
      </c>
      <c r="H170" s="100">
        <f>IF(Data!E56&gt;0,Data!E56,"")</f>
        <v>4.3425000000000002</v>
      </c>
      <c r="I170" s="100">
        <f>IF(Data!F56&gt;0,Data!F56,"")</f>
        <v>4.5199999999999996</v>
      </c>
      <c r="J170" s="100">
        <f>IF(Data!F56&gt;0,Data!F56,"")</f>
        <v>4.5199999999999996</v>
      </c>
      <c r="K170" s="100">
        <f>IF(Data!F56&gt;0,Data!F56,"")</f>
        <v>4.5199999999999996</v>
      </c>
      <c r="L170" s="100">
        <f>IF(Data!G56&gt;0,Data!G56,"")</f>
        <v>4.6574999999999998</v>
      </c>
      <c r="M170" s="100">
        <f>IF(Data!G56&gt;0,Data!G56,"")</f>
        <v>4.6574999999999998</v>
      </c>
      <c r="N170" s="100">
        <f>IF(Data!H56&gt;0,Data!H56,"")</f>
        <v>4.835</v>
      </c>
    </row>
    <row r="171" spans="1:14">
      <c r="A171" s="101"/>
      <c r="B171" s="162">
        <f t="shared" si="3"/>
        <v>43020</v>
      </c>
      <c r="C171" s="100" t="str">
        <f>IF(Data!C57&gt;0,Data!C57,"")</f>
        <v/>
      </c>
      <c r="D171" s="100" t="str">
        <f>IF(Data!D57&gt;0,Data!D57,"")</f>
        <v/>
      </c>
      <c r="E171" s="100" t="str">
        <f>IF(Data!D57&gt;0,Data!D57,"")</f>
        <v/>
      </c>
      <c r="F171" s="100">
        <f>IF(Data!E57&gt;0,Data!E57,"")</f>
        <v>4.2625000000000002</v>
      </c>
      <c r="G171" s="100">
        <f>IF(Data!E57&gt;0,Data!E57,"")</f>
        <v>4.2625000000000002</v>
      </c>
      <c r="H171" s="100">
        <f>IF(Data!E57&gt;0,Data!E57,"")</f>
        <v>4.2625000000000002</v>
      </c>
      <c r="I171" s="100">
        <f>IF(Data!F57&gt;0,Data!F57,"")</f>
        <v>4.4450000000000003</v>
      </c>
      <c r="J171" s="100">
        <f>IF(Data!F57&gt;0,Data!F57,"")</f>
        <v>4.4450000000000003</v>
      </c>
      <c r="K171" s="100">
        <f>IF(Data!F57&gt;0,Data!F57,"")</f>
        <v>4.4450000000000003</v>
      </c>
      <c r="L171" s="100">
        <f>IF(Data!G57&gt;0,Data!G57,"")</f>
        <v>4.5875000000000004</v>
      </c>
      <c r="M171" s="100">
        <f>IF(Data!G57&gt;0,Data!G57,"")</f>
        <v>4.5875000000000004</v>
      </c>
      <c r="N171" s="100">
        <f>IF(Data!H57&gt;0,Data!H57,"")</f>
        <v>4.7675000000000001</v>
      </c>
    </row>
    <row r="172" spans="1:14">
      <c r="A172" s="101"/>
      <c r="B172" s="162">
        <f t="shared" si="3"/>
        <v>43027</v>
      </c>
      <c r="C172" s="100" t="str">
        <f>IF(Data!C58&gt;0,Data!C58,"")</f>
        <v/>
      </c>
      <c r="D172" s="100" t="str">
        <f>IF(Data!D58&gt;0,Data!D58,"")</f>
        <v/>
      </c>
      <c r="E172" s="100" t="str">
        <f>IF(Data!D58&gt;0,Data!D58,"")</f>
        <v/>
      </c>
      <c r="F172" s="100">
        <f>IF(Data!E58&gt;0,Data!E58,"")</f>
        <v>4.2925000000000004</v>
      </c>
      <c r="G172" s="100">
        <f>IF(Data!E58&gt;0,Data!E58,"")</f>
        <v>4.2925000000000004</v>
      </c>
      <c r="H172" s="100">
        <f>IF(Data!E58&gt;0,Data!E58,"")</f>
        <v>4.2925000000000004</v>
      </c>
      <c r="I172" s="100">
        <f>IF(Data!F58&gt;0,Data!F58,"")</f>
        <v>4.4725000000000001</v>
      </c>
      <c r="J172" s="100">
        <f>IF(Data!F58&gt;0,Data!F58,"")</f>
        <v>4.4725000000000001</v>
      </c>
      <c r="K172" s="100">
        <f>IF(Data!F58&gt;0,Data!F58,"")</f>
        <v>4.4725000000000001</v>
      </c>
      <c r="L172" s="100">
        <f>IF(Data!G58&gt;0,Data!G58,"")</f>
        <v>4.6124999999999998</v>
      </c>
      <c r="M172" s="100">
        <f>IF(Data!G58&gt;0,Data!G58,"")</f>
        <v>4.6124999999999998</v>
      </c>
      <c r="N172" s="100">
        <f>IF(Data!H58&gt;0,Data!H58,"")</f>
        <v>4.7925000000000004</v>
      </c>
    </row>
    <row r="173" spans="1:14">
      <c r="A173" s="101"/>
      <c r="B173" s="162">
        <f t="shared" si="3"/>
        <v>43034</v>
      </c>
      <c r="C173" s="100" t="str">
        <f>IF(Data!C59&gt;0,Data!C59,"")</f>
        <v/>
      </c>
      <c r="D173" s="100" t="str">
        <f>IF(Data!D59&gt;0,Data!D59,"")</f>
        <v/>
      </c>
      <c r="E173" s="100" t="str">
        <f>IF(Data!D59&gt;0,Data!D59,"")</f>
        <v/>
      </c>
      <c r="F173" s="100">
        <f>IF(Data!E59&gt;0,Data!E59,"")</f>
        <v>4.2824999999999998</v>
      </c>
      <c r="G173" s="100">
        <f>IF(Data!E59&gt;0,Data!E59,"")</f>
        <v>4.2824999999999998</v>
      </c>
      <c r="H173" s="100">
        <f>IF(Data!E59&gt;0,Data!E59,"")</f>
        <v>4.2824999999999998</v>
      </c>
      <c r="I173" s="100">
        <f>IF(Data!F59&gt;0,Data!F59,"")</f>
        <v>4.46</v>
      </c>
      <c r="J173" s="100">
        <f>IF(Data!F59&gt;0,Data!F59,"")</f>
        <v>4.46</v>
      </c>
      <c r="K173" s="100">
        <f>IF(Data!F59&gt;0,Data!F59,"")</f>
        <v>4.46</v>
      </c>
      <c r="L173" s="100">
        <f>IF(Data!G59&gt;0,Data!G59,"")</f>
        <v>4.6025</v>
      </c>
      <c r="M173" s="100">
        <f>IF(Data!G59&gt;0,Data!G59,"")</f>
        <v>4.6025</v>
      </c>
      <c r="N173" s="100">
        <f>IF(Data!H59&gt;0,Data!H59,"")</f>
        <v>4.7850000000000001</v>
      </c>
    </row>
    <row r="174" spans="1:14">
      <c r="A174" s="101"/>
      <c r="B174" s="162">
        <f t="shared" si="3"/>
        <v>43041</v>
      </c>
      <c r="C174" s="100" t="str">
        <f>IF(Data!C60&gt;0,Data!C60,"")</f>
        <v/>
      </c>
      <c r="D174" s="100" t="str">
        <f>IF(Data!D60&gt;0,Data!D60,"")</f>
        <v/>
      </c>
      <c r="E174" s="100" t="str">
        <f>IF(Data!D60&gt;0,Data!D60,"")</f>
        <v/>
      </c>
      <c r="F174" s="100">
        <f>IF(Data!E60&gt;0,Data!E60,"")</f>
        <v>4.2575000000000003</v>
      </c>
      <c r="G174" s="100">
        <f>IF(Data!E60&gt;0,Data!E60,"")</f>
        <v>4.2575000000000003</v>
      </c>
      <c r="H174" s="100">
        <f>IF(Data!E60&gt;0,Data!E60,"")</f>
        <v>4.2575000000000003</v>
      </c>
      <c r="I174" s="100">
        <f>IF(Data!F60&gt;0,Data!F60,"")</f>
        <v>4.4349999999999996</v>
      </c>
      <c r="J174" s="100">
        <f>IF(Data!F60&gt;0,Data!F60,"")</f>
        <v>4.4349999999999996</v>
      </c>
      <c r="K174" s="100">
        <f>IF(Data!F60&gt;0,Data!F60,"")</f>
        <v>4.4349999999999996</v>
      </c>
      <c r="L174" s="100">
        <f>IF(Data!G60&gt;0,Data!G60,"")</f>
        <v>4.5724999999999998</v>
      </c>
      <c r="M174" s="100">
        <f>IF(Data!G60&gt;0,Data!G60,"")</f>
        <v>4.5724999999999998</v>
      </c>
      <c r="N174" s="100">
        <f>IF(Data!H60&gt;0,Data!H60,"")</f>
        <v>4.7450000000000001</v>
      </c>
    </row>
    <row r="175" spans="1:14">
      <c r="A175" s="101"/>
      <c r="B175" s="162">
        <f t="shared" si="3"/>
        <v>43048</v>
      </c>
      <c r="C175" s="100" t="str">
        <f>IF(Data!C61&gt;0,Data!C61,"")</f>
        <v/>
      </c>
      <c r="D175" s="100" t="str">
        <f>IF(Data!D61&gt;0,Data!D61,"")</f>
        <v/>
      </c>
      <c r="E175" s="100" t="str">
        <f>IF(Data!D61&gt;0,Data!D61,"")</f>
        <v/>
      </c>
      <c r="F175" s="100">
        <f>IF(Data!E61&gt;0,Data!E61,"")</f>
        <v>4.29</v>
      </c>
      <c r="G175" s="100">
        <f>IF(Data!E61&gt;0,Data!E61,"")</f>
        <v>4.29</v>
      </c>
      <c r="H175" s="100">
        <f>IF(Data!E61&gt;0,Data!E61,"")</f>
        <v>4.29</v>
      </c>
      <c r="I175" s="100">
        <f>IF(Data!F61&gt;0,Data!F61,"")</f>
        <v>4.46</v>
      </c>
      <c r="J175" s="100">
        <f>IF(Data!F61&gt;0,Data!F61,"")</f>
        <v>4.46</v>
      </c>
      <c r="K175" s="100">
        <f>IF(Data!F61&gt;0,Data!F61,"")</f>
        <v>4.46</v>
      </c>
      <c r="L175" s="100">
        <f>IF(Data!G61&gt;0,Data!G61,"")</f>
        <v>4.5824999999999996</v>
      </c>
      <c r="M175" s="100">
        <f>IF(Data!G61&gt;0,Data!G61,"")</f>
        <v>4.5824999999999996</v>
      </c>
      <c r="N175" s="100">
        <f>IF(Data!H61&gt;0,Data!H61,"")</f>
        <v>4.7350000000000003</v>
      </c>
    </row>
    <row r="176" spans="1:14">
      <c r="A176" s="101"/>
      <c r="B176" s="162">
        <f t="shared" si="3"/>
        <v>43055</v>
      </c>
      <c r="C176" s="100" t="str">
        <f>IF(Data!C62&gt;0,Data!C62,"")</f>
        <v/>
      </c>
      <c r="D176" s="100" t="str">
        <f>IF(Data!D62&gt;0,Data!D62,"")</f>
        <v/>
      </c>
      <c r="E176" s="100" t="str">
        <f>IF(Data!D62&gt;0,Data!D62,"")</f>
        <v/>
      </c>
      <c r="F176" s="100">
        <f>IF(Data!E62&gt;0,Data!E62,"")</f>
        <v>4.17</v>
      </c>
      <c r="G176" s="100">
        <f>IF(Data!E62&gt;0,Data!E62,"")</f>
        <v>4.17</v>
      </c>
      <c r="H176" s="100">
        <f>IF(Data!E62&gt;0,Data!E62,"")</f>
        <v>4.17</v>
      </c>
      <c r="I176" s="100">
        <f>IF(Data!F62&gt;0,Data!F62,"")</f>
        <v>4.3449999999999998</v>
      </c>
      <c r="J176" s="100">
        <f>IF(Data!F62&gt;0,Data!F62,"")</f>
        <v>4.3449999999999998</v>
      </c>
      <c r="K176" s="100">
        <f>IF(Data!F62&gt;0,Data!F62,"")</f>
        <v>4.3449999999999998</v>
      </c>
      <c r="L176" s="100">
        <f>IF(Data!G62&gt;0,Data!G62,"")</f>
        <v>4.4725000000000001</v>
      </c>
      <c r="M176" s="100">
        <f>IF(Data!G62&gt;0,Data!G62,"")</f>
        <v>4.4725000000000001</v>
      </c>
      <c r="N176" s="100">
        <f>IF(Data!H62&gt;0,Data!H62,"")</f>
        <v>4.6500000000000004</v>
      </c>
    </row>
    <row r="177" spans="1:14">
      <c r="A177" s="101"/>
      <c r="B177" s="162">
        <f t="shared" si="3"/>
        <v>43062</v>
      </c>
      <c r="C177" s="100" t="str">
        <f>IF(Data!C63&gt;0,Data!C63,"")</f>
        <v/>
      </c>
      <c r="D177" s="100" t="str">
        <f>IF(Data!D63&gt;0,Data!D63,"")</f>
        <v/>
      </c>
      <c r="E177" s="100" t="str">
        <f>IF(Data!D63&gt;0,Data!D63,"")</f>
        <v/>
      </c>
      <c r="F177" s="100">
        <f>IF(Data!E63&gt;0,Data!E63,"")</f>
        <v>4.21</v>
      </c>
      <c r="G177" s="100">
        <f>IF(Data!E63&gt;0,Data!E63,"")</f>
        <v>4.21</v>
      </c>
      <c r="H177" s="100">
        <f>IF(Data!E63&gt;0,Data!E63,"")</f>
        <v>4.21</v>
      </c>
      <c r="I177" s="100">
        <f>IF(Data!F63&gt;0,Data!F63,"")</f>
        <v>4.3849999999999998</v>
      </c>
      <c r="J177" s="100">
        <f>IF(Data!F63&gt;0,Data!F63,"")</f>
        <v>4.3849999999999998</v>
      </c>
      <c r="K177" s="100">
        <f>IF(Data!F63&gt;0,Data!F63,"")</f>
        <v>4.3849999999999998</v>
      </c>
      <c r="L177" s="100">
        <f>IF(Data!G63&gt;0,Data!G63,"")</f>
        <v>4.5149999999999997</v>
      </c>
      <c r="M177" s="100">
        <f>IF(Data!G63&gt;0,Data!G63,"")</f>
        <v>4.5149999999999997</v>
      </c>
      <c r="N177" s="100">
        <f>IF(Data!H63&gt;0,Data!H63,"")</f>
        <v>4.6950000000000003</v>
      </c>
    </row>
    <row r="178" spans="1:14">
      <c r="A178" s="101"/>
      <c r="B178" s="162">
        <f t="shared" si="3"/>
        <v>43069</v>
      </c>
      <c r="C178" s="100" t="str">
        <f>IF(Data!C64&gt;0,Data!C64,"")</f>
        <v/>
      </c>
      <c r="D178" s="100" t="str">
        <f>IF(Data!D64&gt;0,Data!D64,"")</f>
        <v/>
      </c>
      <c r="E178" s="100" t="str">
        <f>IF(Data!D64&gt;0,Data!D64,"")</f>
        <v/>
      </c>
      <c r="F178" s="100">
        <f>IF(Data!E64&gt;0,Data!E64,"")</f>
        <v>4.1449999999999996</v>
      </c>
      <c r="G178" s="100">
        <f>IF(Data!E64&gt;0,Data!E64,"")</f>
        <v>4.1449999999999996</v>
      </c>
      <c r="H178" s="100">
        <f>IF(Data!E64&gt;0,Data!E64,"")</f>
        <v>4.1449999999999996</v>
      </c>
      <c r="I178" s="100">
        <f>IF(Data!F64&gt;0,Data!F64,"")</f>
        <v>4.3150000000000004</v>
      </c>
      <c r="J178" s="100">
        <f>IF(Data!F64&gt;0,Data!F64,"")</f>
        <v>4.3150000000000004</v>
      </c>
      <c r="K178" s="100">
        <f>IF(Data!F64&gt;0,Data!F64,"")</f>
        <v>4.3150000000000004</v>
      </c>
      <c r="L178" s="100">
        <f>IF(Data!G64&gt;0,Data!G64,"")</f>
        <v>4.4400000000000004</v>
      </c>
      <c r="M178" s="100">
        <f>IF(Data!G64&gt;0,Data!G64,"")</f>
        <v>4.4400000000000004</v>
      </c>
      <c r="N178" s="100">
        <f>IF(Data!H64&gt;0,Data!H64,"")</f>
        <v>4.6074999999999999</v>
      </c>
    </row>
    <row r="179" spans="1:14">
      <c r="A179" s="101"/>
      <c r="B179" s="162">
        <f t="shared" si="3"/>
        <v>43076</v>
      </c>
      <c r="C179" s="100" t="str">
        <f>IF(Data!C65&gt;0,Data!C65,"")</f>
        <v/>
      </c>
      <c r="D179" s="100" t="str">
        <f>IF(Data!D65&gt;0,Data!D65,"")</f>
        <v/>
      </c>
      <c r="E179" s="100" t="str">
        <f>IF(Data!D65&gt;0,Data!D65,"")</f>
        <v/>
      </c>
      <c r="F179" s="100">
        <f>IF(Data!E65&gt;0,Data!E65,"")</f>
        <v>4.21</v>
      </c>
      <c r="G179" s="100">
        <f>IF(Data!E65&gt;0,Data!E65,"")</f>
        <v>4.21</v>
      </c>
      <c r="H179" s="100">
        <f>IF(Data!E65&gt;0,Data!E65,"")</f>
        <v>4.21</v>
      </c>
      <c r="I179" s="100">
        <f>IF(Data!F65&gt;0,Data!F65,"")</f>
        <v>4.2074999999999996</v>
      </c>
      <c r="J179" s="100">
        <f>IF(Data!F65&gt;0,Data!F65,"")</f>
        <v>4.2074999999999996</v>
      </c>
      <c r="K179" s="100">
        <f>IF(Data!F65&gt;0,Data!F65,"")</f>
        <v>4.2074999999999996</v>
      </c>
      <c r="L179" s="100">
        <f>IF(Data!G65&gt;0,Data!G65,"")</f>
        <v>4.3375000000000004</v>
      </c>
      <c r="M179" s="100">
        <f>IF(Data!G65&gt;0,Data!G65,"")</f>
        <v>4.3375000000000004</v>
      </c>
      <c r="N179" s="100">
        <f>IF(Data!H65&gt;0,Data!H65,"")</f>
        <v>4.5</v>
      </c>
    </row>
    <row r="180" spans="1:14">
      <c r="A180" s="101"/>
      <c r="B180" s="162">
        <f t="shared" si="3"/>
        <v>43083</v>
      </c>
      <c r="C180" s="100" t="str">
        <f>IF(Data!C66&gt;0,Data!C66,"")</f>
        <v/>
      </c>
      <c r="D180" s="100" t="str">
        <f>IF(Data!D66&gt;0,Data!D66,"")</f>
        <v/>
      </c>
      <c r="E180" s="100" t="str">
        <f>IF(Data!D66&gt;0,Data!D66,"")</f>
        <v/>
      </c>
      <c r="F180" s="100">
        <f>IF(Data!E66&gt;0,Data!E66,"")</f>
        <v>4.21</v>
      </c>
      <c r="G180" s="100">
        <f>IF(Data!E66&gt;0,Data!E66,"")</f>
        <v>4.21</v>
      </c>
      <c r="H180" s="100">
        <f>IF(Data!E66&gt;0,Data!E66,"")</f>
        <v>4.21</v>
      </c>
      <c r="I180" s="100">
        <f>IF(Data!F66&gt;0,Data!F66,"")</f>
        <v>4.1825000000000001</v>
      </c>
      <c r="J180" s="100">
        <f>IF(Data!F66&gt;0,Data!F66,"")</f>
        <v>4.1825000000000001</v>
      </c>
      <c r="K180" s="100">
        <f>IF(Data!F66&gt;0,Data!F66,"")</f>
        <v>4.1825000000000001</v>
      </c>
      <c r="L180" s="100">
        <f>IF(Data!G66&gt;0,Data!G66,"")</f>
        <v>4.3125</v>
      </c>
      <c r="M180" s="100">
        <f>IF(Data!G66&gt;0,Data!G66,"")</f>
        <v>4.3125</v>
      </c>
      <c r="N180" s="100">
        <f>IF(Data!H66&gt;0,Data!H66,"")</f>
        <v>4.4749999999999996</v>
      </c>
    </row>
    <row r="181" spans="1:14">
      <c r="A181" s="101"/>
      <c r="B181" s="162">
        <f t="shared" si="3"/>
        <v>43090</v>
      </c>
      <c r="C181" s="100" t="str">
        <f>IF(Data!C67&gt;0,Data!C67,"")</f>
        <v/>
      </c>
      <c r="D181" s="100" t="str">
        <f>IF(Data!D67&gt;0,Data!D67,"")</f>
        <v/>
      </c>
      <c r="E181" s="100" t="str">
        <f>IF(Data!D67&gt;0,Data!D67,"")</f>
        <v/>
      </c>
      <c r="F181" s="100">
        <f>IF(Data!E67&gt;0,Data!E67,"")</f>
        <v>4.21</v>
      </c>
      <c r="G181" s="100">
        <f>IF(Data!E67&gt;0,Data!E67,"")</f>
        <v>4.21</v>
      </c>
      <c r="H181" s="100">
        <f>IF(Data!E67&gt;0,Data!E67,"")</f>
        <v>4.21</v>
      </c>
      <c r="I181" s="100">
        <f>IF(Data!F67&gt;0,Data!F67,"")</f>
        <v>4.2424999999999997</v>
      </c>
      <c r="J181" s="100">
        <f>IF(Data!F67&gt;0,Data!F67,"")</f>
        <v>4.2424999999999997</v>
      </c>
      <c r="K181" s="100">
        <f>IF(Data!F67&gt;0,Data!F67,"")</f>
        <v>4.2424999999999997</v>
      </c>
      <c r="L181" s="100">
        <f>IF(Data!G67&gt;0,Data!G67,"")</f>
        <v>4.3724999999999996</v>
      </c>
      <c r="M181" s="100">
        <f>IF(Data!G67&gt;0,Data!G67,"")</f>
        <v>4.3724999999999996</v>
      </c>
      <c r="N181" s="100">
        <f>IF(Data!H67&gt;0,Data!H67,"")</f>
        <v>4.5374999999999996</v>
      </c>
    </row>
    <row r="182" spans="1:14">
      <c r="A182" s="101"/>
      <c r="B182" s="162">
        <f t="shared" si="3"/>
        <v>43097</v>
      </c>
      <c r="C182" s="100" t="str">
        <f>IF(Data!C68&gt;0,Data!C68,"")</f>
        <v/>
      </c>
      <c r="D182" s="100" t="str">
        <f>IF(Data!D68&gt;0,Data!D68,"")</f>
        <v/>
      </c>
      <c r="E182" s="100" t="str">
        <f>IF(Data!D68&gt;0,Data!D68,"")</f>
        <v/>
      </c>
      <c r="F182" s="100">
        <f>IF(Data!E68&gt;0,Data!E68,"")</f>
        <v>4.21</v>
      </c>
      <c r="G182" s="100">
        <f>IF(Data!E68&gt;0,Data!E68,"")</f>
        <v>4.21</v>
      </c>
      <c r="H182" s="100">
        <f>IF(Data!E68&gt;0,Data!E68,"")</f>
        <v>4.21</v>
      </c>
      <c r="I182" s="100">
        <f>IF(Data!F68&gt;0,Data!F68,"")</f>
        <v>4.2675000000000001</v>
      </c>
      <c r="J182" s="100">
        <f>IF(Data!F68&gt;0,Data!F68,"")</f>
        <v>4.2675000000000001</v>
      </c>
      <c r="K182" s="100">
        <f>IF(Data!F68&gt;0,Data!F68,"")</f>
        <v>4.2675000000000001</v>
      </c>
      <c r="L182" s="100">
        <f>IF(Data!G68&gt;0,Data!G68,"")</f>
        <v>4.4024999999999999</v>
      </c>
      <c r="M182" s="100">
        <f>IF(Data!G68&gt;0,Data!G68,"")</f>
        <v>4.4024999999999999</v>
      </c>
      <c r="N182" s="100">
        <f>IF(Data!H68&gt;0,Data!H68,"")</f>
        <v>4.5724999999999998</v>
      </c>
    </row>
    <row r="183" spans="1:14">
      <c r="A183" s="99">
        <v>2018</v>
      </c>
      <c r="B183" s="162">
        <f t="shared" si="3"/>
        <v>43104</v>
      </c>
      <c r="C183" s="100" t="str">
        <f>IF(Data!C69&gt;0,Data!C69,"")</f>
        <v/>
      </c>
      <c r="D183" s="100" t="str">
        <f>IF(Data!D69&gt;0,Data!D69,"")</f>
        <v/>
      </c>
      <c r="E183" s="100" t="str">
        <f>IF(Data!D69&gt;0,Data!D69,"")</f>
        <v/>
      </c>
      <c r="F183" s="100" t="str">
        <f>IF(Data!E69&gt;0,Data!E69,"")</f>
        <v/>
      </c>
      <c r="G183" s="100" t="str">
        <f>IF(Data!E69&gt;0,Data!E69,"")</f>
        <v/>
      </c>
      <c r="H183" s="100" t="str">
        <f>IF(Data!E69&gt;0,Data!E69,"")</f>
        <v/>
      </c>
      <c r="I183" s="100">
        <f>IF(Data!F69&gt;0,Data!F69,"")</f>
        <v>4.3975</v>
      </c>
      <c r="J183" s="100">
        <f>IF(Data!F69&gt;0,Data!F69,"")</f>
        <v>4.3975</v>
      </c>
      <c r="K183" s="100">
        <f>IF(Data!F69&gt;0,Data!F69,"")</f>
        <v>4.3975</v>
      </c>
      <c r="L183" s="100">
        <f>IF(Data!G69&gt;0,Data!G69,"")</f>
        <v>4.53</v>
      </c>
      <c r="M183" s="100">
        <f>IF(Data!G69&gt;0,Data!G69,"")</f>
        <v>4.53</v>
      </c>
      <c r="N183" s="100">
        <f>IF(Data!H69&gt;0,Data!H69,"")</f>
        <v>4.6900000000000004</v>
      </c>
    </row>
    <row r="184" spans="1:14">
      <c r="A184" s="101"/>
      <c r="B184" s="162">
        <f t="shared" si="3"/>
        <v>43111</v>
      </c>
      <c r="C184" s="100" t="str">
        <f>IF(Data!C70&gt;0,Data!C70,"")</f>
        <v/>
      </c>
      <c r="D184" s="100" t="str">
        <f>IF(Data!D70&gt;0,Data!D70,"")</f>
        <v/>
      </c>
      <c r="E184" s="100" t="str">
        <f>IF(Data!D70&gt;0,Data!D70,"")</f>
        <v/>
      </c>
      <c r="F184" s="100" t="str">
        <f>IF(Data!E70&gt;0,Data!E70,"")</f>
        <v/>
      </c>
      <c r="G184" s="100" t="str">
        <f>IF(Data!E70&gt;0,Data!E70,"")</f>
        <v/>
      </c>
      <c r="H184" s="100" t="str">
        <f>IF(Data!E70&gt;0,Data!E70,"")</f>
        <v/>
      </c>
      <c r="I184" s="100">
        <f>IF(Data!F70&gt;0,Data!F70,"")</f>
        <v>4.4024999999999999</v>
      </c>
      <c r="J184" s="100">
        <f>IF(Data!F70&gt;0,Data!F70,"")</f>
        <v>4.4024999999999999</v>
      </c>
      <c r="K184" s="100">
        <f>IF(Data!F70&gt;0,Data!F70,"")</f>
        <v>4.4024999999999999</v>
      </c>
      <c r="L184" s="100">
        <f>IF(Data!G70&gt;0,Data!G70,"")</f>
        <v>4.5374999999999996</v>
      </c>
      <c r="M184" s="100">
        <f>IF(Data!G70&gt;0,Data!G70,"")</f>
        <v>4.5374999999999996</v>
      </c>
      <c r="N184" s="100">
        <f>IF(Data!H70&gt;0,Data!H70,"")</f>
        <v>4.6924999999999999</v>
      </c>
    </row>
    <row r="185" spans="1:14">
      <c r="A185" s="101"/>
      <c r="B185" s="162">
        <f t="shared" si="3"/>
        <v>43118</v>
      </c>
      <c r="C185" s="100" t="str">
        <f>IF(Data!C71&gt;0,Data!C71,"")</f>
        <v/>
      </c>
      <c r="D185" s="100" t="str">
        <f>IF(Data!D71&gt;0,Data!D71,"")</f>
        <v/>
      </c>
      <c r="E185" s="100" t="str">
        <f>IF(Data!D71&gt;0,Data!D71,"")</f>
        <v/>
      </c>
      <c r="F185" s="100" t="str">
        <f>IF(Data!E71&gt;0,Data!E71,"")</f>
        <v/>
      </c>
      <c r="G185" s="100" t="str">
        <f>IF(Data!E71&gt;0,Data!E71,"")</f>
        <v/>
      </c>
      <c r="H185" s="100" t="str">
        <f>IF(Data!E71&gt;0,Data!E71,"")</f>
        <v/>
      </c>
      <c r="I185" s="100">
        <f>IF(Data!F71&gt;0,Data!F71,"")</f>
        <v>4.2949999999999999</v>
      </c>
      <c r="J185" s="100">
        <f>IF(Data!F71&gt;0,Data!F71,"")</f>
        <v>4.2949999999999999</v>
      </c>
      <c r="K185" s="100">
        <f>IF(Data!F71&gt;0,Data!F71,"")</f>
        <v>4.2949999999999999</v>
      </c>
      <c r="L185" s="100">
        <f>IF(Data!G71&gt;0,Data!G71,"")</f>
        <v>4.43</v>
      </c>
      <c r="M185" s="100">
        <f>IF(Data!G71&gt;0,Data!G71,"")</f>
        <v>4.43</v>
      </c>
      <c r="N185" s="100">
        <f>IF(Data!H71&gt;0,Data!H71,"")</f>
        <v>4.5925000000000002</v>
      </c>
    </row>
    <row r="186" spans="1:14">
      <c r="A186" s="101"/>
      <c r="B186" s="162">
        <f t="shared" si="3"/>
        <v>43125</v>
      </c>
      <c r="C186" s="100" t="str">
        <f>IF(Data!C72&gt;0,Data!C72,"")</f>
        <v/>
      </c>
      <c r="D186" s="100" t="str">
        <f>IF(Data!D72&gt;0,Data!D72,"")</f>
        <v/>
      </c>
      <c r="E186" s="100" t="str">
        <f>IF(Data!D72&gt;0,Data!D72,"")</f>
        <v/>
      </c>
      <c r="F186" s="100" t="str">
        <f>IF(Data!E72&gt;0,Data!E72,"")</f>
        <v/>
      </c>
      <c r="G186" s="100" t="str">
        <f>IF(Data!E72&gt;0,Data!E72,"")</f>
        <v/>
      </c>
      <c r="H186" s="100" t="str">
        <f>IF(Data!E72&gt;0,Data!E72,"")</f>
        <v/>
      </c>
      <c r="I186" s="100">
        <f>IF(Data!F72&gt;0,Data!F72,"")</f>
        <v>4.3499999999999996</v>
      </c>
      <c r="J186" s="100">
        <f>IF(Data!F72&gt;0,Data!F72,"")</f>
        <v>4.3499999999999996</v>
      </c>
      <c r="K186" s="100">
        <f>IF(Data!F72&gt;0,Data!F72,"")</f>
        <v>4.3499999999999996</v>
      </c>
      <c r="L186" s="100">
        <f>IF(Data!G72&gt;0,Data!G72,"")</f>
        <v>4.4950000000000001</v>
      </c>
      <c r="M186" s="100">
        <f>IF(Data!G72&gt;0,Data!G72,"")</f>
        <v>4.4950000000000001</v>
      </c>
      <c r="N186" s="100">
        <f>IF(Data!H72&gt;0,Data!H72,"")</f>
        <v>4.665</v>
      </c>
    </row>
    <row r="187" spans="1:14">
      <c r="A187" s="101"/>
      <c r="B187" s="162">
        <f t="shared" si="3"/>
        <v>43132</v>
      </c>
      <c r="C187" s="100" t="str">
        <f>IF(Data!C73&gt;0,Data!C73,"")</f>
        <v/>
      </c>
      <c r="D187" s="100" t="str">
        <f>IF(Data!D73&gt;0,Data!D73,"")</f>
        <v/>
      </c>
      <c r="E187" s="100" t="str">
        <f>IF(Data!D73&gt;0,Data!D73,"")</f>
        <v/>
      </c>
      <c r="F187" s="100" t="str">
        <f>IF(Data!E73&gt;0,Data!E73,"")</f>
        <v/>
      </c>
      <c r="G187" s="100" t="str">
        <f>IF(Data!E73&gt;0,Data!E73,"")</f>
        <v/>
      </c>
      <c r="H187" s="100" t="str">
        <f>IF(Data!E73&gt;0,Data!E73,"")</f>
        <v/>
      </c>
      <c r="I187" s="100">
        <f>IF(Data!F73&gt;0,Data!F73,"")</f>
        <v>4.67</v>
      </c>
      <c r="J187" s="100">
        <f>IF(Data!F73&gt;0,Data!F73,"")</f>
        <v>4.67</v>
      </c>
      <c r="K187" s="100">
        <f>IF(Data!F73&gt;0,Data!F73,"")</f>
        <v>4.67</v>
      </c>
      <c r="L187" s="100">
        <f>IF(Data!G73&gt;0,Data!G73,"")</f>
        <v>4.8174999999999999</v>
      </c>
      <c r="M187" s="100">
        <f>IF(Data!G73&gt;0,Data!G73,"")</f>
        <v>4.8174999999999999</v>
      </c>
      <c r="N187" s="100">
        <f>IF(Data!H73&gt;0,Data!H73,"")</f>
        <v>4.9775</v>
      </c>
    </row>
    <row r="188" spans="1:14">
      <c r="A188" s="101"/>
      <c r="B188" s="162">
        <f t="shared" si="3"/>
        <v>43139</v>
      </c>
      <c r="C188" s="100" t="str">
        <f>IF(Data!C74&gt;0,Data!C74,"")</f>
        <v/>
      </c>
      <c r="D188" s="100" t="str">
        <f>IF(Data!D74&gt;0,Data!D74,"")</f>
        <v/>
      </c>
      <c r="E188" s="100" t="str">
        <f>IF(Data!D74&gt;0,Data!D74,"")</f>
        <v/>
      </c>
      <c r="F188" s="100" t="str">
        <f>IF(Data!E74&gt;0,Data!E74,"")</f>
        <v/>
      </c>
      <c r="G188" s="100" t="str">
        <f>IF(Data!E74&gt;0,Data!E74,"")</f>
        <v/>
      </c>
      <c r="H188" s="100" t="str">
        <f>IF(Data!E74&gt;0,Data!E74,"")</f>
        <v/>
      </c>
      <c r="I188" s="100">
        <f>IF(Data!F74&gt;0,Data!F74,"")</f>
        <v>4.7450000000000001</v>
      </c>
      <c r="J188" s="100">
        <f>IF(Data!F74&gt;0,Data!F74,"")</f>
        <v>4.7450000000000001</v>
      </c>
      <c r="K188" s="100">
        <f>IF(Data!F74&gt;0,Data!F74,"")</f>
        <v>4.7450000000000001</v>
      </c>
      <c r="L188" s="100">
        <f>IF(Data!G74&gt;0,Data!G74,"")</f>
        <v>4.8949999999999996</v>
      </c>
      <c r="M188" s="100">
        <f>IF(Data!G74&gt;0,Data!G74,"")</f>
        <v>4.8949999999999996</v>
      </c>
      <c r="N188" s="100">
        <f>IF(Data!H74&gt;0,Data!H74,"")</f>
        <v>5.0625</v>
      </c>
    </row>
    <row r="189" spans="1:14">
      <c r="A189" s="101"/>
      <c r="B189" s="162">
        <f t="shared" si="3"/>
        <v>43146</v>
      </c>
      <c r="C189" s="100" t="str">
        <f>IF(Data!C75&gt;0,Data!C75,"")</f>
        <v/>
      </c>
      <c r="D189" s="100" t="str">
        <f>IF(Data!D75&gt;0,Data!D75,"")</f>
        <v/>
      </c>
      <c r="E189" s="100" t="str">
        <f>IF(Data!D75&gt;0,Data!D75,"")</f>
        <v/>
      </c>
      <c r="F189" s="100" t="str">
        <f>IF(Data!E75&gt;0,Data!E75,"")</f>
        <v/>
      </c>
      <c r="G189" s="100" t="str">
        <f>IF(Data!E75&gt;0,Data!E75,"")</f>
        <v/>
      </c>
      <c r="H189" s="100" t="str">
        <f>IF(Data!E75&gt;0,Data!E75,"")</f>
        <v/>
      </c>
      <c r="I189" s="100">
        <f>IF(Data!F75&gt;0,Data!F75,"")</f>
        <v>4.78</v>
      </c>
      <c r="J189" s="100">
        <f>IF(Data!F75&gt;0,Data!F75,"")</f>
        <v>4.78</v>
      </c>
      <c r="K189" s="100">
        <f>IF(Data!F75&gt;0,Data!F75,"")</f>
        <v>4.78</v>
      </c>
      <c r="L189" s="100">
        <f>IF(Data!G75&gt;0,Data!G75,"")</f>
        <v>4.93</v>
      </c>
      <c r="M189" s="100">
        <f>IF(Data!G75&gt;0,Data!G75,"")</f>
        <v>4.93</v>
      </c>
      <c r="N189" s="100">
        <f>IF(Data!H75&gt;0,Data!H75,"")</f>
        <v>5.1050000000000004</v>
      </c>
    </row>
    <row r="190" spans="1:14">
      <c r="A190" s="101"/>
      <c r="B190" s="162">
        <f t="shared" si="3"/>
        <v>43153</v>
      </c>
      <c r="C190" s="100" t="str">
        <f>IF(Data!C76&gt;0,Data!C76,"")</f>
        <v/>
      </c>
      <c r="D190" s="100" t="str">
        <f>IF(Data!D76&gt;0,Data!D76,"")</f>
        <v/>
      </c>
      <c r="E190" s="100" t="str">
        <f>IF(Data!D76&gt;0,Data!D76,"")</f>
        <v/>
      </c>
      <c r="F190" s="100" t="str">
        <f>IF(Data!E76&gt;0,Data!E76,"")</f>
        <v/>
      </c>
      <c r="G190" s="100" t="str">
        <f>IF(Data!E76&gt;0,Data!E76,"")</f>
        <v/>
      </c>
      <c r="H190" s="100" t="str">
        <f>IF(Data!E76&gt;0,Data!E76,"")</f>
        <v/>
      </c>
      <c r="I190" s="100">
        <f>IF(Data!F76&gt;0,Data!F76,"")</f>
        <v>4.7074999999999996</v>
      </c>
      <c r="J190" s="100">
        <f>IF(Data!F76&gt;0,Data!F76,"")</f>
        <v>4.7074999999999996</v>
      </c>
      <c r="K190" s="100">
        <f>IF(Data!F76&gt;0,Data!F76,"")</f>
        <v>4.7074999999999996</v>
      </c>
      <c r="L190" s="100">
        <f>IF(Data!G76&gt;0,Data!G76,"")</f>
        <v>4.8624999999999998</v>
      </c>
      <c r="M190" s="100">
        <f>IF(Data!G76&gt;0,Data!G76,"")</f>
        <v>4.8624999999999998</v>
      </c>
      <c r="N190" s="100">
        <f>IF(Data!H76&gt;0,Data!H76,"")</f>
        <v>5.0425000000000004</v>
      </c>
    </row>
    <row r="191" spans="1:14">
      <c r="A191" s="101"/>
      <c r="B191" s="162">
        <f t="shared" si="3"/>
        <v>43160</v>
      </c>
      <c r="C191" s="100" t="str">
        <f>IF(Data!C77&gt;0,Data!C77,"")</f>
        <v/>
      </c>
      <c r="D191" s="100" t="str">
        <f>IF(Data!D77&gt;0,Data!D77,"")</f>
        <v/>
      </c>
      <c r="E191" s="100" t="str">
        <f>IF(Data!D77&gt;0,Data!D77,"")</f>
        <v/>
      </c>
      <c r="F191" s="100" t="str">
        <f>IF(Data!E77&gt;0,Data!E77,"")</f>
        <v/>
      </c>
      <c r="G191" s="100" t="str">
        <f>IF(Data!E77&gt;0,Data!E77,"")</f>
        <v/>
      </c>
      <c r="H191" s="100" t="str">
        <f>IF(Data!E77&gt;0,Data!E77,"")</f>
        <v/>
      </c>
      <c r="I191" s="100">
        <f>IF(Data!F77&gt;0,Data!F77,"")</f>
        <v>4.74</v>
      </c>
      <c r="J191" s="100">
        <f>IF(Data!F77&gt;0,Data!F77,"")</f>
        <v>4.74</v>
      </c>
      <c r="K191" s="100">
        <f>IF(Data!F77&gt;0,Data!F77,"")</f>
        <v>4.74</v>
      </c>
      <c r="L191" s="100">
        <f>IF(Data!G77&gt;0,Data!G77,"")</f>
        <v>5.4349999999999996</v>
      </c>
      <c r="M191" s="100">
        <f>IF(Data!G77&gt;0,Data!G77,"")</f>
        <v>5.4349999999999996</v>
      </c>
      <c r="N191" s="100">
        <f>IF(Data!H77&gt;0,Data!H77,"")</f>
        <v>5.6</v>
      </c>
    </row>
    <row r="192" spans="1:14">
      <c r="A192" s="101"/>
      <c r="B192" s="162">
        <f t="shared" si="3"/>
        <v>43167</v>
      </c>
      <c r="C192" s="100" t="str">
        <f>IF(Data!C78&gt;0,Data!C78,"")</f>
        <v/>
      </c>
      <c r="D192" s="100" t="str">
        <f>IF(Data!D78&gt;0,Data!D78,"")</f>
        <v/>
      </c>
      <c r="E192" s="100" t="str">
        <f>IF(Data!D78&gt;0,Data!D78,"")</f>
        <v/>
      </c>
      <c r="F192" s="100" t="str">
        <f>IF(Data!E78&gt;0,Data!E78,"")</f>
        <v/>
      </c>
      <c r="G192" s="100" t="str">
        <f>IF(Data!E78&gt;0,Data!E78,"")</f>
        <v/>
      </c>
      <c r="H192" s="100" t="str">
        <f>IF(Data!E78&gt;0,Data!E78,"")</f>
        <v/>
      </c>
      <c r="I192" s="100">
        <f>IF(Data!F78&gt;0,Data!F78,"")</f>
        <v>4.74</v>
      </c>
      <c r="J192" s="100">
        <f>IF(Data!F78&gt;0,Data!F78,"")</f>
        <v>4.74</v>
      </c>
      <c r="K192" s="100">
        <f>IF(Data!F78&gt;0,Data!F78,"")</f>
        <v>4.74</v>
      </c>
      <c r="L192" s="100">
        <f>IF(Data!G78&gt;0,Data!G78,"")</f>
        <v>5.3324999999999996</v>
      </c>
      <c r="M192" s="100">
        <f>IF(Data!G78&gt;0,Data!G78,"")</f>
        <v>5.3324999999999996</v>
      </c>
      <c r="N192" s="100">
        <f>IF(Data!H78&gt;0,Data!H78,"")</f>
        <v>5.5</v>
      </c>
    </row>
    <row r="193" spans="1:14">
      <c r="A193" s="101"/>
      <c r="B193" s="162">
        <f t="shared" si="3"/>
        <v>43174</v>
      </c>
      <c r="C193" s="100" t="str">
        <f>IF(Data!C79&gt;0,Data!C79,"")</f>
        <v/>
      </c>
      <c r="D193" s="100" t="str">
        <f>IF(Data!D79&gt;0,Data!D79,"")</f>
        <v/>
      </c>
      <c r="E193" s="100" t="str">
        <f>IF(Data!D79&gt;0,Data!D79,"")</f>
        <v/>
      </c>
      <c r="F193" s="100" t="str">
        <f>IF(Data!E79&gt;0,Data!E79,"")</f>
        <v/>
      </c>
      <c r="G193" s="100" t="str">
        <f>IF(Data!E79&gt;0,Data!E79,"")</f>
        <v/>
      </c>
      <c r="H193" s="100" t="str">
        <f>IF(Data!E79&gt;0,Data!E79,"")</f>
        <v/>
      </c>
      <c r="I193" s="100">
        <f>IF(Data!F79&gt;0,Data!F79,"")</f>
        <v>4.74</v>
      </c>
      <c r="J193" s="100">
        <f>IF(Data!F79&gt;0,Data!F79,"")</f>
        <v>4.74</v>
      </c>
      <c r="K193" s="100">
        <f>IF(Data!F79&gt;0,Data!F79,"")</f>
        <v>4.74</v>
      </c>
      <c r="L193" s="100">
        <f>IF(Data!G79&gt;0,Data!G79,"")</f>
        <v>5.1349999999999998</v>
      </c>
      <c r="M193" s="100">
        <f>IF(Data!G79&gt;0,Data!G79,"")</f>
        <v>5.1349999999999998</v>
      </c>
      <c r="N193" s="100">
        <f>IF(Data!H79&gt;0,Data!H79,"")</f>
        <v>5.3049999999999997</v>
      </c>
    </row>
    <row r="194" spans="1:14">
      <c r="A194" s="101"/>
      <c r="B194" s="162">
        <f t="shared" si="3"/>
        <v>43181</v>
      </c>
      <c r="C194" s="100" t="str">
        <f>IF(Data!C80&gt;0,Data!C80,"")</f>
        <v/>
      </c>
      <c r="D194" s="100" t="str">
        <f>IF(Data!D80&gt;0,Data!D80,"")</f>
        <v/>
      </c>
      <c r="E194" s="100" t="str">
        <f>IF(Data!D80&gt;0,Data!D80,"")</f>
        <v/>
      </c>
      <c r="F194" s="100" t="str">
        <f>IF(Data!E80&gt;0,Data!E80,"")</f>
        <v/>
      </c>
      <c r="G194" s="100" t="str">
        <f>IF(Data!E80&gt;0,Data!E80,"")</f>
        <v/>
      </c>
      <c r="H194" s="100" t="str">
        <f>IF(Data!E80&gt;0,Data!E80,"")</f>
        <v/>
      </c>
      <c r="I194" s="100">
        <f>IF(Data!F80&gt;0,Data!F80,"")</f>
        <v>4.74</v>
      </c>
      <c r="J194" s="100">
        <f>IF(Data!F80&gt;0,Data!F80,"")</f>
        <v>4.74</v>
      </c>
      <c r="K194" s="100">
        <f>IF(Data!F80&gt;0,Data!F80,"")</f>
        <v>4.74</v>
      </c>
      <c r="L194" s="100">
        <f>IF(Data!G80&gt;0,Data!G80,"")</f>
        <v>4.71</v>
      </c>
      <c r="M194" s="100">
        <f>IF(Data!G80&gt;0,Data!G80,"")</f>
        <v>4.71</v>
      </c>
      <c r="N194" s="100">
        <f>IF(Data!H80&gt;0,Data!H80,"")</f>
        <v>4.9000000000000004</v>
      </c>
    </row>
    <row r="195" spans="1:14">
      <c r="A195" s="101"/>
      <c r="B195" s="162">
        <f t="shared" si="3"/>
        <v>43188</v>
      </c>
      <c r="C195" s="100" t="str">
        <f>IF(Data!C81&gt;0,Data!C81,"")</f>
        <v/>
      </c>
      <c r="D195" s="100" t="str">
        <f>IF(Data!D81&gt;0,Data!D81,"")</f>
        <v/>
      </c>
      <c r="E195" s="100" t="str">
        <f>IF(Data!D81&gt;0,Data!D81,"")</f>
        <v/>
      </c>
      <c r="F195" s="100" t="str">
        <f>IF(Data!E81&gt;0,Data!E81,"")</f>
        <v/>
      </c>
      <c r="G195" s="100" t="str">
        <f>IF(Data!E81&gt;0,Data!E81,"")</f>
        <v/>
      </c>
      <c r="H195" s="100" t="str">
        <f>IF(Data!E81&gt;0,Data!E81,"")</f>
        <v/>
      </c>
      <c r="I195" s="100">
        <f>IF(Data!F81&gt;0,Data!F81,"")</f>
        <v>4.74</v>
      </c>
      <c r="J195" s="100">
        <f>IF(Data!F81&gt;0,Data!F81,"")</f>
        <v>4.74</v>
      </c>
      <c r="K195" s="100">
        <f>IF(Data!F81&gt;0,Data!F81,"")</f>
        <v>4.74</v>
      </c>
      <c r="L195" s="100">
        <f>IF(Data!G81&gt;0,Data!G81,"")</f>
        <v>4.6725000000000003</v>
      </c>
      <c r="M195" s="100">
        <f>IF(Data!G81&gt;0,Data!G81,"")</f>
        <v>4.6725000000000003</v>
      </c>
      <c r="N195" s="100">
        <f>IF(Data!H81&gt;0,Data!H81,"")</f>
        <v>4.8624999999999998</v>
      </c>
    </row>
    <row r="196" spans="1:14">
      <c r="A196" s="101"/>
      <c r="B196" s="162">
        <f t="shared" si="3"/>
        <v>43195</v>
      </c>
      <c r="C196" s="100" t="str">
        <f>IF(Data!C82&gt;0,Data!C82,"")</f>
        <v/>
      </c>
      <c r="D196" s="100" t="str">
        <f>IF(Data!D82&gt;0,Data!D82,"")</f>
        <v/>
      </c>
      <c r="E196" s="100" t="str">
        <f>IF(Data!D82&gt;0,Data!D82,"")</f>
        <v/>
      </c>
      <c r="F196" s="100" t="str">
        <f>IF(Data!E82&gt;0,Data!E82,"")</f>
        <v/>
      </c>
      <c r="G196" s="100" t="str">
        <f>IF(Data!E82&gt;0,Data!E82,"")</f>
        <v/>
      </c>
      <c r="H196" s="100" t="str">
        <f>IF(Data!E82&gt;0,Data!E82,"")</f>
        <v/>
      </c>
      <c r="I196" s="100" t="str">
        <f>IF(Data!F82&gt;0,Data!F82,"")</f>
        <v/>
      </c>
      <c r="J196" s="100" t="str">
        <f>IF(Data!F82&gt;0,Data!F82,"")</f>
        <v/>
      </c>
      <c r="K196" s="100" t="str">
        <f>IF(Data!F82&gt;0,Data!F82,"")</f>
        <v/>
      </c>
      <c r="L196" s="100">
        <f>IF(Data!G82&gt;0,Data!G82,"")</f>
        <v>4.9850000000000003</v>
      </c>
      <c r="M196" s="100">
        <f>IF(Data!G82&gt;0,Data!G82,"")</f>
        <v>4.9850000000000003</v>
      </c>
      <c r="N196" s="100">
        <f>IF(Data!H82&gt;0,Data!H82,"")</f>
        <v>5.165</v>
      </c>
    </row>
    <row r="197" spans="1:14">
      <c r="A197" s="101"/>
      <c r="B197" s="162">
        <f t="shared" si="3"/>
        <v>43202</v>
      </c>
      <c r="C197" s="100" t="str">
        <f>IF(Data!C83&gt;0,Data!C83,"")</f>
        <v/>
      </c>
      <c r="D197" s="100" t="str">
        <f>IF(Data!D83&gt;0,Data!D83,"")</f>
        <v/>
      </c>
      <c r="E197" s="100" t="str">
        <f>IF(Data!D83&gt;0,Data!D83,"")</f>
        <v/>
      </c>
      <c r="F197" s="100" t="str">
        <f>IF(Data!E83&gt;0,Data!E83,"")</f>
        <v/>
      </c>
      <c r="G197" s="100" t="str">
        <f>IF(Data!E83&gt;0,Data!E83,"")</f>
        <v/>
      </c>
      <c r="H197" s="100" t="str">
        <f>IF(Data!E83&gt;0,Data!E83,"")</f>
        <v/>
      </c>
      <c r="I197" s="100" t="str">
        <f>IF(Data!F83&gt;0,Data!F83,"")</f>
        <v/>
      </c>
      <c r="J197" s="100" t="str">
        <f>IF(Data!F83&gt;0,Data!F83,"")</f>
        <v/>
      </c>
      <c r="K197" s="100" t="str">
        <f>IF(Data!F83&gt;0,Data!F83,"")</f>
        <v/>
      </c>
      <c r="L197" s="100" t="str">
        <f>IF(Data!G83&gt;0,Data!G83,"")</f>
        <v/>
      </c>
      <c r="M197" s="100" t="str">
        <f>IF(Data!G83&gt;0,Data!G83,"")</f>
        <v/>
      </c>
      <c r="N197" s="100" t="str">
        <f>IF(Data!H83&gt;0,Data!H83,"")</f>
        <v/>
      </c>
    </row>
    <row r="198" spans="1:14">
      <c r="A198" s="101"/>
      <c r="B198" s="162">
        <f t="shared" si="3"/>
        <v>43209</v>
      </c>
      <c r="C198" s="100" t="str">
        <f>IF(Data!C84&gt;0,Data!C84,"")</f>
        <v/>
      </c>
      <c r="D198" s="100" t="str">
        <f>IF(Data!D84&gt;0,Data!D84,"")</f>
        <v/>
      </c>
      <c r="E198" s="100" t="str">
        <f>IF(Data!D84&gt;0,Data!D84,"")</f>
        <v/>
      </c>
      <c r="F198" s="100" t="str">
        <f>IF(Data!E84&gt;0,Data!E84,"")</f>
        <v/>
      </c>
      <c r="G198" s="100" t="str">
        <f>IF(Data!E84&gt;0,Data!E84,"")</f>
        <v/>
      </c>
      <c r="H198" s="100" t="str">
        <f>IF(Data!E84&gt;0,Data!E84,"")</f>
        <v/>
      </c>
      <c r="I198" s="100" t="str">
        <f>IF(Data!F84&gt;0,Data!F84,"")</f>
        <v/>
      </c>
      <c r="J198" s="100" t="str">
        <f>IF(Data!F84&gt;0,Data!F84,"")</f>
        <v/>
      </c>
      <c r="K198" s="100" t="str">
        <f>IF(Data!F84&gt;0,Data!F84,"")</f>
        <v/>
      </c>
      <c r="L198" s="100" t="str">
        <f>IF(Data!G84&gt;0,Data!G84,"")</f>
        <v/>
      </c>
      <c r="M198" s="100" t="str">
        <f>IF(Data!G84&gt;0,Data!G84,"")</f>
        <v/>
      </c>
      <c r="N198" s="100" t="str">
        <f>IF(Data!H84&gt;0,Data!H84,"")</f>
        <v/>
      </c>
    </row>
    <row r="199" spans="1:14">
      <c r="A199" s="101"/>
      <c r="B199" s="162">
        <f t="shared" si="3"/>
        <v>43216</v>
      </c>
      <c r="C199" s="100" t="str">
        <f>IF(Data!C85&gt;0,Data!C85,"")</f>
        <v/>
      </c>
      <c r="D199" s="100" t="str">
        <f>IF(Data!D85&gt;0,Data!D85,"")</f>
        <v/>
      </c>
      <c r="E199" s="100" t="str">
        <f>IF(Data!D85&gt;0,Data!D85,"")</f>
        <v/>
      </c>
      <c r="F199" s="100" t="str">
        <f>IF(Data!E85&gt;0,Data!E85,"")</f>
        <v/>
      </c>
      <c r="G199" s="100" t="str">
        <f>IF(Data!E85&gt;0,Data!E85,"")</f>
        <v/>
      </c>
      <c r="H199" s="100" t="str">
        <f>IF(Data!E85&gt;0,Data!E85,"")</f>
        <v/>
      </c>
      <c r="I199" s="100" t="str">
        <f>IF(Data!F85&gt;0,Data!F85,"")</f>
        <v/>
      </c>
      <c r="J199" s="100" t="str">
        <f>IF(Data!F85&gt;0,Data!F85,"")</f>
        <v/>
      </c>
      <c r="K199" s="100" t="str">
        <f>IF(Data!F85&gt;0,Data!F85,"")</f>
        <v/>
      </c>
      <c r="L199" s="100" t="str">
        <f>IF(Data!G85&gt;0,Data!G85,"")</f>
        <v/>
      </c>
      <c r="M199" s="100" t="str">
        <f>IF(Data!G85&gt;0,Data!G85,"")</f>
        <v/>
      </c>
      <c r="N199" s="100" t="str">
        <f>IF(Data!H85&gt;0,Data!H85,"")</f>
        <v/>
      </c>
    </row>
    <row r="200" spans="1:14">
      <c r="A200" s="101"/>
      <c r="B200" s="162">
        <f t="shared" si="3"/>
        <v>43223</v>
      </c>
      <c r="C200" s="100" t="str">
        <f>IF(Data!C86&gt;0,Data!C86,"")</f>
        <v/>
      </c>
      <c r="D200" s="100" t="str">
        <f>IF(Data!D86&gt;0,Data!D86,"")</f>
        <v/>
      </c>
      <c r="E200" s="100" t="str">
        <f>IF(Data!D86&gt;0,Data!D86,"")</f>
        <v/>
      </c>
      <c r="F200" s="100" t="str">
        <f>IF(Data!E86&gt;0,Data!E86,"")</f>
        <v/>
      </c>
      <c r="G200" s="100" t="str">
        <f>IF(Data!E86&gt;0,Data!E86,"")</f>
        <v/>
      </c>
      <c r="H200" s="100" t="str">
        <f>IF(Data!E86&gt;0,Data!E86,"")</f>
        <v/>
      </c>
      <c r="I200" s="100" t="str">
        <f>IF(Data!F86&gt;0,Data!F86,"")</f>
        <v/>
      </c>
      <c r="J200" s="100" t="str">
        <f>IF(Data!F86&gt;0,Data!F86,"")</f>
        <v/>
      </c>
      <c r="K200" s="100" t="str">
        <f>IF(Data!F86&gt;0,Data!F86,"")</f>
        <v/>
      </c>
      <c r="L200" s="100" t="str">
        <f>IF(Data!G86&gt;0,Data!G86,"")</f>
        <v/>
      </c>
      <c r="M200" s="100" t="str">
        <f>IF(Data!G86&gt;0,Data!G86,"")</f>
        <v/>
      </c>
      <c r="N200" s="100" t="str">
        <f>IF(Data!H86&gt;0,Data!H86,"")</f>
        <v/>
      </c>
    </row>
    <row r="201" spans="1:14">
      <c r="A201" s="101"/>
      <c r="B201" s="162">
        <f t="shared" si="3"/>
        <v>43230</v>
      </c>
      <c r="C201" s="100" t="str">
        <f>IF(Data!C87&gt;0,Data!C87,"")</f>
        <v/>
      </c>
      <c r="D201" s="100" t="str">
        <f>IF(Data!D87&gt;0,Data!D87,"")</f>
        <v/>
      </c>
      <c r="E201" s="100" t="str">
        <f>IF(Data!D87&gt;0,Data!D87,"")</f>
        <v/>
      </c>
      <c r="F201" s="100" t="str">
        <f>IF(Data!E87&gt;0,Data!E87,"")</f>
        <v/>
      </c>
      <c r="G201" s="100" t="str">
        <f>IF(Data!E87&gt;0,Data!E87,"")</f>
        <v/>
      </c>
      <c r="H201" s="100" t="str">
        <f>IF(Data!E87&gt;0,Data!E87,"")</f>
        <v/>
      </c>
      <c r="I201" s="100" t="str">
        <f>IF(Data!F87&gt;0,Data!F87,"")</f>
        <v/>
      </c>
      <c r="J201" s="100" t="str">
        <f>IF(Data!F87&gt;0,Data!F87,"")</f>
        <v/>
      </c>
      <c r="K201" s="100" t="str">
        <f>IF(Data!F87&gt;0,Data!F87,"")</f>
        <v/>
      </c>
      <c r="L201" s="100" t="str">
        <f>IF(Data!G87&gt;0,Data!G87,"")</f>
        <v/>
      </c>
      <c r="M201" s="100" t="str">
        <f>IF(Data!G87&gt;0,Data!G87,"")</f>
        <v/>
      </c>
      <c r="N201" s="100" t="str">
        <f>IF(Data!H87&gt;0,Data!H87,"")</f>
        <v/>
      </c>
    </row>
    <row r="202" spans="1:14">
      <c r="A202" s="101"/>
      <c r="B202" s="162">
        <f t="shared" si="3"/>
        <v>43237</v>
      </c>
      <c r="C202" s="100" t="str">
        <f>IF(Data!C88&gt;0,Data!C88,"")</f>
        <v/>
      </c>
      <c r="D202" s="100" t="str">
        <f>IF(Data!D88&gt;0,Data!D88,"")</f>
        <v/>
      </c>
      <c r="E202" s="100" t="str">
        <f>IF(Data!D88&gt;0,Data!D88,"")</f>
        <v/>
      </c>
      <c r="F202" s="100" t="str">
        <f>IF(Data!E88&gt;0,Data!E88,"")</f>
        <v/>
      </c>
      <c r="G202" s="100" t="str">
        <f>IF(Data!E88&gt;0,Data!E88,"")</f>
        <v/>
      </c>
      <c r="H202" s="100" t="str">
        <f>IF(Data!E88&gt;0,Data!E88,"")</f>
        <v/>
      </c>
      <c r="I202" s="100" t="str">
        <f>IF(Data!F88&gt;0,Data!F88,"")</f>
        <v/>
      </c>
      <c r="J202" s="100" t="str">
        <f>IF(Data!F88&gt;0,Data!F88,"")</f>
        <v/>
      </c>
      <c r="K202" s="100" t="str">
        <f>IF(Data!F88&gt;0,Data!F88,"")</f>
        <v/>
      </c>
      <c r="L202" s="100" t="str">
        <f>IF(Data!G88&gt;0,Data!G88,"")</f>
        <v/>
      </c>
      <c r="M202" s="100" t="str">
        <f>IF(Data!G88&gt;0,Data!G88,"")</f>
        <v/>
      </c>
      <c r="N202" s="100" t="str">
        <f>IF(Data!H88&gt;0,Data!H88,"")</f>
        <v/>
      </c>
    </row>
    <row r="203" spans="1:14">
      <c r="A203" s="101"/>
      <c r="B203" s="162">
        <f t="shared" si="3"/>
        <v>43244</v>
      </c>
      <c r="C203" s="100" t="str">
        <f>IF(Data!C89&gt;0,Data!C89,"")</f>
        <v/>
      </c>
      <c r="D203" s="100" t="str">
        <f>IF(Data!D89&gt;0,Data!D89,"")</f>
        <v/>
      </c>
      <c r="E203" s="100" t="str">
        <f>IF(Data!D89&gt;0,Data!D89,"")</f>
        <v/>
      </c>
      <c r="F203" s="100" t="str">
        <f>IF(Data!E89&gt;0,Data!E89,"")</f>
        <v/>
      </c>
      <c r="G203" s="100" t="str">
        <f>IF(Data!E89&gt;0,Data!E89,"")</f>
        <v/>
      </c>
      <c r="H203" s="100" t="str">
        <f>IF(Data!E89&gt;0,Data!E89,"")</f>
        <v/>
      </c>
      <c r="I203" s="100" t="str">
        <f>IF(Data!F89&gt;0,Data!F89,"")</f>
        <v/>
      </c>
      <c r="J203" s="100" t="str">
        <f>IF(Data!F89&gt;0,Data!F89,"")</f>
        <v/>
      </c>
      <c r="K203" s="100" t="str">
        <f>IF(Data!F89&gt;0,Data!F89,"")</f>
        <v/>
      </c>
      <c r="L203" s="100" t="str">
        <f>IF(Data!G89&gt;0,Data!G89,"")</f>
        <v/>
      </c>
      <c r="M203" s="100" t="str">
        <f>IF(Data!G89&gt;0,Data!G89,"")</f>
        <v/>
      </c>
      <c r="N203" s="100" t="str">
        <f>IF(Data!H89&gt;0,Data!H89,"")</f>
        <v/>
      </c>
    </row>
    <row r="204" spans="1:14">
      <c r="A204" s="101"/>
      <c r="B204" s="162">
        <f t="shared" si="3"/>
        <v>43251</v>
      </c>
      <c r="C204" s="100" t="str">
        <f>IF(Data!C90&gt;0,Data!C90,"")</f>
        <v/>
      </c>
      <c r="D204" s="100" t="str">
        <f>IF(Data!D90&gt;0,Data!D90,"")</f>
        <v/>
      </c>
      <c r="E204" s="100" t="str">
        <f>IF(Data!D90&gt;0,Data!D90,"")</f>
        <v/>
      </c>
      <c r="F204" s="100" t="str">
        <f>IF(Data!E90&gt;0,Data!E90,"")</f>
        <v/>
      </c>
      <c r="G204" s="100" t="str">
        <f>IF(Data!E90&gt;0,Data!E90,"")</f>
        <v/>
      </c>
      <c r="H204" s="100" t="str">
        <f>IF(Data!E90&gt;0,Data!E90,"")</f>
        <v/>
      </c>
      <c r="I204" s="100" t="str">
        <f>IF(Data!F90&gt;0,Data!F90,"")</f>
        <v/>
      </c>
      <c r="J204" s="100" t="str">
        <f>IF(Data!F90&gt;0,Data!F90,"")</f>
        <v/>
      </c>
      <c r="K204" s="100" t="str">
        <f>IF(Data!F90&gt;0,Data!F90,"")</f>
        <v/>
      </c>
      <c r="L204" s="100" t="str">
        <f>IF(Data!G90&gt;0,Data!G90,"")</f>
        <v/>
      </c>
      <c r="M204" s="100" t="str">
        <f>IF(Data!G90&gt;0,Data!G90,"")</f>
        <v/>
      </c>
      <c r="N204" s="100" t="str">
        <f>IF(Data!H90&gt;0,Data!H90,"")</f>
        <v/>
      </c>
    </row>
    <row r="205" spans="1:14">
      <c r="A205" s="101"/>
      <c r="B205" s="162"/>
      <c r="C205" s="100" t="str">
        <f>IF(Data!C91&gt;0,Data!C91,"")</f>
        <v/>
      </c>
      <c r="D205" s="100" t="str">
        <f>IF(Data!C91&gt;0,Data!C91,"")</f>
        <v/>
      </c>
      <c r="E205" s="100" t="str">
        <f>IF(Data!C91&gt;0,Data!C91,"")</f>
        <v/>
      </c>
      <c r="F205" s="100" t="str">
        <f>IF(Data!D91&gt;0,Data!D91,"")</f>
        <v/>
      </c>
      <c r="G205" s="100" t="str">
        <f>IF(Data!D91&gt;0,Data!D91,"")</f>
        <v/>
      </c>
      <c r="H205" s="100" t="str">
        <f>IF(Data!D91&gt;0,Data!D91,"")</f>
        <v/>
      </c>
      <c r="I205" s="100" t="str">
        <f>IF(Data!E91&gt;0,Data!E91,"")</f>
        <v/>
      </c>
      <c r="J205" s="100" t="str">
        <f>IF(Data!E91&gt;0,Data!E91,"")</f>
        <v/>
      </c>
      <c r="K205" s="100" t="str">
        <f>IF(Data!F91&gt;0,Data!F91,"")</f>
        <v/>
      </c>
      <c r="L205" s="100" t="str">
        <f>IF(Data!F91&gt;0,Data!F91,"")</f>
        <v/>
      </c>
      <c r="M205" s="100" t="str">
        <f>IF(Data!G91&gt;0,Data!G91,"")</f>
        <v/>
      </c>
      <c r="N205" s="100" t="str">
        <f>IF(Data!G91&gt;0,Data!G91,"")</f>
        <v/>
      </c>
    </row>
    <row r="206" spans="1:14">
      <c r="A206" s="101"/>
      <c r="B206" s="162"/>
      <c r="C206" s="100" t="str">
        <f>IF(Data!C92&gt;0,Data!C92,"")</f>
        <v/>
      </c>
      <c r="D206" s="100" t="str">
        <f>IF(Data!C92&gt;0,Data!C92,"")</f>
        <v/>
      </c>
      <c r="E206" s="100" t="str">
        <f>IF(Data!C92&gt;0,Data!C92,"")</f>
        <v/>
      </c>
      <c r="F206" s="100" t="str">
        <f>IF(Data!D92&gt;0,Data!D92,"")</f>
        <v/>
      </c>
      <c r="G206" s="100" t="str">
        <f>IF(Data!D92&gt;0,Data!D92,"")</f>
        <v/>
      </c>
      <c r="H206" s="100" t="str">
        <f>IF(Data!D92&gt;0,Data!D92,"")</f>
        <v/>
      </c>
      <c r="I206" s="100" t="str">
        <f>IF(Data!E92&gt;0,Data!E92,"")</f>
        <v/>
      </c>
      <c r="J206" s="100" t="str">
        <f>IF(Data!E92&gt;0,Data!E92,"")</f>
        <v/>
      </c>
      <c r="K206" s="100" t="str">
        <f>IF(Data!F92&gt;0,Data!F92,"")</f>
        <v/>
      </c>
      <c r="L206" s="100" t="str">
        <f>IF(Data!F92&gt;0,Data!F92,"")</f>
        <v/>
      </c>
      <c r="M206" s="100" t="str">
        <f>IF(Data!G92&gt;0,Data!G92,"")</f>
        <v/>
      </c>
      <c r="N206" s="100" t="str">
        <f>IF(Data!G92&gt;0,Data!G92,"")</f>
        <v/>
      </c>
    </row>
    <row r="207" spans="1:14">
      <c r="A207" s="101"/>
      <c r="B207" s="162"/>
      <c r="C207" s="100" t="str">
        <f>IF(Data!C93&gt;0,Data!C93,"")</f>
        <v/>
      </c>
      <c r="D207" s="100" t="str">
        <f>IF(Data!C93&gt;0,Data!C93,"")</f>
        <v/>
      </c>
      <c r="E207" s="100" t="str">
        <f>IF(Data!C93&gt;0,Data!C93,"")</f>
        <v/>
      </c>
      <c r="F207" s="100" t="str">
        <f>IF(Data!D93&gt;0,Data!D93,"")</f>
        <v/>
      </c>
      <c r="G207" s="100" t="str">
        <f>IF(Data!D93&gt;0,Data!D93,"")</f>
        <v/>
      </c>
      <c r="H207" s="100" t="str">
        <f>IF(Data!D93&gt;0,Data!D93,"")</f>
        <v/>
      </c>
      <c r="I207" s="100" t="str">
        <f>IF(Data!E93&gt;0,Data!E93,"")</f>
        <v/>
      </c>
      <c r="J207" s="100" t="str">
        <f>IF(Data!E93&gt;0,Data!E93,"")</f>
        <v/>
      </c>
      <c r="K207" s="100" t="str">
        <f>IF(Data!F93&gt;0,Data!F93,"")</f>
        <v/>
      </c>
      <c r="L207" s="100" t="str">
        <f>IF(Data!F93&gt;0,Data!F93,"")</f>
        <v/>
      </c>
      <c r="M207" s="100" t="str">
        <f>IF(Data!G93&gt;0,Data!G93,"")</f>
        <v/>
      </c>
      <c r="N207" s="100" t="str">
        <f>IF(Data!G93&gt;0,Data!G93,"")</f>
        <v/>
      </c>
    </row>
    <row r="208" spans="1:14">
      <c r="A208" s="101"/>
      <c r="B208" s="162"/>
      <c r="C208" s="100" t="str">
        <f>IF(Data!C94&gt;0,Data!C94,"")</f>
        <v/>
      </c>
      <c r="D208" s="100" t="str">
        <f>IF(Data!C94&gt;0,Data!C94,"")</f>
        <v/>
      </c>
      <c r="E208" s="100" t="str">
        <f>IF(Data!C94&gt;0,Data!C94,"")</f>
        <v/>
      </c>
      <c r="F208" s="100" t="str">
        <f>IF(Data!D94&gt;0,Data!D94,"")</f>
        <v/>
      </c>
      <c r="G208" s="100" t="str">
        <f>IF(Data!D94&gt;0,Data!D94,"")</f>
        <v/>
      </c>
      <c r="H208" s="100" t="str">
        <f>IF(Data!D94&gt;0,Data!D94,"")</f>
        <v/>
      </c>
      <c r="I208" s="100" t="str">
        <f>IF(Data!E94&gt;0,Data!E94,"")</f>
        <v/>
      </c>
      <c r="J208" s="100" t="str">
        <f>IF(Data!E94&gt;0,Data!E94,"")</f>
        <v/>
      </c>
      <c r="K208" s="100" t="str">
        <f>IF(Data!F94&gt;0,Data!F94,"")</f>
        <v/>
      </c>
      <c r="L208" s="100" t="str">
        <f>IF(Data!F94&gt;0,Data!F94,"")</f>
        <v/>
      </c>
      <c r="M208" s="100" t="str">
        <f>IF(Data!G94&gt;0,Data!G94,"")</f>
        <v/>
      </c>
      <c r="N208" s="100" t="str">
        <f>IF(Data!G94&gt;0,Data!G94,"")</f>
        <v/>
      </c>
    </row>
    <row r="209" spans="1:16">
      <c r="A209" s="101"/>
      <c r="B209" s="162"/>
      <c r="C209" s="100" t="str">
        <f>IF(Data!C95&gt;0,Data!C95,"")</f>
        <v/>
      </c>
      <c r="D209" s="100" t="str">
        <f>IF(Data!C95&gt;0,Data!C95,"")</f>
        <v/>
      </c>
      <c r="E209" s="100" t="str">
        <f>IF(Data!C95&gt;0,Data!C95,"")</f>
        <v/>
      </c>
      <c r="F209" s="100" t="str">
        <f>IF(Data!D95&gt;0,Data!D95,"")</f>
        <v/>
      </c>
      <c r="G209" s="100" t="str">
        <f>IF(Data!D95&gt;0,Data!D95,"")</f>
        <v/>
      </c>
      <c r="H209" s="100" t="str">
        <f>IF(Data!D95&gt;0,Data!D95,"")</f>
        <v/>
      </c>
      <c r="I209" s="100" t="str">
        <f>IF(Data!E95&gt;0,Data!E95,"")</f>
        <v/>
      </c>
      <c r="J209" s="100" t="str">
        <f>IF(Data!E95&gt;0,Data!E95,"")</f>
        <v/>
      </c>
      <c r="K209" s="100" t="str">
        <f>IF(Data!F95&gt;0,Data!F95,"")</f>
        <v/>
      </c>
      <c r="L209" s="100" t="str">
        <f>IF(Data!F95&gt;0,Data!F95,"")</f>
        <v/>
      </c>
      <c r="M209" s="100" t="str">
        <f>IF(Data!G95&gt;0,Data!G95,"")</f>
        <v/>
      </c>
      <c r="N209" s="100" t="str">
        <f>IF(Data!G95&gt;0,Data!G95,"")</f>
        <v/>
      </c>
    </row>
    <row r="210" spans="1:16">
      <c r="A210" s="101"/>
      <c r="B210" s="162"/>
      <c r="C210" s="100" t="str">
        <f>IF(Data!C96&gt;0,Data!C96,"")</f>
        <v/>
      </c>
      <c r="D210" s="100" t="str">
        <f>IF(Data!C96&gt;0,Data!C96,"")</f>
        <v/>
      </c>
      <c r="E210" s="100" t="str">
        <f>IF(Data!C96&gt;0,Data!C96,"")</f>
        <v/>
      </c>
      <c r="F210" s="100" t="str">
        <f>IF(Data!D96&gt;0,Data!D96,"")</f>
        <v/>
      </c>
      <c r="G210" s="100" t="str">
        <f>IF(Data!D96&gt;0,Data!D96,"")</f>
        <v/>
      </c>
      <c r="H210" s="100" t="str">
        <f>IF(Data!D96&gt;0,Data!D96,"")</f>
        <v/>
      </c>
      <c r="I210" s="100" t="str">
        <f>IF(Data!E96&gt;0,Data!E96,"")</f>
        <v/>
      </c>
      <c r="J210" s="100" t="str">
        <f>IF(Data!E96&gt;0,Data!E96,"")</f>
        <v/>
      </c>
      <c r="K210" s="100" t="str">
        <f>IF(Data!F96&gt;0,Data!F96,"")</f>
        <v/>
      </c>
      <c r="L210" s="100" t="str">
        <f>IF(Data!F96&gt;0,Data!F96,"")</f>
        <v/>
      </c>
      <c r="M210" s="100" t="str">
        <f>IF(Data!G96&gt;0,Data!G96,"")</f>
        <v/>
      </c>
      <c r="N210" s="100" t="str">
        <f>IF(Data!G96&gt;0,Data!G96,"")</f>
        <v/>
      </c>
    </row>
    <row r="211" spans="1:16">
      <c r="A211" s="101"/>
      <c r="B211" s="162"/>
      <c r="C211" s="100" t="str">
        <f>IF(Data!C97&gt;0,Data!C97,"")</f>
        <v/>
      </c>
      <c r="D211" s="100" t="str">
        <f>IF(Data!C97&gt;0,Data!C97,"")</f>
        <v/>
      </c>
      <c r="E211" s="100" t="str">
        <f>IF(Data!C97&gt;0,Data!C97,"")</f>
        <v/>
      </c>
      <c r="F211" s="100" t="str">
        <f>IF(Data!D97&gt;0,Data!D97,"")</f>
        <v/>
      </c>
      <c r="G211" s="100" t="str">
        <f>IF(Data!D97&gt;0,Data!D97,"")</f>
        <v/>
      </c>
      <c r="H211" s="100" t="str">
        <f>IF(Data!D97&gt;0,Data!D97,"")</f>
        <v/>
      </c>
      <c r="I211" s="100" t="str">
        <f>IF(Data!E97&gt;0,Data!E97,"")</f>
        <v/>
      </c>
      <c r="J211" s="100" t="str">
        <f>IF(Data!E97&gt;0,Data!E97,"")</f>
        <v/>
      </c>
      <c r="K211" s="100" t="str">
        <f>IF(Data!F97&gt;0,Data!F97,"")</f>
        <v/>
      </c>
      <c r="L211" s="100" t="str">
        <f>IF(Data!F97&gt;0,Data!F97,"")</f>
        <v/>
      </c>
      <c r="M211" s="100" t="str">
        <f>IF(Data!G97&gt;0,Data!G97,"")</f>
        <v/>
      </c>
      <c r="N211" s="100" t="str">
        <f>IF(Data!G97&gt;0,Data!G97,"")</f>
        <v/>
      </c>
    </row>
    <row r="212" spans="1:16">
      <c r="A212" s="101"/>
      <c r="B212" s="162"/>
      <c r="C212" s="100" t="str">
        <f>IF(Data!C98&gt;0,Data!C98,"")</f>
        <v/>
      </c>
      <c r="D212" s="100" t="str">
        <f>IF(Data!C98&gt;0,Data!C98,"")</f>
        <v/>
      </c>
      <c r="E212" s="100" t="str">
        <f>IF(Data!C98&gt;0,Data!C98,"")</f>
        <v/>
      </c>
      <c r="F212" s="100" t="str">
        <f>IF(Data!D98&gt;0,Data!D98,"")</f>
        <v/>
      </c>
      <c r="G212" s="100" t="str">
        <f>IF(Data!D98&gt;0,Data!D98,"")</f>
        <v/>
      </c>
      <c r="H212" s="100" t="str">
        <f>IF(Data!D98&gt;0,Data!D98,"")</f>
        <v/>
      </c>
      <c r="I212" s="100" t="str">
        <f>IF(Data!E98&gt;0,Data!E98,"")</f>
        <v/>
      </c>
      <c r="J212" s="100" t="str">
        <f>IF(Data!E98&gt;0,Data!E98,"")</f>
        <v/>
      </c>
      <c r="K212" s="100" t="str">
        <f>IF(Data!F98&gt;0,Data!F98,"")</f>
        <v/>
      </c>
      <c r="L212" s="100" t="str">
        <f>IF(Data!F98&gt;0,Data!F98,"")</f>
        <v/>
      </c>
      <c r="M212" s="100" t="str">
        <f>IF(Data!G98&gt;0,Data!G98,"")</f>
        <v/>
      </c>
      <c r="N212" s="100" t="str">
        <f>IF(Data!G98&gt;0,Data!G98,"")</f>
        <v/>
      </c>
    </row>
    <row r="213" spans="1:16">
      <c r="A213" s="101"/>
      <c r="B213" s="162"/>
      <c r="C213" s="100" t="str">
        <f>IF(Data!C99&gt;0,Data!C99,"")</f>
        <v/>
      </c>
      <c r="D213" s="100" t="str">
        <f>IF(Data!C99&gt;0,Data!C99,"")</f>
        <v/>
      </c>
      <c r="E213" s="100" t="str">
        <f>IF(Data!C99&gt;0,Data!C99,"")</f>
        <v/>
      </c>
      <c r="F213" s="100" t="str">
        <f>IF(Data!D99&gt;0,Data!D99,"")</f>
        <v/>
      </c>
      <c r="G213" s="100" t="str">
        <f>IF(Data!D99&gt;0,Data!D99,"")</f>
        <v/>
      </c>
      <c r="H213" s="100" t="str">
        <f>IF(Data!D99&gt;0,Data!D99,"")</f>
        <v/>
      </c>
      <c r="I213" s="100" t="str">
        <f>IF(Data!E99&gt;0,Data!E99,"")</f>
        <v/>
      </c>
      <c r="J213" s="100" t="str">
        <f>IF(Data!E99&gt;0,Data!E99,"")</f>
        <v/>
      </c>
      <c r="K213" s="100" t="str">
        <f>IF(Data!F99&gt;0,Data!F99,"")</f>
        <v/>
      </c>
      <c r="L213" s="100" t="str">
        <f>IF(Data!F99&gt;0,Data!F99,"")</f>
        <v/>
      </c>
      <c r="M213" s="100" t="str">
        <f>IF(Data!G99&gt;0,Data!G99,"")</f>
        <v/>
      </c>
      <c r="N213" s="100" t="str">
        <f>IF(Data!G99&gt;0,Data!G99,"")</f>
        <v/>
      </c>
    </row>
    <row r="214" spans="1:16">
      <c r="A214" s="101"/>
      <c r="B214" s="162"/>
      <c r="C214" s="100" t="str">
        <f>IF(Data!C100&gt;0,Data!C100,"")</f>
        <v/>
      </c>
      <c r="D214" s="100" t="str">
        <f>IF(Data!C100&gt;0,Data!C100,"")</f>
        <v/>
      </c>
      <c r="E214" s="100" t="str">
        <f>IF(Data!C100&gt;0,Data!C100,"")</f>
        <v/>
      </c>
      <c r="F214" s="100" t="str">
        <f>IF(Data!D100&gt;0,Data!D100,"")</f>
        <v/>
      </c>
      <c r="G214" s="100" t="str">
        <f>IF(Data!D100&gt;0,Data!D100,"")</f>
        <v/>
      </c>
      <c r="H214" s="100" t="str">
        <f>IF(Data!D100&gt;0,Data!D100,"")</f>
        <v/>
      </c>
      <c r="I214" s="100" t="str">
        <f>IF(Data!E100&gt;0,Data!E100,"")</f>
        <v/>
      </c>
      <c r="J214" s="100" t="str">
        <f>IF(Data!E100&gt;0,Data!E100,"")</f>
        <v/>
      </c>
      <c r="K214" s="100" t="str">
        <f>IF(Data!F100&gt;0,Data!F100,"")</f>
        <v/>
      </c>
      <c r="L214" s="100" t="str">
        <f>IF(Data!F100&gt;0,Data!F100,"")</f>
        <v/>
      </c>
      <c r="M214" s="100" t="str">
        <f>IF(Data!G100&gt;0,Data!G100,"")</f>
        <v/>
      </c>
      <c r="N214" s="100" t="str">
        <f>IF(Data!G100&gt;0,Data!G100,"")</f>
        <v/>
      </c>
    </row>
    <row r="215" spans="1:16">
      <c r="A215" s="101"/>
      <c r="B215" s="162"/>
      <c r="C215" s="100" t="str">
        <f>IF(Data!C101&gt;0,Data!C101,"")</f>
        <v/>
      </c>
      <c r="D215" s="100" t="str">
        <f>IF(Data!C101&gt;0,Data!C101,"")</f>
        <v/>
      </c>
      <c r="E215" s="100" t="str">
        <f>IF(Data!C101&gt;0,Data!C101,"")</f>
        <v/>
      </c>
      <c r="F215" s="100" t="str">
        <f>IF(Data!D101&gt;0,Data!D101,"")</f>
        <v/>
      </c>
      <c r="G215" s="100" t="str">
        <f>IF(Data!D101&gt;0,Data!D101,"")</f>
        <v/>
      </c>
      <c r="H215" s="100" t="str">
        <f>IF(Data!D101&gt;0,Data!D101,"")</f>
        <v/>
      </c>
      <c r="I215" s="100" t="str">
        <f>IF(Data!E101&gt;0,Data!E101,"")</f>
        <v/>
      </c>
      <c r="J215" s="100" t="str">
        <f>IF(Data!E101&gt;0,Data!E101,"")</f>
        <v/>
      </c>
      <c r="K215" s="100" t="str">
        <f>IF(Data!F101&gt;0,Data!F101,"")</f>
        <v/>
      </c>
      <c r="L215" s="100" t="str">
        <f>IF(Data!F101&gt;0,Data!F101,"")</f>
        <v/>
      </c>
      <c r="M215" s="100" t="str">
        <f>IF(Data!G101&gt;0,Data!G101,"")</f>
        <v/>
      </c>
      <c r="N215" s="100" t="str">
        <f>IF(Data!G101&gt;0,Data!G101,"")</f>
        <v/>
      </c>
    </row>
    <row r="216" spans="1:16">
      <c r="A216" s="102"/>
      <c r="B216" s="163"/>
      <c r="C216" s="103" t="str">
        <f>IF(Data!C102&gt;0,Data!C102,"")</f>
        <v/>
      </c>
      <c r="D216" s="103" t="str">
        <f>IF(Data!C102&gt;0,Data!C102,"")</f>
        <v/>
      </c>
      <c r="E216" s="103" t="str">
        <f>IF(Data!C102&gt;0,Data!C102,"")</f>
        <v/>
      </c>
      <c r="F216" s="103" t="str">
        <f>IF(Data!D102&gt;0,Data!D102,"")</f>
        <v/>
      </c>
      <c r="G216" s="103" t="str">
        <f>IF(Data!D102&gt;0,Data!D102,"")</f>
        <v/>
      </c>
      <c r="H216" s="103" t="str">
        <f>IF(Data!D102&gt;0,Data!D102,"")</f>
        <v/>
      </c>
      <c r="I216" s="103" t="str">
        <f>IF(Data!E102&gt;0,Data!E102,"")</f>
        <v/>
      </c>
      <c r="J216" s="103" t="str">
        <f>IF(Data!E102&gt;0,Data!E102,"")</f>
        <v/>
      </c>
      <c r="K216" s="103" t="str">
        <f>IF(Data!F102&gt;0,Data!F102,"")</f>
        <v/>
      </c>
      <c r="L216" s="103" t="str">
        <f>IF(Data!F102&gt;0,Data!F102,"")</f>
        <v/>
      </c>
      <c r="M216" s="103" t="str">
        <f>IF(Data!G102&gt;0,Data!G102,"")</f>
        <v/>
      </c>
      <c r="N216" s="103" t="str">
        <f>IF(Data!G102&gt;0,Data!G102,"")</f>
        <v/>
      </c>
    </row>
    <row r="217" spans="1:16" ht="13.5" thickBot="1">
      <c r="A217" s="97"/>
      <c r="B217" s="97"/>
      <c r="C217" s="97"/>
      <c r="D217" s="97"/>
      <c r="E217" s="97"/>
      <c r="F217" s="97"/>
      <c r="G217" s="97"/>
      <c r="H217" s="97"/>
      <c r="I217" s="97"/>
      <c r="J217" s="97"/>
      <c r="K217" s="97"/>
      <c r="L217" s="97"/>
      <c r="M217" s="97"/>
      <c r="N217" s="97"/>
    </row>
    <row r="218" spans="1:16">
      <c r="A218" s="257" t="s">
        <v>11</v>
      </c>
      <c r="B218" s="257"/>
      <c r="C218" s="257"/>
      <c r="D218" s="257"/>
      <c r="E218" s="257"/>
      <c r="F218" s="257"/>
      <c r="G218" s="257"/>
      <c r="H218" s="257"/>
      <c r="I218" s="257"/>
      <c r="J218" s="257"/>
      <c r="K218" s="257"/>
      <c r="L218" s="257"/>
      <c r="M218" s="257"/>
      <c r="N218" s="257"/>
    </row>
    <row r="219" spans="1:16">
      <c r="A219" s="94"/>
      <c r="B219" s="94"/>
      <c r="C219" s="94"/>
      <c r="D219" s="94"/>
      <c r="E219" s="94"/>
      <c r="F219" s="94"/>
      <c r="G219" s="94"/>
      <c r="H219" s="94"/>
      <c r="I219" s="94"/>
      <c r="J219" s="94"/>
      <c r="K219" s="94"/>
      <c r="L219" s="94"/>
      <c r="M219" s="94"/>
      <c r="N219" s="94"/>
    </row>
    <row r="220" spans="1:16">
      <c r="A220" s="94"/>
      <c r="B220" s="94"/>
      <c r="C220" s="94"/>
      <c r="D220" s="94"/>
      <c r="E220" s="94"/>
      <c r="F220" s="94"/>
      <c r="G220" s="94"/>
      <c r="H220" s="94"/>
      <c r="I220" s="94"/>
      <c r="J220" s="94"/>
      <c r="K220" s="94"/>
      <c r="L220" s="94"/>
      <c r="M220" s="94"/>
      <c r="N220" s="94"/>
    </row>
    <row r="221" spans="1:16" ht="13.5" thickBot="1">
      <c r="A221" s="106" t="s">
        <v>365</v>
      </c>
      <c r="B221" s="106"/>
      <c r="C221" s="106"/>
      <c r="D221" s="106"/>
      <c r="E221" s="106"/>
      <c r="F221" s="106"/>
      <c r="G221" s="107"/>
      <c r="H221" s="107"/>
      <c r="I221" s="107"/>
      <c r="J221" s="107"/>
      <c r="K221" s="107"/>
      <c r="L221" s="107"/>
      <c r="M221" s="107"/>
      <c r="N221" s="107"/>
      <c r="O221" s="107"/>
      <c r="P221" s="107"/>
    </row>
    <row r="222" spans="1:16">
      <c r="A222" s="108" t="s">
        <v>63</v>
      </c>
      <c r="B222" s="239" t="s">
        <v>72</v>
      </c>
      <c r="C222" s="569" t="s">
        <v>112</v>
      </c>
      <c r="D222" s="569"/>
      <c r="E222" s="573" t="s">
        <v>73</v>
      </c>
      <c r="F222" s="573"/>
      <c r="G222" s="573"/>
      <c r="H222" s="573"/>
      <c r="I222" s="573"/>
      <c r="J222" s="573"/>
      <c r="K222" s="573"/>
      <c r="L222" s="573"/>
      <c r="M222" s="573"/>
      <c r="N222" s="573"/>
      <c r="O222" s="573"/>
      <c r="P222" s="573"/>
    </row>
    <row r="223" spans="1:16" ht="13.5" thickBot="1">
      <c r="A223" s="110" t="s">
        <v>111</v>
      </c>
      <c r="B223" s="238" t="s">
        <v>107</v>
      </c>
      <c r="C223" s="109"/>
      <c r="D223" s="110"/>
      <c r="E223" s="238" t="s">
        <v>153</v>
      </c>
      <c r="F223" s="238" t="s">
        <v>61</v>
      </c>
      <c r="G223" s="238" t="s">
        <v>155</v>
      </c>
      <c r="H223" s="238" t="s">
        <v>144</v>
      </c>
      <c r="I223" s="238" t="s">
        <v>145</v>
      </c>
      <c r="J223" s="238" t="s">
        <v>146</v>
      </c>
      <c r="K223" s="238" t="s">
        <v>147</v>
      </c>
      <c r="L223" s="238" t="s">
        <v>148</v>
      </c>
      <c r="M223" s="238" t="s">
        <v>149</v>
      </c>
      <c r="N223" s="238" t="s">
        <v>150</v>
      </c>
      <c r="O223" s="238" t="s">
        <v>15</v>
      </c>
      <c r="P223" s="238" t="s">
        <v>60</v>
      </c>
    </row>
    <row r="224" spans="1:16">
      <c r="A224" s="111"/>
      <c r="B224" s="111"/>
      <c r="C224" s="112"/>
      <c r="D224" s="113"/>
      <c r="E224" s="568" t="s">
        <v>217</v>
      </c>
      <c r="F224" s="568"/>
      <c r="G224" s="568"/>
      <c r="H224" s="568"/>
      <c r="I224" s="568"/>
      <c r="J224" s="568"/>
      <c r="K224" s="568"/>
      <c r="L224" s="568"/>
      <c r="M224" s="568"/>
      <c r="N224" s="568"/>
      <c r="O224" s="568"/>
      <c r="P224" s="568"/>
    </row>
    <row r="225" spans="1:16">
      <c r="A225" s="104">
        <v>2017</v>
      </c>
      <c r="B225" s="164">
        <v>42859</v>
      </c>
      <c r="C225" s="465" t="s">
        <v>334</v>
      </c>
      <c r="D225" s="108"/>
      <c r="E225" s="114">
        <f>IF(C148="","",C148+Data!C$530)</f>
        <v>4.1951106000000005</v>
      </c>
      <c r="F225" s="114">
        <f>IF(D148="","",D148+Data!D$530)</f>
        <v>4.2497606000000001</v>
      </c>
      <c r="G225" s="114">
        <f>IF(E148="","",E148+Data!E$530)</f>
        <v>4.2610532000000001</v>
      </c>
      <c r="H225" s="114">
        <f>IF(F148="","",F148+Data!F$530)</f>
        <v>4.4940701999999995</v>
      </c>
      <c r="I225" s="114">
        <f>IF(G148="","",G148+Data!G$530)</f>
        <v>4.5792251999999998</v>
      </c>
      <c r="J225" s="114">
        <f>IF(H148="","",H148+Data!H$530)</f>
        <v>4.8327975999999992</v>
      </c>
      <c r="K225" s="114">
        <f>IF(I148="","",I148+Data!I$530)</f>
        <v>4.9520454000000003</v>
      </c>
      <c r="L225" s="114">
        <f>IF(J148="","",J148+Data!J$530)</f>
        <v>5.1677636000000007</v>
      </c>
      <c r="M225" s="114">
        <f>IF(K148="","",K148+Data!K$530)</f>
        <v>5.1226200000000004</v>
      </c>
      <c r="N225" s="114">
        <f>IF(L148="","",L148+Data!L$530)</f>
        <v>5.0344607999999997</v>
      </c>
      <c r="O225" s="114">
        <f>IF(M148="","",M148+Data!M$530)</f>
        <v>5.1478712</v>
      </c>
      <c r="P225" s="114">
        <f>IF(N148="","",N148+Data!N$530)</f>
        <v>5.0867427999999997</v>
      </c>
    </row>
    <row r="226" spans="1:16">
      <c r="A226" s="115"/>
      <c r="B226" s="164">
        <f>B225+7</f>
        <v>42866</v>
      </c>
      <c r="C226" s="108"/>
      <c r="D226" s="108"/>
      <c r="E226" s="114">
        <f>IF(C149="","",C149+Data!C$530)</f>
        <v>4.1576105999999999</v>
      </c>
      <c r="F226" s="114">
        <f>IF(D149="","",D149+Data!D$530)</f>
        <v>4.2172605999999995</v>
      </c>
      <c r="G226" s="114">
        <f>IF(E149="","",E149+Data!E$530)</f>
        <v>4.2285531999999995</v>
      </c>
      <c r="H226" s="114">
        <f>IF(F149="","",F149+Data!F$530)</f>
        <v>4.4490701999999995</v>
      </c>
      <c r="I226" s="114">
        <f>IF(G149="","",G149+Data!G$530)</f>
        <v>4.5342251999999998</v>
      </c>
      <c r="J226" s="114">
        <f>IF(H149="","",H149+Data!H$530)</f>
        <v>4.7877975999999993</v>
      </c>
      <c r="K226" s="114">
        <f>IF(I149="","",I149+Data!I$530)</f>
        <v>4.9120454000000002</v>
      </c>
      <c r="L226" s="114">
        <f>IF(J149="","",J149+Data!J$530)</f>
        <v>5.1277636000000006</v>
      </c>
      <c r="M226" s="114">
        <f>IF(K149="","",K149+Data!K$530)</f>
        <v>5.0826200000000004</v>
      </c>
      <c r="N226" s="114">
        <f>IF(L149="","",L149+Data!L$530)</f>
        <v>4.9969608000000001</v>
      </c>
      <c r="O226" s="114">
        <f>IF(M149="","",M149+Data!M$530)</f>
        <v>5.1103712000000003</v>
      </c>
      <c r="P226" s="114">
        <f>IF(N149="","",N149+Data!N$530)</f>
        <v>5.0567427999999994</v>
      </c>
    </row>
    <row r="227" spans="1:16">
      <c r="A227" s="115"/>
      <c r="B227" s="164">
        <f t="shared" ref="B227:B281" si="4">B226+7</f>
        <v>42873</v>
      </c>
      <c r="C227" s="108"/>
      <c r="D227" s="108"/>
      <c r="E227" s="114">
        <f>IF(C150="","",C150+Data!C$530)</f>
        <v>4.0101106</v>
      </c>
      <c r="F227" s="114">
        <f>IF(D150="","",D150+Data!D$530)</f>
        <v>4.0722605999999999</v>
      </c>
      <c r="G227" s="114">
        <f>IF(E150="","",E150+Data!E$530)</f>
        <v>4.0835531999999999</v>
      </c>
      <c r="H227" s="114">
        <f>IF(F150="","",F150+Data!F$530)</f>
        <v>4.3240701999999995</v>
      </c>
      <c r="I227" s="114">
        <f>IF(G150="","",G150+Data!G$530)</f>
        <v>4.4092251999999998</v>
      </c>
      <c r="J227" s="114">
        <f>IF(H150="","",H150+Data!H$530)</f>
        <v>4.6627975999999993</v>
      </c>
      <c r="K227" s="114">
        <f>IF(I150="","",I150+Data!I$530)</f>
        <v>4.7945453999999996</v>
      </c>
      <c r="L227" s="114">
        <f>IF(J150="","",J150+Data!J$530)</f>
        <v>5.0102636</v>
      </c>
      <c r="M227" s="114">
        <f>IF(K150="","",K150+Data!K$530)</f>
        <v>4.9651199999999998</v>
      </c>
      <c r="N227" s="114">
        <f>IF(L150="","",L150+Data!L$530)</f>
        <v>4.8819607999999999</v>
      </c>
      <c r="O227" s="114">
        <f>IF(M150="","",M150+Data!M$530)</f>
        <v>4.9953712000000001</v>
      </c>
      <c r="P227" s="114">
        <f>IF(N150="","",N150+Data!N$530)</f>
        <v>4.9342427999999998</v>
      </c>
    </row>
    <row r="228" spans="1:16">
      <c r="A228" s="115"/>
      <c r="B228" s="164">
        <f t="shared" si="4"/>
        <v>42880</v>
      </c>
      <c r="C228" s="108"/>
      <c r="D228" s="108"/>
      <c r="E228" s="114">
        <f>IF(C151="","",C151+Data!C$530)</f>
        <v>4.0626106000000002</v>
      </c>
      <c r="F228" s="114">
        <f>IF(D151="","",D151+Data!D$530)</f>
        <v>4.1297606</v>
      </c>
      <c r="G228" s="114">
        <f>IF(E151="","",E151+Data!E$530)</f>
        <v>4.1410532</v>
      </c>
      <c r="H228" s="114">
        <f>IF(F151="","",F151+Data!F$530)</f>
        <v>4.3865701999999995</v>
      </c>
      <c r="I228" s="114">
        <f>IF(G151="","",G151+Data!G$530)</f>
        <v>4.4717251999999998</v>
      </c>
      <c r="J228" s="114">
        <f>IF(H151="","",H151+Data!H$530)</f>
        <v>4.7252975999999993</v>
      </c>
      <c r="K228" s="114">
        <f>IF(I151="","",I151+Data!I$530)</f>
        <v>4.8620453999999995</v>
      </c>
      <c r="L228" s="114">
        <f>IF(J151="","",J151+Data!J$530)</f>
        <v>5.0777635999999999</v>
      </c>
      <c r="M228" s="114">
        <f>IF(K151="","",K151+Data!K$530)</f>
        <v>5.0326199999999996</v>
      </c>
      <c r="N228" s="114">
        <f>IF(L151="","",L151+Data!L$530)</f>
        <v>4.9469607999999994</v>
      </c>
      <c r="O228" s="114">
        <f>IF(M151="","",M151+Data!M$530)</f>
        <v>5.0603711999999996</v>
      </c>
      <c r="P228" s="114">
        <f>IF(N151="","",N151+Data!N$530)</f>
        <v>4.9917427999999999</v>
      </c>
    </row>
    <row r="229" spans="1:16">
      <c r="A229" s="115"/>
      <c r="B229" s="164">
        <f t="shared" si="4"/>
        <v>42887</v>
      </c>
      <c r="C229" s="108"/>
      <c r="D229" s="108"/>
      <c r="E229" s="114">
        <f>IF(C152="","",C152+Data!C$530)</f>
        <v>4.0576106000000003</v>
      </c>
      <c r="F229" s="114">
        <f>IF(D152="","",D152+Data!D$530)</f>
        <v>4.1322605999999995</v>
      </c>
      <c r="G229" s="114">
        <f>IF(E152="","",E152+Data!E$530)</f>
        <v>4.1435531999999995</v>
      </c>
      <c r="H229" s="114">
        <f>IF(F152="","",F152+Data!F$530)</f>
        <v>4.3890701999999999</v>
      </c>
      <c r="I229" s="114">
        <f>IF(G152="","",G152+Data!G$530)</f>
        <v>4.4742252000000002</v>
      </c>
      <c r="J229" s="114">
        <f>IF(H152="","",H152+Data!H$530)</f>
        <v>4.7277975999999997</v>
      </c>
      <c r="K229" s="114">
        <f>IF(I152="","",I152+Data!I$530)</f>
        <v>4.8595454</v>
      </c>
      <c r="L229" s="114">
        <f>IF(J152="","",J152+Data!J$530)</f>
        <v>5.0752636000000004</v>
      </c>
      <c r="M229" s="114">
        <f>IF(K152="","",K152+Data!K$530)</f>
        <v>5.0301200000000001</v>
      </c>
      <c r="N229" s="114">
        <f>IF(L152="","",L152+Data!L$530)</f>
        <v>4.9594607999999996</v>
      </c>
      <c r="O229" s="114">
        <f>IF(M152="","",M152+Data!M$530)</f>
        <v>5.0728711999999998</v>
      </c>
      <c r="P229" s="114">
        <f>IF(N152="","",N152+Data!N$530)</f>
        <v>5.0042428000000001</v>
      </c>
    </row>
    <row r="230" spans="1:16">
      <c r="A230" s="115"/>
      <c r="B230" s="164">
        <f t="shared" si="4"/>
        <v>42894</v>
      </c>
      <c r="C230" s="108"/>
      <c r="D230" s="108"/>
      <c r="E230" s="114">
        <f>IF(C153="","",C153+Data!C$530)</f>
        <v>4.2876105999999998</v>
      </c>
      <c r="F230" s="114">
        <f>IF(D153="","",D153+Data!D$530)</f>
        <v>4.3472605999999994</v>
      </c>
      <c r="G230" s="114">
        <f>IF(E153="","",E153+Data!E$530)</f>
        <v>4.3585531999999994</v>
      </c>
      <c r="H230" s="114">
        <f>IF(F153="","",F153+Data!F$530)</f>
        <v>4.5990701999999999</v>
      </c>
      <c r="I230" s="114">
        <f>IF(G153="","",G153+Data!G$530)</f>
        <v>4.6842252000000002</v>
      </c>
      <c r="J230" s="114">
        <f>IF(H153="","",H153+Data!H$530)</f>
        <v>4.9377975999999997</v>
      </c>
      <c r="K230" s="114">
        <f>IF(I153="","",I153+Data!I$530)</f>
        <v>5.0595454000000002</v>
      </c>
      <c r="L230" s="114">
        <f>IF(J153="","",J153+Data!J$530)</f>
        <v>5.2752636000000006</v>
      </c>
      <c r="M230" s="114">
        <f>IF(K153="","",K153+Data!K$530)</f>
        <v>5.2301200000000003</v>
      </c>
      <c r="N230" s="114">
        <f>IF(L153="","",L153+Data!L$530)</f>
        <v>5.1494607999999999</v>
      </c>
      <c r="O230" s="114">
        <f>IF(M153="","",M153+Data!M$530)</f>
        <v>5.2628712000000002</v>
      </c>
      <c r="P230" s="114">
        <f>IF(N153="","",N153+Data!N$530)</f>
        <v>5.2042427999999994</v>
      </c>
    </row>
    <row r="231" spans="1:16">
      <c r="A231" s="115"/>
      <c r="B231" s="164">
        <f t="shared" si="4"/>
        <v>42901</v>
      </c>
      <c r="C231" s="108"/>
      <c r="D231" s="108"/>
      <c r="E231" s="114">
        <f>IF(C154="","",C154+Data!C$530)</f>
        <v>4.4026106</v>
      </c>
      <c r="F231" s="114">
        <f>IF(D154="","",D154+Data!D$530)</f>
        <v>4.4722605999999994</v>
      </c>
      <c r="G231" s="114">
        <f>IF(E154="","",E154+Data!E$530)</f>
        <v>4.4835531999999994</v>
      </c>
      <c r="H231" s="114">
        <f>IF(F154="","",F154+Data!F$530)</f>
        <v>4.7290701999999998</v>
      </c>
      <c r="I231" s="114">
        <f>IF(G154="","",G154+Data!G$530)</f>
        <v>4.8142252000000001</v>
      </c>
      <c r="J231" s="114">
        <f>IF(H154="","",H154+Data!H$530)</f>
        <v>5.0677975999999996</v>
      </c>
      <c r="K231" s="114">
        <f>IF(I154="","",I154+Data!I$530)</f>
        <v>5.1770453999999999</v>
      </c>
      <c r="L231" s="114">
        <f>IF(J154="","",J154+Data!J$530)</f>
        <v>5.3927636000000003</v>
      </c>
      <c r="M231" s="114">
        <f>IF(K154="","",K154+Data!K$530)</f>
        <v>5.34762</v>
      </c>
      <c r="N231" s="114">
        <f>IF(L154="","",L154+Data!L$530)</f>
        <v>5.2619607999999998</v>
      </c>
      <c r="O231" s="114">
        <f>IF(M154="","",M154+Data!M$530)</f>
        <v>5.3753712</v>
      </c>
      <c r="P231" s="114">
        <f>IF(N154="","",N154+Data!N$530)</f>
        <v>5.2792427999999996</v>
      </c>
    </row>
    <row r="232" spans="1:16">
      <c r="A232" s="115"/>
      <c r="B232" s="164">
        <f t="shared" si="4"/>
        <v>42908</v>
      </c>
      <c r="C232" s="108"/>
      <c r="D232" s="108"/>
      <c r="E232" s="114">
        <f>IF(C155="","",C155+Data!C$530)</f>
        <v>4.4276106000000004</v>
      </c>
      <c r="F232" s="114">
        <f>IF(D155="","",D155+Data!D$530)</f>
        <v>4.4972605999999997</v>
      </c>
      <c r="G232" s="114">
        <f>IF(E155="","",E155+Data!E$530)</f>
        <v>4.5085531999999997</v>
      </c>
      <c r="H232" s="114">
        <f>IF(F155="","",F155+Data!F$530)</f>
        <v>4.7515701999999997</v>
      </c>
      <c r="I232" s="114">
        <f>IF(G155="","",G155+Data!G$530)</f>
        <v>4.8367252000000001</v>
      </c>
      <c r="J232" s="114">
        <f>IF(H155="","",H155+Data!H$530)</f>
        <v>5.0902975999999995</v>
      </c>
      <c r="K232" s="114">
        <f>IF(I155="","",I155+Data!I$530)</f>
        <v>5.2220453999999998</v>
      </c>
      <c r="L232" s="114">
        <f>IF(J155="","",J155+Data!J$530)</f>
        <v>5.4377636000000003</v>
      </c>
      <c r="M232" s="114">
        <f>IF(K155="","",K155+Data!K$530)</f>
        <v>5.39262</v>
      </c>
      <c r="N232" s="114">
        <f>IF(L155="","",L155+Data!L$530)</f>
        <v>5.2944607999999995</v>
      </c>
      <c r="O232" s="114">
        <f>IF(M155="","",M155+Data!M$530)</f>
        <v>5.4078711999999998</v>
      </c>
      <c r="P232" s="114">
        <f>IF(N155="","",N155+Data!N$530)</f>
        <v>5.3217428</v>
      </c>
    </row>
    <row r="233" spans="1:16">
      <c r="A233" s="115"/>
      <c r="B233" s="164">
        <f t="shared" si="4"/>
        <v>42915</v>
      </c>
      <c r="C233" s="465"/>
      <c r="D233" s="108"/>
      <c r="E233" s="114">
        <f>IF(C156="","",C156+Data!C$530)</f>
        <v>4.5551105999999999</v>
      </c>
      <c r="F233" s="114">
        <f>IF(D156="","",D156+Data!D$530)</f>
        <v>4.6347605999999999</v>
      </c>
      <c r="G233" s="114">
        <f>IF(E156="","",E156+Data!E$530)</f>
        <v>4.6460531999999999</v>
      </c>
      <c r="H233" s="114">
        <f>IF(F156="","",F156+Data!F$530)</f>
        <v>4.8915701999999994</v>
      </c>
      <c r="I233" s="114">
        <f>IF(G156="","",G156+Data!G$530)</f>
        <v>4.9767251999999997</v>
      </c>
      <c r="J233" s="114">
        <f>IF(H156="","",H156+Data!H$530)</f>
        <v>5.2302975999999992</v>
      </c>
      <c r="K233" s="114">
        <f>IF(I156="","",I156+Data!I$530)</f>
        <v>5.3545454000000001</v>
      </c>
      <c r="L233" s="114">
        <f>IF(J156="","",J156+Data!J$530)</f>
        <v>5.5702636000000005</v>
      </c>
      <c r="M233" s="114">
        <f>IF(K156="","",K156+Data!K$530)</f>
        <v>5.5251200000000003</v>
      </c>
      <c r="N233" s="114">
        <f>IF(L156="","",L156+Data!L$530)</f>
        <v>5.4269607999999998</v>
      </c>
      <c r="O233" s="114">
        <f>IF(M156="","",M156+Data!M$530)</f>
        <v>5.5403712000000001</v>
      </c>
      <c r="P233" s="114">
        <f>IF(N156="","",N156+Data!N$530)</f>
        <v>5.4317427999999994</v>
      </c>
    </row>
    <row r="234" spans="1:16">
      <c r="A234" s="115"/>
      <c r="B234" s="164">
        <f t="shared" si="4"/>
        <v>42922</v>
      </c>
      <c r="C234" s="465" t="s">
        <v>371</v>
      </c>
      <c r="D234" s="108"/>
      <c r="E234" s="114">
        <f>IF(C157="","",C157+Data!C$531)</f>
        <v>4.4359060000000001</v>
      </c>
      <c r="F234" s="114">
        <f>IF(D157="","",D157+Data!D$531)</f>
        <v>5.1194856</v>
      </c>
      <c r="G234" s="114">
        <f>IF(E157="","",E157+Data!E$531)</f>
        <v>5.1515968000000001</v>
      </c>
      <c r="H234" s="114">
        <f>IF(F157="","",F157+Data!F$531)</f>
        <v>5.2986654</v>
      </c>
      <c r="I234" s="114">
        <f>IF(G157="","",G157+Data!G$531)</f>
        <v>5.333201400000001</v>
      </c>
      <c r="J234" s="114">
        <f>IF(H157="","",H157+Data!H$531)</f>
        <v>5.5765593999999998</v>
      </c>
      <c r="K234" s="114">
        <f>IF(I157="","",I157+Data!I$531)</f>
        <v>5.6759978000000002</v>
      </c>
      <c r="L234" s="114">
        <f>IF(J157="","",J157+Data!J$531)</f>
        <v>5.9281135999999996</v>
      </c>
      <c r="M234" s="114">
        <f>IF(K157="","",K157+Data!K$531)</f>
        <v>5.8850318000000001</v>
      </c>
      <c r="N234" s="114">
        <f>IF(L157="","",L157+Data!L$531)</f>
        <v>5.8013263999999998</v>
      </c>
      <c r="O234" s="114">
        <f>IF(M157="","",M157+Data!M$531)</f>
        <v>5.8598987999999999</v>
      </c>
      <c r="P234" s="114">
        <f>IF(N157="","",N157+Data!N$531)</f>
        <v>5.9277199999999999</v>
      </c>
    </row>
    <row r="235" spans="1:16">
      <c r="A235" s="115"/>
      <c r="B235" s="164">
        <f t="shared" si="4"/>
        <v>42929</v>
      </c>
      <c r="C235" s="108"/>
      <c r="D235" s="108"/>
      <c r="E235" s="114">
        <f>IF(C158="","",C158+Data!C$531)</f>
        <v>4.4359060000000001</v>
      </c>
      <c r="F235" s="114">
        <f>IF(D158="","",D158+Data!D$531)</f>
        <v>4.8094856000000004</v>
      </c>
      <c r="G235" s="114">
        <f>IF(E158="","",E158+Data!E$531)</f>
        <v>4.8415967999999996</v>
      </c>
      <c r="H235" s="114">
        <f>IF(F158="","",F158+Data!F$531)</f>
        <v>4.9961653999999998</v>
      </c>
      <c r="I235" s="114">
        <f>IF(G158="","",G158+Data!G$531)</f>
        <v>5.0307014000000008</v>
      </c>
      <c r="J235" s="114">
        <f>IF(H158="","",H158+Data!H$531)</f>
        <v>5.2740593999999996</v>
      </c>
      <c r="K235" s="114">
        <f>IF(I158="","",I158+Data!I$531)</f>
        <v>5.4059977999999997</v>
      </c>
      <c r="L235" s="114">
        <f>IF(J158="","",J158+Data!J$531)</f>
        <v>5.6581135999999992</v>
      </c>
      <c r="M235" s="114">
        <f>IF(K158="","",K158+Data!K$531)</f>
        <v>5.6150317999999997</v>
      </c>
      <c r="N235" s="114">
        <f>IF(L158="","",L158+Data!L$531)</f>
        <v>5.5713264000000002</v>
      </c>
      <c r="O235" s="114">
        <f>IF(M158="","",M158+Data!M$531)</f>
        <v>5.6298988000000003</v>
      </c>
      <c r="P235" s="114">
        <f>IF(N158="","",N158+Data!N$531)</f>
        <v>5.7427199999999994</v>
      </c>
    </row>
    <row r="236" spans="1:16">
      <c r="A236" s="115"/>
      <c r="B236" s="164">
        <f t="shared" si="4"/>
        <v>42936</v>
      </c>
      <c r="C236" s="108"/>
      <c r="D236" s="108"/>
      <c r="E236" s="114">
        <f>IF(C159="","",C159+Data!C$531)</f>
        <v>4.4359060000000001</v>
      </c>
      <c r="F236" s="114">
        <f>IF(D159="","",D159+Data!D$531)</f>
        <v>4.6919855999999998</v>
      </c>
      <c r="G236" s="114">
        <f>IF(E159="","",E159+Data!E$531)</f>
        <v>4.7240967999999999</v>
      </c>
      <c r="H236" s="114">
        <f>IF(F159="","",F159+Data!F$531)</f>
        <v>4.8786654</v>
      </c>
      <c r="I236" s="114">
        <f>IF(G159="","",G159+Data!G$531)</f>
        <v>4.9132014000000011</v>
      </c>
      <c r="J236" s="114">
        <f>IF(H159="","",H159+Data!H$531)</f>
        <v>5.1565593999999999</v>
      </c>
      <c r="K236" s="114">
        <f>IF(I159="","",I159+Data!I$531)</f>
        <v>5.2959978000000003</v>
      </c>
      <c r="L236" s="114">
        <f>IF(J159="","",J159+Data!J$531)</f>
        <v>5.5481135999999998</v>
      </c>
      <c r="M236" s="114">
        <f>IF(K159="","",K159+Data!K$531)</f>
        <v>5.5050318000000003</v>
      </c>
      <c r="N236" s="114">
        <f>IF(L159="","",L159+Data!L$531)</f>
        <v>5.4738264000000001</v>
      </c>
      <c r="O236" s="114">
        <f>IF(M159="","",M159+Data!M$531)</f>
        <v>5.5323988000000002</v>
      </c>
      <c r="P236" s="114">
        <f>IF(N159="","",N159+Data!N$531)</f>
        <v>5.6527199999999995</v>
      </c>
    </row>
    <row r="237" spans="1:16">
      <c r="A237" s="115"/>
      <c r="B237" s="164">
        <f t="shared" si="4"/>
        <v>42943</v>
      </c>
      <c r="C237" s="108"/>
      <c r="D237" s="108"/>
      <c r="E237" s="114">
        <f>IF(C160="","",C160+Data!C$531)</f>
        <v>4.4359060000000001</v>
      </c>
      <c r="F237" s="114">
        <f>IF(D160="","",D160+Data!D$531)</f>
        <v>4.4644855999999997</v>
      </c>
      <c r="G237" s="114">
        <f>IF(E160="","",E160+Data!E$531)</f>
        <v>4.496596799999999</v>
      </c>
      <c r="H237" s="114">
        <f>IF(F160="","",F160+Data!F$531)</f>
        <v>4.6561653999999999</v>
      </c>
      <c r="I237" s="114">
        <f>IF(G160="","",G160+Data!G$531)</f>
        <v>4.6907014000000009</v>
      </c>
      <c r="J237" s="114">
        <f>IF(H160="","",H160+Data!H$531)</f>
        <v>4.9340593999999998</v>
      </c>
      <c r="K237" s="114">
        <f>IF(I160="","",I160+Data!I$531)</f>
        <v>5.0809978000000005</v>
      </c>
      <c r="L237" s="114">
        <f>IF(J160="","",J160+Data!J$531)</f>
        <v>5.3331135999999999</v>
      </c>
      <c r="M237" s="114">
        <f>IF(K160="","",K160+Data!K$531)</f>
        <v>5.2900318000000004</v>
      </c>
      <c r="N237" s="114">
        <f>IF(L160="","",L160+Data!L$531)</f>
        <v>5.2613263999999997</v>
      </c>
      <c r="O237" s="114">
        <f>IF(M160="","",M160+Data!M$531)</f>
        <v>5.3198987999999998</v>
      </c>
      <c r="P237" s="114">
        <f>IF(N160="","",N160+Data!N$531)</f>
        <v>5.4752199999999993</v>
      </c>
    </row>
    <row r="238" spans="1:16">
      <c r="A238" s="115"/>
      <c r="B238" s="164">
        <f t="shared" si="4"/>
        <v>42950</v>
      </c>
      <c r="C238" s="108"/>
      <c r="D238" s="108"/>
      <c r="E238" s="114" t="str">
        <f>IF(C161="","",C161+Data!C$531)</f>
        <v/>
      </c>
      <c r="F238" s="114">
        <f>IF(D161="","",D161+Data!D$531)</f>
        <v>4.2519856000000003</v>
      </c>
      <c r="G238" s="114">
        <f>IF(E161="","",E161+Data!E$531)</f>
        <v>4.2840968000000004</v>
      </c>
      <c r="H238" s="114">
        <f>IF(F161="","",F161+Data!F$531)</f>
        <v>4.4511653999999998</v>
      </c>
      <c r="I238" s="114">
        <f>IF(G161="","",G161+Data!G$531)</f>
        <v>4.4857014000000008</v>
      </c>
      <c r="J238" s="114">
        <f>IF(H161="","",H161+Data!H$531)</f>
        <v>4.7290593999999997</v>
      </c>
      <c r="K238" s="114">
        <f>IF(I161="","",I161+Data!I$531)</f>
        <v>4.8784977999999999</v>
      </c>
      <c r="L238" s="114">
        <f>IF(J161="","",J161+Data!J$531)</f>
        <v>5.1306135999999993</v>
      </c>
      <c r="M238" s="114">
        <f>IF(K161="","",K161+Data!K$531)</f>
        <v>5.0875317999999998</v>
      </c>
      <c r="N238" s="114">
        <f>IF(L161="","",L161+Data!L$531)</f>
        <v>5.0638263999999999</v>
      </c>
      <c r="O238" s="114">
        <f>IF(M161="","",M161+Data!M$531)</f>
        <v>5.1223988</v>
      </c>
      <c r="P238" s="114">
        <f>IF(N161="","",N161+Data!N$531)</f>
        <v>5.2852199999999998</v>
      </c>
    </row>
    <row r="239" spans="1:16">
      <c r="A239" s="115"/>
      <c r="B239" s="164">
        <f t="shared" si="4"/>
        <v>42957</v>
      </c>
      <c r="C239" s="108"/>
      <c r="D239" s="108"/>
      <c r="E239" s="114" t="str">
        <f>IF(C162="","",C162+Data!C$531)</f>
        <v/>
      </c>
      <c r="F239" s="114">
        <f>IF(D162="","",D162+Data!D$531)</f>
        <v>4.1369856</v>
      </c>
      <c r="G239" s="114">
        <f>IF(E162="","",E162+Data!E$531)</f>
        <v>4.1690968000000002</v>
      </c>
      <c r="H239" s="114">
        <f>IF(F162="","",F162+Data!F$531)</f>
        <v>4.3336654000000001</v>
      </c>
      <c r="I239" s="114">
        <f>IF(G162="","",G162+Data!G$531)</f>
        <v>4.3682014000000011</v>
      </c>
      <c r="J239" s="114">
        <f>IF(H162="","",H162+Data!H$531)</f>
        <v>4.6115594</v>
      </c>
      <c r="K239" s="114">
        <f>IF(I162="","",I162+Data!I$531)</f>
        <v>4.7609978000000002</v>
      </c>
      <c r="L239" s="114">
        <f>IF(J162="","",J162+Data!J$531)</f>
        <v>5.0131135999999996</v>
      </c>
      <c r="M239" s="114">
        <f>IF(K162="","",K162+Data!K$531)</f>
        <v>4.9700318000000001</v>
      </c>
      <c r="N239" s="114">
        <f>IF(L162="","",L162+Data!L$531)</f>
        <v>4.9488263999999997</v>
      </c>
      <c r="O239" s="114">
        <f>IF(M162="","",M162+Data!M$531)</f>
        <v>5.0073987999999998</v>
      </c>
      <c r="P239" s="114">
        <f>IF(N162="","",N162+Data!N$531)</f>
        <v>5.17272</v>
      </c>
    </row>
    <row r="240" spans="1:16">
      <c r="A240" s="115"/>
      <c r="B240" s="164">
        <f t="shared" si="4"/>
        <v>42964</v>
      </c>
      <c r="C240" s="108"/>
      <c r="D240" s="108"/>
      <c r="E240" s="114" t="str">
        <f>IF(C163="","",C163+Data!C$531)</f>
        <v/>
      </c>
      <c r="F240" s="114">
        <f>IF(D163="","",D163+Data!D$531)</f>
        <v>3.7969856000000002</v>
      </c>
      <c r="G240" s="114">
        <f>IF(E163="","",E163+Data!E$531)</f>
        <v>3.8290967999999999</v>
      </c>
      <c r="H240" s="114">
        <f>IF(F163="","",F163+Data!F$531)</f>
        <v>3.9961653999999998</v>
      </c>
      <c r="I240" s="114">
        <f>IF(G163="","",G163+Data!G$531)</f>
        <v>4.0307014000000008</v>
      </c>
      <c r="J240" s="114">
        <f>IF(H163="","",H163+Data!H$531)</f>
        <v>4.2740593999999996</v>
      </c>
      <c r="K240" s="114">
        <f>IF(I163="","",I163+Data!I$531)</f>
        <v>4.4284978000000006</v>
      </c>
      <c r="L240" s="114">
        <f>IF(J163="","",J163+Data!J$531)</f>
        <v>4.6806136</v>
      </c>
      <c r="M240" s="114">
        <f>IF(K163="","",K163+Data!K$531)</f>
        <v>4.6375318000000005</v>
      </c>
      <c r="N240" s="114">
        <f>IF(L163="","",L163+Data!L$531)</f>
        <v>4.6213264000000001</v>
      </c>
      <c r="O240" s="114">
        <f>IF(M163="","",M163+Data!M$531)</f>
        <v>4.6798988000000001</v>
      </c>
      <c r="P240" s="114">
        <f>IF(N163="","",N163+Data!N$531)</f>
        <v>4.8727199999999993</v>
      </c>
    </row>
    <row r="241" spans="1:16">
      <c r="A241" s="115"/>
      <c r="B241" s="164">
        <f t="shared" si="4"/>
        <v>42971</v>
      </c>
      <c r="C241" s="108"/>
      <c r="D241" s="108"/>
      <c r="E241" s="114" t="str">
        <f>IF(C164="","",C164+Data!C$531)</f>
        <v/>
      </c>
      <c r="F241" s="114">
        <f>IF(D164="","",D164+Data!D$531)</f>
        <v>3.7094855999999998</v>
      </c>
      <c r="G241" s="114">
        <f>IF(E164="","",E164+Data!E$531)</f>
        <v>3.7415967999999995</v>
      </c>
      <c r="H241" s="114">
        <f>IF(F164="","",F164+Data!F$531)</f>
        <v>3.9086653999999994</v>
      </c>
      <c r="I241" s="114">
        <f>IF(G164="","",G164+Data!G$531)</f>
        <v>3.9432014</v>
      </c>
      <c r="J241" s="114">
        <f>IF(H164="","",H164+Data!H$531)</f>
        <v>4.1865593999999993</v>
      </c>
      <c r="K241" s="114">
        <f>IF(I164="","",I164+Data!I$531)</f>
        <v>4.3409978000000002</v>
      </c>
      <c r="L241" s="114">
        <f>IF(J164="","",J164+Data!J$531)</f>
        <v>4.5931135999999997</v>
      </c>
      <c r="M241" s="114">
        <f>IF(K164="","",K164+Data!K$531)</f>
        <v>4.5500318000000002</v>
      </c>
      <c r="N241" s="114">
        <f>IF(L164="","",L164+Data!L$531)</f>
        <v>4.5313264000000002</v>
      </c>
      <c r="O241" s="114">
        <f>IF(M164="","",M164+Data!M$531)</f>
        <v>4.5898988000000003</v>
      </c>
      <c r="P241" s="114">
        <f>IF(N164="","",N164+Data!N$531)</f>
        <v>4.7827199999999994</v>
      </c>
    </row>
    <row r="242" spans="1:16">
      <c r="A242" s="115"/>
      <c r="B242" s="164">
        <f t="shared" si="4"/>
        <v>42978</v>
      </c>
      <c r="C242" s="108"/>
      <c r="D242" s="108"/>
      <c r="E242" s="114" t="str">
        <f>IF(C165="","",C165+Data!C$531)</f>
        <v/>
      </c>
      <c r="F242" s="114">
        <f>IF(D165="","",D165+Data!D$531)</f>
        <v>3.7419856000000005</v>
      </c>
      <c r="G242" s="114">
        <f>IF(E165="","",E165+Data!E$531)</f>
        <v>3.7740968000000001</v>
      </c>
      <c r="H242" s="114">
        <f>IF(F165="","",F165+Data!F$531)</f>
        <v>3.9361654000000001</v>
      </c>
      <c r="I242" s="114">
        <f>IF(G165="","",G165+Data!G$531)</f>
        <v>3.9707014000000007</v>
      </c>
      <c r="J242" s="114">
        <f>IF(H165="","",H165+Data!H$531)</f>
        <v>4.2140594</v>
      </c>
      <c r="K242" s="114">
        <f>IF(I165="","",I165+Data!I$531)</f>
        <v>4.3634978000000002</v>
      </c>
      <c r="L242" s="114">
        <f>IF(J165="","",J165+Data!J$531)</f>
        <v>4.6156135999999996</v>
      </c>
      <c r="M242" s="114">
        <f>IF(K165="","",K165+Data!K$531)</f>
        <v>4.5725318000000001</v>
      </c>
      <c r="N242" s="114">
        <f>IF(L165="","",L165+Data!L$531)</f>
        <v>4.5463263999999999</v>
      </c>
      <c r="O242" s="114">
        <f>IF(M165="","",M165+Data!M$531)</f>
        <v>4.6048988</v>
      </c>
      <c r="P242" s="114">
        <f>IF(N165="","",N165+Data!N$531)</f>
        <v>4.7902199999999997</v>
      </c>
    </row>
    <row r="243" spans="1:16">
      <c r="A243" s="115"/>
      <c r="B243" s="164">
        <f t="shared" si="4"/>
        <v>42985</v>
      </c>
      <c r="C243" s="108"/>
      <c r="D243" s="108"/>
      <c r="E243" s="114" t="str">
        <f>IF(C166="","",C166+Data!C$531)</f>
        <v/>
      </c>
      <c r="F243" s="114">
        <f>IF(D166="","",D166+Data!D$531)</f>
        <v>3.9444856000000001</v>
      </c>
      <c r="G243" s="114">
        <f>IF(E166="","",E166+Data!E$531)</f>
        <v>3.9765967999999998</v>
      </c>
      <c r="H243" s="114">
        <f>IF(F166="","",F166+Data!F$531)</f>
        <v>3.9936654000000003</v>
      </c>
      <c r="I243" s="114">
        <f>IF(G166="","",G166+Data!G$531)</f>
        <v>4.0282014000000013</v>
      </c>
      <c r="J243" s="114">
        <f>IF(H166="","",H166+Data!H$531)</f>
        <v>4.2715594000000001</v>
      </c>
      <c r="K243" s="114">
        <f>IF(I166="","",I166+Data!I$531)</f>
        <v>4.4159978000000004</v>
      </c>
      <c r="L243" s="114">
        <f>IF(J166="","",J166+Data!J$531)</f>
        <v>4.6681135999999999</v>
      </c>
      <c r="M243" s="114">
        <f>IF(K166="","",K166+Data!K$531)</f>
        <v>4.6250318000000004</v>
      </c>
      <c r="N243" s="114">
        <f>IF(L166="","",L166+Data!L$531)</f>
        <v>4.6013264000000005</v>
      </c>
      <c r="O243" s="114">
        <f>IF(M166="","",M166+Data!M$531)</f>
        <v>4.6598988000000006</v>
      </c>
      <c r="P243" s="114">
        <f>IF(N166="","",N166+Data!N$531)</f>
        <v>4.8402199999999995</v>
      </c>
    </row>
    <row r="244" spans="1:16">
      <c r="A244" s="115"/>
      <c r="B244" s="164">
        <f t="shared" si="4"/>
        <v>42992</v>
      </c>
      <c r="C244" s="108"/>
      <c r="D244" s="108"/>
      <c r="E244" s="114" t="str">
        <f>IF(C167="","",C167+Data!C$531)</f>
        <v/>
      </c>
      <c r="F244" s="114">
        <f>IF(D167="","",D167+Data!D$531)</f>
        <v>3.9444856000000001</v>
      </c>
      <c r="G244" s="114">
        <f>IF(E167="","",E167+Data!E$531)</f>
        <v>3.9765967999999998</v>
      </c>
      <c r="H244" s="114">
        <f>IF(F167="","",F167+Data!F$531)</f>
        <v>3.9961653999999998</v>
      </c>
      <c r="I244" s="114">
        <f>IF(G167="","",G167+Data!G$531)</f>
        <v>4.0307014000000008</v>
      </c>
      <c r="J244" s="114">
        <f>IF(H167="","",H167+Data!H$531)</f>
        <v>4.2740593999999996</v>
      </c>
      <c r="K244" s="114">
        <f>IF(I167="","",I167+Data!I$531)</f>
        <v>4.4159978000000004</v>
      </c>
      <c r="L244" s="114">
        <f>IF(J167="","",J167+Data!J$531)</f>
        <v>4.6681135999999999</v>
      </c>
      <c r="M244" s="114">
        <f>IF(K167="","",K167+Data!K$531)</f>
        <v>4.6250318000000004</v>
      </c>
      <c r="N244" s="114">
        <f>IF(L167="","",L167+Data!L$531)</f>
        <v>4.5963263999999997</v>
      </c>
      <c r="O244" s="114">
        <f>IF(M167="","",M167+Data!M$531)</f>
        <v>4.6548987999999998</v>
      </c>
      <c r="P244" s="114">
        <f>IF(N167="","",N167+Data!N$531)</f>
        <v>4.8227199999999995</v>
      </c>
    </row>
    <row r="245" spans="1:16">
      <c r="A245" s="115"/>
      <c r="B245" s="164">
        <f t="shared" si="4"/>
        <v>42999</v>
      </c>
      <c r="C245" s="108"/>
      <c r="D245" s="108"/>
      <c r="E245" s="114" t="str">
        <f>IF(C168="","",C168+Data!C$531)</f>
        <v/>
      </c>
      <c r="F245" s="114">
        <f>IF(D168="","",D168+Data!D$531)</f>
        <v>3.9444856000000001</v>
      </c>
      <c r="G245" s="114">
        <f>IF(E168="","",E168+Data!E$531)</f>
        <v>3.9765967999999998</v>
      </c>
      <c r="H245" s="114">
        <f>IF(F168="","",F168+Data!F$531)</f>
        <v>4.0711653999999999</v>
      </c>
      <c r="I245" s="114">
        <f>IF(G168="","",G168+Data!G$531)</f>
        <v>4.1057014000000009</v>
      </c>
      <c r="J245" s="114">
        <f>IF(H168="","",H168+Data!H$531)</f>
        <v>4.3490593999999998</v>
      </c>
      <c r="K245" s="114">
        <f>IF(I168="","",I168+Data!I$531)</f>
        <v>4.4984978</v>
      </c>
      <c r="L245" s="114">
        <f>IF(J168="","",J168+Data!J$531)</f>
        <v>4.7506135999999994</v>
      </c>
      <c r="M245" s="114">
        <f>IF(K168="","",K168+Data!K$531)</f>
        <v>4.7075317999999999</v>
      </c>
      <c r="N245" s="114">
        <f>IF(L168="","",L168+Data!L$531)</f>
        <v>4.6738264000000003</v>
      </c>
      <c r="O245" s="114">
        <f>IF(M168="","",M168+Data!M$531)</f>
        <v>4.7323988000000003</v>
      </c>
      <c r="P245" s="114">
        <f>IF(N168="","",N168+Data!N$531)</f>
        <v>4.9152199999999997</v>
      </c>
    </row>
    <row r="246" spans="1:16">
      <c r="A246" s="115"/>
      <c r="B246" s="164">
        <f t="shared" si="4"/>
        <v>43006</v>
      </c>
      <c r="C246" s="49"/>
      <c r="D246" s="108"/>
      <c r="E246" s="114" t="str">
        <f>IF(C169="","",C169+Data!C$531)</f>
        <v/>
      </c>
      <c r="F246" s="114">
        <f>IF(D169="","",D169+Data!D$531)</f>
        <v>3.9444856000000001</v>
      </c>
      <c r="G246" s="114">
        <f>IF(E169="","",E169+Data!E$531)</f>
        <v>3.9765967999999998</v>
      </c>
      <c r="H246" s="114">
        <f>IF(F169="","",F169+Data!F$531)</f>
        <v>4.1061654000000001</v>
      </c>
      <c r="I246" s="114">
        <f>IF(G169="","",G169+Data!G$531)</f>
        <v>4.1407014000000011</v>
      </c>
      <c r="J246" s="114">
        <f>IF(H169="","",H169+Data!H$531)</f>
        <v>4.3840593999999999</v>
      </c>
      <c r="K246" s="114">
        <f>IF(I169="","",I169+Data!I$531)</f>
        <v>4.5309977999999997</v>
      </c>
      <c r="L246" s="114">
        <f>IF(J169="","",J169+Data!J$531)</f>
        <v>4.7831135999999992</v>
      </c>
      <c r="M246" s="114">
        <f>IF(K169="","",K169+Data!K$531)</f>
        <v>4.7400317999999997</v>
      </c>
      <c r="N246" s="114">
        <f>IF(L169="","",L169+Data!L$531)</f>
        <v>4.7138264000000003</v>
      </c>
      <c r="O246" s="114">
        <f>IF(M169="","",M169+Data!M$531)</f>
        <v>4.7723988000000004</v>
      </c>
      <c r="P246" s="114">
        <f>IF(N169="","",N169+Data!N$531)</f>
        <v>4.9527199999999993</v>
      </c>
    </row>
    <row r="247" spans="1:16">
      <c r="A247" s="115"/>
      <c r="B247" s="164">
        <f t="shared" si="4"/>
        <v>43013</v>
      </c>
      <c r="C247" s="108"/>
      <c r="D247" s="108"/>
      <c r="E247" s="114" t="str">
        <f>IF(C170="","",C170+Data!C$531)</f>
        <v/>
      </c>
      <c r="F247" s="114" t="str">
        <f>IF(D170="","",D170+Data!D$531)</f>
        <v/>
      </c>
      <c r="G247" s="114" t="str">
        <f>IF(E170="","",E170+Data!E$531)</f>
        <v/>
      </c>
      <c r="H247" s="114">
        <f>IF(F170="","",F170+Data!F$531)</f>
        <v>3.9186654000000001</v>
      </c>
      <c r="I247" s="114">
        <f>IF(G170="","",G170+Data!G$531)</f>
        <v>3.9532014000000006</v>
      </c>
      <c r="J247" s="114">
        <f>IF(H170="","",H170+Data!H$531)</f>
        <v>4.1965593999999999</v>
      </c>
      <c r="K247" s="114">
        <f>IF(I170="","",I170+Data!I$531)</f>
        <v>4.3434977999999997</v>
      </c>
      <c r="L247" s="114">
        <f>IF(J170="","",J170+Data!J$531)</f>
        <v>4.5956135999999992</v>
      </c>
      <c r="M247" s="114">
        <f>IF(K170="","",K170+Data!K$531)</f>
        <v>4.5525317999999997</v>
      </c>
      <c r="N247" s="114">
        <f>IF(L170="","",L170+Data!L$531)</f>
        <v>4.5288263999999998</v>
      </c>
      <c r="O247" s="114">
        <f>IF(M170="","",M170+Data!M$531)</f>
        <v>4.5873987999999999</v>
      </c>
      <c r="P247" s="114">
        <f>IF(N170="","",N170+Data!N$531)</f>
        <v>4.7777199999999995</v>
      </c>
    </row>
    <row r="248" spans="1:16">
      <c r="A248" s="115"/>
      <c r="B248" s="164">
        <f t="shared" si="4"/>
        <v>43020</v>
      </c>
      <c r="C248" s="108"/>
      <c r="D248" s="108"/>
      <c r="E248" s="114" t="str">
        <f>IF(C171="","",C171+Data!C$531)</f>
        <v/>
      </c>
      <c r="F248" s="114" t="str">
        <f>IF(D171="","",D171+Data!D$531)</f>
        <v/>
      </c>
      <c r="G248" s="114" t="str">
        <f>IF(E171="","",E171+Data!E$531)</f>
        <v/>
      </c>
      <c r="H248" s="114">
        <f>IF(F171="","",F171+Data!F$531)</f>
        <v>3.8386654</v>
      </c>
      <c r="I248" s="114">
        <f>IF(G171="","",G171+Data!G$531)</f>
        <v>3.8732014000000006</v>
      </c>
      <c r="J248" s="114">
        <f>IF(H171="","",H171+Data!H$531)</f>
        <v>4.1165593999999999</v>
      </c>
      <c r="K248" s="114">
        <f>IF(I171="","",I171+Data!I$531)</f>
        <v>4.2684978000000005</v>
      </c>
      <c r="L248" s="114">
        <f>IF(J171="","",J171+Data!J$531)</f>
        <v>4.5206135999999999</v>
      </c>
      <c r="M248" s="114">
        <f>IF(K171="","",K171+Data!K$531)</f>
        <v>4.4775318000000004</v>
      </c>
      <c r="N248" s="114">
        <f>IF(L171="","",L171+Data!L$531)</f>
        <v>4.4588264000000004</v>
      </c>
      <c r="O248" s="114">
        <f>IF(M171="","",M171+Data!M$531)</f>
        <v>4.5173988000000005</v>
      </c>
      <c r="P248" s="114">
        <f>IF(N171="","",N171+Data!N$531)</f>
        <v>4.7102199999999996</v>
      </c>
    </row>
    <row r="249" spans="1:16">
      <c r="A249" s="115"/>
      <c r="B249" s="164">
        <f t="shared" si="4"/>
        <v>43027</v>
      </c>
      <c r="C249" s="108"/>
      <c r="D249" s="108"/>
      <c r="E249" s="114" t="str">
        <f>IF(C172="","",C172+Data!C$531)</f>
        <v/>
      </c>
      <c r="F249" s="114" t="str">
        <f>IF(D172="","",D172+Data!D$531)</f>
        <v/>
      </c>
      <c r="G249" s="114" t="str">
        <f>IF(E172="","",E172+Data!E$531)</f>
        <v/>
      </c>
      <c r="H249" s="114">
        <f>IF(F172="","",F172+Data!F$531)</f>
        <v>3.8686654000000003</v>
      </c>
      <c r="I249" s="114">
        <f>IF(G172="","",G172+Data!G$531)</f>
        <v>3.9032014000000008</v>
      </c>
      <c r="J249" s="114">
        <f>IF(H172="","",H172+Data!H$531)</f>
        <v>4.1465594000000001</v>
      </c>
      <c r="K249" s="114">
        <f>IF(I172="","",I172+Data!I$531)</f>
        <v>4.2959978000000003</v>
      </c>
      <c r="L249" s="114">
        <f>IF(J172="","",J172+Data!J$531)</f>
        <v>4.5481135999999998</v>
      </c>
      <c r="M249" s="114">
        <f>IF(K172="","",K172+Data!K$531)</f>
        <v>4.5050318000000003</v>
      </c>
      <c r="N249" s="114">
        <f>IF(L172="","",L172+Data!L$531)</f>
        <v>4.4838263999999999</v>
      </c>
      <c r="O249" s="114">
        <f>IF(M172="","",M172+Data!M$531)</f>
        <v>4.5423988</v>
      </c>
      <c r="P249" s="114">
        <f>IF(N172="","",N172+Data!N$531)</f>
        <v>4.73522</v>
      </c>
    </row>
    <row r="250" spans="1:16">
      <c r="A250" s="115"/>
      <c r="B250" s="164">
        <f t="shared" si="4"/>
        <v>43034</v>
      </c>
      <c r="C250" s="108"/>
      <c r="D250" s="108"/>
      <c r="E250" s="114" t="str">
        <f>IF(C173="","",C173+Data!C$531)</f>
        <v/>
      </c>
      <c r="F250" s="114" t="str">
        <f>IF(D173="","",D173+Data!D$531)</f>
        <v/>
      </c>
      <c r="G250" s="114" t="str">
        <f>IF(E173="","",E173+Data!E$531)</f>
        <v/>
      </c>
      <c r="H250" s="114">
        <f>IF(F173="","",F173+Data!F$531)</f>
        <v>3.8586653999999996</v>
      </c>
      <c r="I250" s="114">
        <f>IF(G173="","",G173+Data!G$531)</f>
        <v>3.8932014000000001</v>
      </c>
      <c r="J250" s="114">
        <f>IF(H173="","",H173+Data!H$531)</f>
        <v>4.1365593999999994</v>
      </c>
      <c r="K250" s="114">
        <f>IF(I173="","",I173+Data!I$531)</f>
        <v>4.2834978000000001</v>
      </c>
      <c r="L250" s="114">
        <f>IF(J173="","",J173+Data!J$531)</f>
        <v>4.5356135999999996</v>
      </c>
      <c r="M250" s="114">
        <f>IF(K173="","",K173+Data!K$531)</f>
        <v>4.4925318000000001</v>
      </c>
      <c r="N250" s="114">
        <f>IF(L173="","",L173+Data!L$531)</f>
        <v>4.4738264000000001</v>
      </c>
      <c r="O250" s="114">
        <f>IF(M173="","",M173+Data!M$531)</f>
        <v>4.5323988000000002</v>
      </c>
      <c r="P250" s="114">
        <f>IF(N173="","",N173+Data!N$531)</f>
        <v>4.7277199999999997</v>
      </c>
    </row>
    <row r="251" spans="1:16">
      <c r="A251" s="115"/>
      <c r="B251" s="164">
        <f t="shared" si="4"/>
        <v>43041</v>
      </c>
      <c r="C251" s="108"/>
      <c r="D251" s="108"/>
      <c r="E251" s="114" t="str">
        <f>IF(C174="","",C174+Data!C$531)</f>
        <v/>
      </c>
      <c r="F251" s="114" t="str">
        <f>IF(D174="","",D174+Data!D$531)</f>
        <v/>
      </c>
      <c r="G251" s="114" t="str">
        <f>IF(E174="","",E174+Data!E$531)</f>
        <v/>
      </c>
      <c r="H251" s="114">
        <f>IF(F174="","",F174+Data!F$531)</f>
        <v>3.8336654000000001</v>
      </c>
      <c r="I251" s="114">
        <f>IF(G174="","",G174+Data!G$531)</f>
        <v>3.8682014000000007</v>
      </c>
      <c r="J251" s="114">
        <f>IF(H174="","",H174+Data!H$531)</f>
        <v>4.1115594</v>
      </c>
      <c r="K251" s="114">
        <f>IF(I174="","",I174+Data!I$531)</f>
        <v>4.2584977999999998</v>
      </c>
      <c r="L251" s="114">
        <f>IF(J174="","",J174+Data!J$531)</f>
        <v>4.5106135999999992</v>
      </c>
      <c r="M251" s="114">
        <f>IF(K174="","",K174+Data!K$531)</f>
        <v>4.4675317999999997</v>
      </c>
      <c r="N251" s="114">
        <f>IF(L174="","",L174+Data!L$531)</f>
        <v>4.4438263999999998</v>
      </c>
      <c r="O251" s="114">
        <f>IF(M174="","",M174+Data!M$531)</f>
        <v>4.5023987999999999</v>
      </c>
      <c r="P251" s="114">
        <f>IF(N174="","",N174+Data!N$531)</f>
        <v>4.6877199999999997</v>
      </c>
    </row>
    <row r="252" spans="1:16">
      <c r="A252" s="115"/>
      <c r="B252" s="164">
        <f t="shared" si="4"/>
        <v>43048</v>
      </c>
      <c r="C252" s="108"/>
      <c r="D252" s="108"/>
      <c r="E252" s="114" t="str">
        <f>IF(C175="","",C175+Data!C$531)</f>
        <v/>
      </c>
      <c r="F252" s="114" t="str">
        <f>IF(D175="","",D175+Data!D$531)</f>
        <v/>
      </c>
      <c r="G252" s="114" t="str">
        <f>IF(E175="","",E175+Data!E$531)</f>
        <v/>
      </c>
      <c r="H252" s="114">
        <f>IF(F175="","",F175+Data!F$531)</f>
        <v>3.8661653999999999</v>
      </c>
      <c r="I252" s="114">
        <f>IF(G175="","",G175+Data!G$531)</f>
        <v>3.9007014000000004</v>
      </c>
      <c r="J252" s="114">
        <f>IF(H175="","",H175+Data!H$531)</f>
        <v>4.1440593999999997</v>
      </c>
      <c r="K252" s="114">
        <f>IF(I175="","",I175+Data!I$531)</f>
        <v>4.2834978000000001</v>
      </c>
      <c r="L252" s="114">
        <f>IF(J175="","",J175+Data!J$531)</f>
        <v>4.5356135999999996</v>
      </c>
      <c r="M252" s="114">
        <f>IF(K175="","",K175+Data!K$531)</f>
        <v>4.4925318000000001</v>
      </c>
      <c r="N252" s="114">
        <f>IF(L175="","",L175+Data!L$531)</f>
        <v>4.4538263999999996</v>
      </c>
      <c r="O252" s="114">
        <f>IF(M175="","",M175+Data!M$531)</f>
        <v>4.5123987999999997</v>
      </c>
      <c r="P252" s="114">
        <f>IF(N175="","",N175+Data!N$531)</f>
        <v>4.6777199999999999</v>
      </c>
    </row>
    <row r="253" spans="1:16">
      <c r="A253" s="115"/>
      <c r="B253" s="164">
        <f t="shared" si="4"/>
        <v>43055</v>
      </c>
      <c r="C253" s="108"/>
      <c r="D253" s="108"/>
      <c r="E253" s="114" t="str">
        <f>IF(C176="","",C176+Data!C$531)</f>
        <v/>
      </c>
      <c r="F253" s="114" t="str">
        <f>IF(D176="","",D176+Data!D$531)</f>
        <v/>
      </c>
      <c r="G253" s="114" t="str">
        <f>IF(E176="","",E176+Data!E$531)</f>
        <v/>
      </c>
      <c r="H253" s="114">
        <f>IF(F176="","",F176+Data!F$531)</f>
        <v>3.7461653999999998</v>
      </c>
      <c r="I253" s="114">
        <f>IF(G176="","",G176+Data!G$531)</f>
        <v>3.7807014000000003</v>
      </c>
      <c r="J253" s="114">
        <f>IF(H176="","",H176+Data!H$531)</f>
        <v>4.0240593999999996</v>
      </c>
      <c r="K253" s="114">
        <f>IF(I176="","",I176+Data!I$531)</f>
        <v>4.1684977999999999</v>
      </c>
      <c r="L253" s="114">
        <f>IF(J176="","",J176+Data!J$531)</f>
        <v>4.4206135999999994</v>
      </c>
      <c r="M253" s="114">
        <f>IF(K176="","",K176+Data!K$531)</f>
        <v>4.3775317999999999</v>
      </c>
      <c r="N253" s="114">
        <f>IF(L176="","",L176+Data!L$531)</f>
        <v>4.3438264000000002</v>
      </c>
      <c r="O253" s="114">
        <f>IF(M176="","",M176+Data!M$531)</f>
        <v>4.4023988000000003</v>
      </c>
      <c r="P253" s="114">
        <f>IF(N176="","",N176+Data!N$531)</f>
        <v>4.5927199999999999</v>
      </c>
    </row>
    <row r="254" spans="1:16">
      <c r="A254" s="115"/>
      <c r="B254" s="164">
        <f t="shared" si="4"/>
        <v>43062</v>
      </c>
      <c r="C254" s="108"/>
      <c r="D254" s="108"/>
      <c r="E254" s="114" t="str">
        <f>IF(C177="","",C177+Data!C$531)</f>
        <v/>
      </c>
      <c r="F254" s="114" t="str">
        <f>IF(D177="","",D177+Data!D$531)</f>
        <v/>
      </c>
      <c r="G254" s="114" t="str">
        <f>IF(E177="","",E177+Data!E$531)</f>
        <v/>
      </c>
      <c r="H254" s="114">
        <f>IF(F177="","",F177+Data!F$531)</f>
        <v>3.7861653999999998</v>
      </c>
      <c r="I254" s="114">
        <f>IF(G177="","",G177+Data!G$531)</f>
        <v>3.8207014000000004</v>
      </c>
      <c r="J254" s="114">
        <f>IF(H177="","",H177+Data!H$531)</f>
        <v>4.0640593999999997</v>
      </c>
      <c r="K254" s="114">
        <f>IF(I177="","",I177+Data!I$531)</f>
        <v>4.2084978</v>
      </c>
      <c r="L254" s="114">
        <f>IF(J177="","",J177+Data!J$531)</f>
        <v>4.4606135999999994</v>
      </c>
      <c r="M254" s="114">
        <f>IF(K177="","",K177+Data!K$531)</f>
        <v>4.4175317999999999</v>
      </c>
      <c r="N254" s="114">
        <f>IF(L177="","",L177+Data!L$531)</f>
        <v>4.3863263999999997</v>
      </c>
      <c r="O254" s="114">
        <f>IF(M177="","",M177+Data!M$531)</f>
        <v>4.4448987999999998</v>
      </c>
      <c r="P254" s="114">
        <f>IF(N177="","",N177+Data!N$531)</f>
        <v>4.6377199999999998</v>
      </c>
    </row>
    <row r="255" spans="1:16">
      <c r="A255" s="115"/>
      <c r="B255" s="164">
        <f t="shared" si="4"/>
        <v>43069</v>
      </c>
      <c r="C255" s="108"/>
      <c r="D255" s="108"/>
      <c r="E255" s="114" t="str">
        <f>IF(C178="","",C178+Data!C$531)</f>
        <v/>
      </c>
      <c r="F255" s="114" t="str">
        <f>IF(D178="","",D178+Data!D$531)</f>
        <v/>
      </c>
      <c r="G255" s="114" t="str">
        <f>IF(E178="","",E178+Data!E$531)</f>
        <v/>
      </c>
      <c r="H255" s="114">
        <f>IF(F178="","",F178+Data!F$531)</f>
        <v>3.7211653999999994</v>
      </c>
      <c r="I255" s="114">
        <f>IF(G178="","",G178+Data!G$531)</f>
        <v>3.7557014</v>
      </c>
      <c r="J255" s="114">
        <f>IF(H178="","",H178+Data!H$531)</f>
        <v>3.9990593999999997</v>
      </c>
      <c r="K255" s="114">
        <f>IF(I178="","",I178+Data!I$531)</f>
        <v>4.1384978000000006</v>
      </c>
      <c r="L255" s="114">
        <f>IF(J178="","",J178+Data!J$531)</f>
        <v>4.3906136</v>
      </c>
      <c r="M255" s="114">
        <f>IF(K178="","",K178+Data!K$531)</f>
        <v>4.3475318000000005</v>
      </c>
      <c r="N255" s="114">
        <f>IF(L178="","",L178+Data!L$531)</f>
        <v>4.3113264000000004</v>
      </c>
      <c r="O255" s="114">
        <f>IF(M178="","",M178+Data!M$531)</f>
        <v>4.3698988000000005</v>
      </c>
      <c r="P255" s="114">
        <f>IF(N178="","",N178+Data!N$531)</f>
        <v>4.5502199999999995</v>
      </c>
    </row>
    <row r="256" spans="1:16">
      <c r="A256" s="115"/>
      <c r="B256" s="164">
        <f t="shared" si="4"/>
        <v>43076</v>
      </c>
      <c r="C256" s="108"/>
      <c r="D256" s="108"/>
      <c r="E256" s="114" t="str">
        <f>IF(C179="","",C179+Data!C$531)</f>
        <v/>
      </c>
      <c r="F256" s="114" t="str">
        <f>IF(D179="","",D179+Data!D$531)</f>
        <v/>
      </c>
      <c r="G256" s="114" t="str">
        <f>IF(E179="","",E179+Data!E$531)</f>
        <v/>
      </c>
      <c r="H256" s="114">
        <f>IF(F179="","",F179+Data!F$531)</f>
        <v>3.7861653999999998</v>
      </c>
      <c r="I256" s="114">
        <f>IF(G179="","",G179+Data!G$531)</f>
        <v>3.8207014000000004</v>
      </c>
      <c r="J256" s="114">
        <f>IF(H179="","",H179+Data!H$531)</f>
        <v>4.0640593999999997</v>
      </c>
      <c r="K256" s="114">
        <f>IF(I179="","",I179+Data!I$531)</f>
        <v>4.0309977999999997</v>
      </c>
      <c r="L256" s="114">
        <f>IF(J179="","",J179+Data!J$531)</f>
        <v>4.2831135999999992</v>
      </c>
      <c r="M256" s="114">
        <f>IF(K179="","",K179+Data!K$531)</f>
        <v>4.2400317999999997</v>
      </c>
      <c r="N256" s="114">
        <f>IF(L179="","",L179+Data!L$531)</f>
        <v>4.2088264000000004</v>
      </c>
      <c r="O256" s="114">
        <f>IF(M179="","",M179+Data!M$531)</f>
        <v>4.2673988000000005</v>
      </c>
      <c r="P256" s="114">
        <f>IF(N179="","",N179+Data!N$531)</f>
        <v>4.4427199999999996</v>
      </c>
    </row>
    <row r="257" spans="1:16">
      <c r="A257" s="115"/>
      <c r="B257" s="164">
        <f t="shared" si="4"/>
        <v>43083</v>
      </c>
      <c r="C257" s="108"/>
      <c r="D257" s="108"/>
      <c r="E257" s="114" t="str">
        <f>IF(C180="","",C180+Data!C$531)</f>
        <v/>
      </c>
      <c r="F257" s="114" t="str">
        <f>IF(D180="","",D180+Data!D$531)</f>
        <v/>
      </c>
      <c r="G257" s="114" t="str">
        <f>IF(E180="","",E180+Data!E$531)</f>
        <v/>
      </c>
      <c r="H257" s="114">
        <f>IF(F180="","",F180+Data!F$531)</f>
        <v>3.7861653999999998</v>
      </c>
      <c r="I257" s="114">
        <f>IF(G180="","",G180+Data!G$531)</f>
        <v>3.8207014000000004</v>
      </c>
      <c r="J257" s="114">
        <f>IF(H180="","",H180+Data!H$531)</f>
        <v>4.0640593999999997</v>
      </c>
      <c r="K257" s="114">
        <f>IF(I180="","",I180+Data!I$531)</f>
        <v>4.0059978000000003</v>
      </c>
      <c r="L257" s="114">
        <f>IF(J180="","",J180+Data!J$531)</f>
        <v>4.2581135999999997</v>
      </c>
      <c r="M257" s="114">
        <f>IF(K180="","",K180+Data!K$531)</f>
        <v>4.2150318000000002</v>
      </c>
      <c r="N257" s="114">
        <f>IF(L180="","",L180+Data!L$531)</f>
        <v>4.1838264000000001</v>
      </c>
      <c r="O257" s="114">
        <f>IF(M180="","",M180+Data!M$531)</f>
        <v>4.2423988000000001</v>
      </c>
      <c r="P257" s="114">
        <f>IF(N180="","",N180+Data!N$531)</f>
        <v>4.4177199999999992</v>
      </c>
    </row>
    <row r="258" spans="1:16">
      <c r="A258" s="115"/>
      <c r="B258" s="164">
        <f t="shared" si="4"/>
        <v>43090</v>
      </c>
      <c r="C258" s="108"/>
      <c r="D258" s="108"/>
      <c r="E258" s="114" t="str">
        <f>IF(C181="","",C181+Data!C$531)</f>
        <v/>
      </c>
      <c r="F258" s="114" t="str">
        <f>IF(D181="","",D181+Data!D$531)</f>
        <v/>
      </c>
      <c r="G258" s="114" t="str">
        <f>IF(E181="","",E181+Data!E$531)</f>
        <v/>
      </c>
      <c r="H258" s="114">
        <f>IF(F181="","",F181+Data!F$531)</f>
        <v>3.7861653999999998</v>
      </c>
      <c r="I258" s="114">
        <f>IF(G181="","",G181+Data!G$531)</f>
        <v>3.8207014000000004</v>
      </c>
      <c r="J258" s="114">
        <f>IF(H181="","",H181+Data!H$531)</f>
        <v>4.0640593999999997</v>
      </c>
      <c r="K258" s="114">
        <f>IF(I181="","",I181+Data!I$531)</f>
        <v>4.0659977999999999</v>
      </c>
      <c r="L258" s="114">
        <f>IF(J181="","",J181+Data!J$531)</f>
        <v>4.3181135999999993</v>
      </c>
      <c r="M258" s="114">
        <f>IF(K181="","",K181+Data!K$531)</f>
        <v>4.2750317999999998</v>
      </c>
      <c r="N258" s="114">
        <f>IF(L181="","",L181+Data!L$531)</f>
        <v>4.2438263999999997</v>
      </c>
      <c r="O258" s="114">
        <f>IF(M181="","",M181+Data!M$531)</f>
        <v>4.3023987999999997</v>
      </c>
      <c r="P258" s="114">
        <f>IF(N181="","",N181+Data!N$531)</f>
        <v>4.4802199999999992</v>
      </c>
    </row>
    <row r="259" spans="1:16">
      <c r="A259" s="115"/>
      <c r="B259" s="164">
        <f t="shared" si="4"/>
        <v>43097</v>
      </c>
      <c r="C259" s="108"/>
      <c r="D259" s="108"/>
      <c r="E259" s="114" t="str">
        <f>IF(C182="","",C182+Data!C$531)</f>
        <v/>
      </c>
      <c r="F259" s="114" t="str">
        <f>IF(D182="","",D182+Data!D$531)</f>
        <v/>
      </c>
      <c r="G259" s="114" t="str">
        <f>IF(E182="","",E182+Data!E$531)</f>
        <v/>
      </c>
      <c r="H259" s="114">
        <f>IF(F182="","",F182+Data!F$531)</f>
        <v>3.7861653999999998</v>
      </c>
      <c r="I259" s="114">
        <f>IF(G182="","",G182+Data!G$531)</f>
        <v>3.8207014000000004</v>
      </c>
      <c r="J259" s="114">
        <f>IF(H182="","",H182+Data!H$531)</f>
        <v>4.0640593999999997</v>
      </c>
      <c r="K259" s="114">
        <f>IF(I182="","",I182+Data!I$531)</f>
        <v>4.0909978000000002</v>
      </c>
      <c r="L259" s="114">
        <f>IF(J182="","",J182+Data!J$531)</f>
        <v>4.3431135999999997</v>
      </c>
      <c r="M259" s="114">
        <f>IF(K182="","",K182+Data!K$531)</f>
        <v>4.3000318000000002</v>
      </c>
      <c r="N259" s="114">
        <f>IF(L182="","",L182+Data!L$531)</f>
        <v>4.2738263999999999</v>
      </c>
      <c r="O259" s="114">
        <f>IF(M182="","",M182+Data!M$531)</f>
        <v>4.3323988</v>
      </c>
      <c r="P259" s="114">
        <f>IF(N182="","",N182+Data!N$531)</f>
        <v>4.5152199999999993</v>
      </c>
    </row>
    <row r="260" spans="1:16">
      <c r="A260" s="104">
        <v>2018</v>
      </c>
      <c r="B260" s="164">
        <f t="shared" si="4"/>
        <v>43104</v>
      </c>
      <c r="C260" s="108"/>
      <c r="D260" s="108"/>
      <c r="E260" s="114" t="str">
        <f>IF(C183="","",C183+Data!C$531)</f>
        <v/>
      </c>
      <c r="F260" s="114" t="str">
        <f>IF(D183="","",D183+Data!D$531)</f>
        <v/>
      </c>
      <c r="G260" s="114" t="str">
        <f>IF(E183="","",E183+Data!E$531)</f>
        <v/>
      </c>
      <c r="H260" s="114" t="str">
        <f>IF(F183="","",F183+Data!F$531)</f>
        <v/>
      </c>
      <c r="I260" s="114" t="str">
        <f>IF(G183="","",G183+Data!G$531)</f>
        <v/>
      </c>
      <c r="J260" s="114" t="str">
        <f>IF(H183="","",H183+Data!H$531)</f>
        <v/>
      </c>
      <c r="K260" s="114">
        <f>IF(I183="","",I183+Data!I$531)</f>
        <v>4.2209978000000001</v>
      </c>
      <c r="L260" s="114">
        <f>IF(J183="","",J183+Data!J$531)</f>
        <v>4.4731135999999996</v>
      </c>
      <c r="M260" s="114">
        <f>IF(K183="","",K183+Data!K$531)</f>
        <v>4.4300318000000001</v>
      </c>
      <c r="N260" s="114">
        <f>IF(L183="","",L183+Data!L$531)</f>
        <v>4.4013264000000003</v>
      </c>
      <c r="O260" s="114">
        <f>IF(M183="","",M183+Data!M$531)</f>
        <v>4.4598988000000004</v>
      </c>
      <c r="P260" s="114">
        <f>IF(N183="","",N183+Data!N$531)</f>
        <v>4.6327199999999999</v>
      </c>
    </row>
    <row r="261" spans="1:16">
      <c r="A261" s="115"/>
      <c r="B261" s="164">
        <f t="shared" si="4"/>
        <v>43111</v>
      </c>
      <c r="C261" s="108"/>
      <c r="D261" s="108"/>
      <c r="E261" s="114" t="str">
        <f>IF(C184="","",C184+Data!C$531)</f>
        <v/>
      </c>
      <c r="F261" s="114" t="str">
        <f>IF(D184="","",D184+Data!D$531)</f>
        <v/>
      </c>
      <c r="G261" s="114" t="str">
        <f>IF(E184="","",E184+Data!E$531)</f>
        <v/>
      </c>
      <c r="H261" s="114" t="str">
        <f>IF(F184="","",F184+Data!F$531)</f>
        <v/>
      </c>
      <c r="I261" s="114" t="str">
        <f>IF(G184="","",G184+Data!G$531)</f>
        <v/>
      </c>
      <c r="J261" s="114" t="str">
        <f>IF(H184="","",H184+Data!H$531)</f>
        <v/>
      </c>
      <c r="K261" s="114">
        <f>IF(I184="","",I184+Data!I$531)</f>
        <v>4.2259978</v>
      </c>
      <c r="L261" s="114">
        <f>IF(J184="","",J184+Data!J$531)</f>
        <v>4.4781135999999995</v>
      </c>
      <c r="M261" s="114">
        <f>IF(K184="","",K184+Data!K$531)</f>
        <v>4.4350318</v>
      </c>
      <c r="N261" s="114">
        <f>IF(L184="","",L184+Data!L$531)</f>
        <v>4.4088263999999997</v>
      </c>
      <c r="O261" s="114">
        <f>IF(M184="","",M184+Data!M$531)</f>
        <v>4.4673987999999998</v>
      </c>
      <c r="P261" s="114">
        <f>IF(N184="","",N184+Data!N$531)</f>
        <v>4.6352199999999995</v>
      </c>
    </row>
    <row r="262" spans="1:16">
      <c r="A262" s="115"/>
      <c r="B262" s="164">
        <f t="shared" si="4"/>
        <v>43118</v>
      </c>
      <c r="C262" s="108"/>
      <c r="D262" s="108"/>
      <c r="E262" s="114" t="str">
        <f>IF(C185="","",C185+Data!C$531)</f>
        <v/>
      </c>
      <c r="F262" s="114" t="str">
        <f>IF(D185="","",D185+Data!D$531)</f>
        <v/>
      </c>
      <c r="G262" s="114" t="str">
        <f>IF(E185="","",E185+Data!E$531)</f>
        <v/>
      </c>
      <c r="H262" s="114" t="str">
        <f>IF(F185="","",F185+Data!F$531)</f>
        <v/>
      </c>
      <c r="I262" s="114" t="str">
        <f>IF(G185="","",G185+Data!G$531)</f>
        <v/>
      </c>
      <c r="J262" s="114" t="str">
        <f>IF(H185="","",H185+Data!H$531)</f>
        <v/>
      </c>
      <c r="K262" s="114">
        <f>IF(I185="","",I185+Data!I$531)</f>
        <v>4.1184978000000001</v>
      </c>
      <c r="L262" s="114">
        <f>IF(J185="","",J185+Data!J$531)</f>
        <v>4.3706135999999995</v>
      </c>
      <c r="M262" s="114">
        <f>IF(K185="","",K185+Data!K$531)</f>
        <v>4.3275318</v>
      </c>
      <c r="N262" s="114">
        <f>IF(L185="","",L185+Data!L$531)</f>
        <v>4.3013263999999998</v>
      </c>
      <c r="O262" s="114">
        <f>IF(M185="","",M185+Data!M$531)</f>
        <v>4.3598987999999999</v>
      </c>
      <c r="P262" s="114">
        <f>IF(N185="","",N185+Data!N$531)</f>
        <v>4.5352199999999998</v>
      </c>
    </row>
    <row r="263" spans="1:16">
      <c r="A263" s="115"/>
      <c r="B263" s="164">
        <f t="shared" si="4"/>
        <v>43125</v>
      </c>
      <c r="C263" s="108"/>
      <c r="D263" s="108"/>
      <c r="E263" s="114" t="str">
        <f>IF(C186="","",C186+Data!C$531)</f>
        <v/>
      </c>
      <c r="F263" s="114" t="str">
        <f>IF(D186="","",D186+Data!D$531)</f>
        <v/>
      </c>
      <c r="G263" s="114" t="str">
        <f>IF(E186="","",E186+Data!E$531)</f>
        <v/>
      </c>
      <c r="H263" s="114" t="str">
        <f>IF(F186="","",F186+Data!F$531)</f>
        <v/>
      </c>
      <c r="I263" s="114" t="str">
        <f>IF(G186="","",G186+Data!G$531)</f>
        <v/>
      </c>
      <c r="J263" s="114" t="str">
        <f>IF(H186="","",H186+Data!H$531)</f>
        <v/>
      </c>
      <c r="K263" s="114">
        <f>IF(I186="","",I186+Data!I$531)</f>
        <v>4.1734977999999998</v>
      </c>
      <c r="L263" s="114">
        <f>IF(J186="","",J186+Data!J$531)</f>
        <v>4.4256135999999993</v>
      </c>
      <c r="M263" s="114">
        <f>IF(K186="","",K186+Data!K$531)</f>
        <v>4.3825317999999998</v>
      </c>
      <c r="N263" s="114">
        <f>IF(L186="","",L186+Data!L$531)</f>
        <v>4.3663264000000002</v>
      </c>
      <c r="O263" s="114">
        <f>IF(M186="","",M186+Data!M$531)</f>
        <v>4.4248988000000002</v>
      </c>
      <c r="P263" s="114">
        <f>IF(N186="","",N186+Data!N$531)</f>
        <v>4.6077199999999996</v>
      </c>
    </row>
    <row r="264" spans="1:16">
      <c r="A264" s="115"/>
      <c r="B264" s="164">
        <f t="shared" si="4"/>
        <v>43132</v>
      </c>
      <c r="C264" s="108"/>
      <c r="D264" s="108"/>
      <c r="E264" s="114" t="str">
        <f>IF(C187="","",C187+Data!C$531)</f>
        <v/>
      </c>
      <c r="F264" s="114" t="str">
        <f>IF(D187="","",D187+Data!D$531)</f>
        <v/>
      </c>
      <c r="G264" s="114" t="str">
        <f>IF(E187="","",E187+Data!E$531)</f>
        <v/>
      </c>
      <c r="H264" s="114" t="str">
        <f>IF(F187="","",F187+Data!F$531)</f>
        <v/>
      </c>
      <c r="I264" s="114" t="str">
        <f>IF(G187="","",G187+Data!G$531)</f>
        <v/>
      </c>
      <c r="J264" s="114" t="str">
        <f>IF(H187="","",H187+Data!H$531)</f>
        <v/>
      </c>
      <c r="K264" s="114">
        <f>IF(I187="","",I187+Data!I$531)</f>
        <v>4.4934978000000001</v>
      </c>
      <c r="L264" s="114">
        <f>IF(J187="","",J187+Data!J$531)</f>
        <v>4.7456135999999995</v>
      </c>
      <c r="M264" s="114">
        <f>IF(K187="","",K187+Data!K$531)</f>
        <v>4.7025318</v>
      </c>
      <c r="N264" s="114">
        <f>IF(L187="","",L187+Data!L$531)</f>
        <v>4.6888263999999999</v>
      </c>
      <c r="O264" s="114">
        <f>IF(M187="","",M187+Data!M$531)</f>
        <v>4.7473988</v>
      </c>
      <c r="P264" s="114">
        <f>IF(N187="","",N187+Data!N$531)</f>
        <v>4.9202199999999996</v>
      </c>
    </row>
    <row r="265" spans="1:16">
      <c r="A265" s="115"/>
      <c r="B265" s="164">
        <f t="shared" si="4"/>
        <v>43139</v>
      </c>
      <c r="C265" s="108"/>
      <c r="D265" s="108"/>
      <c r="E265" s="114" t="str">
        <f>IF(C188="","",C188+Data!C$531)</f>
        <v/>
      </c>
      <c r="F265" s="114" t="str">
        <f>IF(D188="","",D188+Data!D$531)</f>
        <v/>
      </c>
      <c r="G265" s="114" t="str">
        <f>IF(E188="","",E188+Data!E$531)</f>
        <v/>
      </c>
      <c r="H265" s="114" t="str">
        <f>IF(F188="","",F188+Data!F$531)</f>
        <v/>
      </c>
      <c r="I265" s="114" t="str">
        <f>IF(G188="","",G188+Data!G$531)</f>
        <v/>
      </c>
      <c r="J265" s="114" t="str">
        <f>IF(H188="","",H188+Data!H$531)</f>
        <v/>
      </c>
      <c r="K265" s="114">
        <f>IF(I188="","",I188+Data!I$531)</f>
        <v>4.5684978000000003</v>
      </c>
      <c r="L265" s="114">
        <f>IF(J188="","",J188+Data!J$531)</f>
        <v>4.8206135999999997</v>
      </c>
      <c r="M265" s="114">
        <f>IF(K188="","",K188+Data!K$531)</f>
        <v>4.7775318000000002</v>
      </c>
      <c r="N265" s="114">
        <f>IF(L188="","",L188+Data!L$531)</f>
        <v>4.7663263999999996</v>
      </c>
      <c r="O265" s="114">
        <f>IF(M188="","",M188+Data!M$531)</f>
        <v>4.8248987999999997</v>
      </c>
      <c r="P265" s="114">
        <f>IF(N188="","",N188+Data!N$531)</f>
        <v>5.0052199999999996</v>
      </c>
    </row>
    <row r="266" spans="1:16">
      <c r="A266" s="115"/>
      <c r="B266" s="164">
        <f t="shared" si="4"/>
        <v>43146</v>
      </c>
      <c r="C266" s="108"/>
      <c r="D266" s="108"/>
      <c r="E266" s="114" t="str">
        <f>IF(C189="","",C189+Data!C$531)</f>
        <v/>
      </c>
      <c r="F266" s="114" t="str">
        <f>IF(D189="","",D189+Data!D$531)</f>
        <v/>
      </c>
      <c r="G266" s="114" t="str">
        <f>IF(E189="","",E189+Data!E$531)</f>
        <v/>
      </c>
      <c r="H266" s="114" t="str">
        <f>IF(F189="","",F189+Data!F$531)</f>
        <v/>
      </c>
      <c r="I266" s="114" t="str">
        <f>IF(G189="","",G189+Data!G$531)</f>
        <v/>
      </c>
      <c r="J266" s="114" t="str">
        <f>IF(H189="","",H189+Data!H$531)</f>
        <v/>
      </c>
      <c r="K266" s="114">
        <f>IF(I189="","",I189+Data!I$531)</f>
        <v>4.6034978000000004</v>
      </c>
      <c r="L266" s="114">
        <f>IF(J189="","",J189+Data!J$531)</f>
        <v>4.8556135999999999</v>
      </c>
      <c r="M266" s="114">
        <f>IF(K189="","",K189+Data!K$531)</f>
        <v>4.8125318000000004</v>
      </c>
      <c r="N266" s="114">
        <f>IF(L189="","",L189+Data!L$531)</f>
        <v>4.8013263999999998</v>
      </c>
      <c r="O266" s="114">
        <f>IF(M189="","",M189+Data!M$531)</f>
        <v>4.8598987999999999</v>
      </c>
      <c r="P266" s="114">
        <f>IF(N189="","",N189+Data!N$531)</f>
        <v>5.04772</v>
      </c>
    </row>
    <row r="267" spans="1:16">
      <c r="A267" s="115"/>
      <c r="B267" s="164">
        <f t="shared" si="4"/>
        <v>43153</v>
      </c>
      <c r="C267" s="108"/>
      <c r="D267" s="108"/>
      <c r="E267" s="114" t="str">
        <f>IF(C190="","",C190+Data!C$531)</f>
        <v/>
      </c>
      <c r="F267" s="114" t="str">
        <f>IF(D190="","",D190+Data!D$531)</f>
        <v/>
      </c>
      <c r="G267" s="114" t="str">
        <f>IF(E190="","",E190+Data!E$531)</f>
        <v/>
      </c>
      <c r="H267" s="114" t="str">
        <f>IF(F190="","",F190+Data!F$531)</f>
        <v/>
      </c>
      <c r="I267" s="114" t="str">
        <f>IF(G190="","",G190+Data!G$531)</f>
        <v/>
      </c>
      <c r="J267" s="114" t="str">
        <f>IF(H190="","",H190+Data!H$531)</f>
        <v/>
      </c>
      <c r="K267" s="114">
        <f>IF(I190="","",I190+Data!I$531)</f>
        <v>4.5309977999999997</v>
      </c>
      <c r="L267" s="114">
        <f>IF(J190="","",J190+Data!J$531)</f>
        <v>4.7831135999999992</v>
      </c>
      <c r="M267" s="114">
        <f>IF(K190="","",K190+Data!K$531)</f>
        <v>4.7400317999999997</v>
      </c>
      <c r="N267" s="114">
        <f>IF(L190="","",L190+Data!L$531)</f>
        <v>4.7338263999999999</v>
      </c>
      <c r="O267" s="114">
        <f>IF(M190="","",M190+Data!M$531)</f>
        <v>4.7923988</v>
      </c>
      <c r="P267" s="114">
        <f>IF(N190="","",N190+Data!N$531)</f>
        <v>4.98522</v>
      </c>
    </row>
    <row r="268" spans="1:16">
      <c r="A268" s="115"/>
      <c r="B268" s="164">
        <f t="shared" si="4"/>
        <v>43160</v>
      </c>
      <c r="C268" s="108"/>
      <c r="D268" s="108"/>
      <c r="E268" s="114" t="str">
        <f>IF(C191="","",C191+Data!C$531)</f>
        <v/>
      </c>
      <c r="F268" s="114" t="str">
        <f>IF(D191="","",D191+Data!D$531)</f>
        <v/>
      </c>
      <c r="G268" s="114" t="str">
        <f>IF(E191="","",E191+Data!E$531)</f>
        <v/>
      </c>
      <c r="H268" s="114" t="str">
        <f>IF(F191="","",F191+Data!F$531)</f>
        <v/>
      </c>
      <c r="I268" s="114" t="str">
        <f>IF(G191="","",G191+Data!G$531)</f>
        <v/>
      </c>
      <c r="J268" s="114" t="str">
        <f>IF(H191="","",H191+Data!H$531)</f>
        <v/>
      </c>
      <c r="K268" s="114">
        <f>IF(I191="","",I191+Data!I$531)</f>
        <v>4.5634978000000004</v>
      </c>
      <c r="L268" s="114">
        <f>IF(J191="","",J191+Data!J$531)</f>
        <v>4.8156135999999998</v>
      </c>
      <c r="M268" s="114">
        <f>IF(K191="","",K191+Data!K$531)</f>
        <v>4.7725318000000003</v>
      </c>
      <c r="N268" s="114">
        <f>IF(L191="","",L191+Data!L$531)</f>
        <v>5.3063263999999997</v>
      </c>
      <c r="O268" s="114">
        <f>IF(M191="","",M191+Data!M$531)</f>
        <v>5.3648987999999997</v>
      </c>
      <c r="P268" s="114">
        <f>IF(N191="","",N191+Data!N$531)</f>
        <v>5.5427199999999992</v>
      </c>
    </row>
    <row r="269" spans="1:16">
      <c r="A269" s="115"/>
      <c r="B269" s="164">
        <f t="shared" si="4"/>
        <v>43167</v>
      </c>
      <c r="C269" s="108"/>
      <c r="D269" s="108"/>
      <c r="E269" s="114" t="str">
        <f>IF(C192="","",C192+Data!C$531)</f>
        <v/>
      </c>
      <c r="F269" s="114" t="str">
        <f>IF(D192="","",D192+Data!D$531)</f>
        <v/>
      </c>
      <c r="G269" s="114" t="str">
        <f>IF(E192="","",E192+Data!E$531)</f>
        <v/>
      </c>
      <c r="H269" s="114" t="str">
        <f>IF(F192="","",F192+Data!F$531)</f>
        <v/>
      </c>
      <c r="I269" s="114" t="str">
        <f>IF(G192="","",G192+Data!G$531)</f>
        <v/>
      </c>
      <c r="J269" s="114" t="str">
        <f>IF(H192="","",H192+Data!H$531)</f>
        <v/>
      </c>
      <c r="K269" s="114">
        <f>IF(I192="","",I192+Data!I$531)</f>
        <v>4.5634978000000004</v>
      </c>
      <c r="L269" s="114">
        <f>IF(J192="","",J192+Data!J$531)</f>
        <v>4.8156135999999998</v>
      </c>
      <c r="M269" s="114">
        <f>IF(K192="","",K192+Data!K$531)</f>
        <v>4.7725318000000003</v>
      </c>
      <c r="N269" s="114">
        <f>IF(L192="","",L192+Data!L$531)</f>
        <v>5.2038263999999996</v>
      </c>
      <c r="O269" s="114">
        <f>IF(M192="","",M192+Data!M$531)</f>
        <v>5.2623987999999997</v>
      </c>
      <c r="P269" s="114">
        <f>IF(N192="","",N192+Data!N$531)</f>
        <v>5.4427199999999996</v>
      </c>
    </row>
    <row r="270" spans="1:16">
      <c r="A270" s="115"/>
      <c r="B270" s="164">
        <f t="shared" si="4"/>
        <v>43174</v>
      </c>
      <c r="C270" s="108"/>
      <c r="D270" s="108"/>
      <c r="E270" s="114" t="str">
        <f>IF(C193="","",C193+Data!C$531)</f>
        <v/>
      </c>
      <c r="F270" s="114" t="str">
        <f>IF(D193="","",D193+Data!D$531)</f>
        <v/>
      </c>
      <c r="G270" s="114" t="str">
        <f>IF(E193="","",E193+Data!E$531)</f>
        <v/>
      </c>
      <c r="H270" s="114" t="str">
        <f>IF(F193="","",F193+Data!F$531)</f>
        <v/>
      </c>
      <c r="I270" s="114" t="str">
        <f>IF(G193="","",G193+Data!G$531)</f>
        <v/>
      </c>
      <c r="J270" s="114" t="str">
        <f>IF(H193="","",H193+Data!H$531)</f>
        <v/>
      </c>
      <c r="K270" s="114">
        <f>IF(I193="","",I193+Data!I$531)</f>
        <v>4.5634978000000004</v>
      </c>
      <c r="L270" s="114">
        <f>IF(J193="","",J193+Data!J$531)</f>
        <v>4.8156135999999998</v>
      </c>
      <c r="M270" s="114">
        <f>IF(K193="","",K193+Data!K$531)</f>
        <v>4.7725318000000003</v>
      </c>
      <c r="N270" s="114">
        <f>IF(L193="","",L193+Data!L$531)</f>
        <v>5.0063263999999998</v>
      </c>
      <c r="O270" s="114">
        <f>IF(M193="","",M193+Data!M$531)</f>
        <v>5.0648987999999999</v>
      </c>
      <c r="P270" s="114">
        <f>IF(N193="","",N193+Data!N$531)</f>
        <v>5.2477199999999993</v>
      </c>
    </row>
    <row r="271" spans="1:16">
      <c r="A271" s="115"/>
      <c r="B271" s="164">
        <f t="shared" si="4"/>
        <v>43181</v>
      </c>
      <c r="C271" s="108"/>
      <c r="D271" s="108"/>
      <c r="E271" s="114" t="str">
        <f>IF(C194="","",C194+Data!C$531)</f>
        <v/>
      </c>
      <c r="F271" s="114" t="str">
        <f>IF(D194="","",D194+Data!D$531)</f>
        <v/>
      </c>
      <c r="G271" s="114" t="str">
        <f>IF(E194="","",E194+Data!E$531)</f>
        <v/>
      </c>
      <c r="H271" s="114" t="str">
        <f>IF(F194="","",F194+Data!F$531)</f>
        <v/>
      </c>
      <c r="I271" s="114" t="str">
        <f>IF(G194="","",G194+Data!G$531)</f>
        <v/>
      </c>
      <c r="J271" s="114" t="str">
        <f>IF(H194="","",H194+Data!H$531)</f>
        <v/>
      </c>
      <c r="K271" s="114">
        <f>IF(I194="","",I194+Data!I$531)</f>
        <v>4.5634978000000004</v>
      </c>
      <c r="L271" s="114">
        <f>IF(J194="","",J194+Data!J$531)</f>
        <v>4.8156135999999998</v>
      </c>
      <c r="M271" s="114">
        <f>IF(K194="","",K194+Data!K$531)</f>
        <v>4.7725318000000003</v>
      </c>
      <c r="N271" s="114">
        <f>IF(L194="","",L194+Data!L$531)</f>
        <v>4.5813264</v>
      </c>
      <c r="O271" s="114">
        <f>IF(M194="","",M194+Data!M$531)</f>
        <v>4.6398988000000001</v>
      </c>
      <c r="P271" s="114">
        <f>IF(N194="","",N194+Data!N$531)</f>
        <v>4.8427199999999999</v>
      </c>
    </row>
    <row r="272" spans="1:16">
      <c r="A272" s="115"/>
      <c r="B272" s="164">
        <f t="shared" si="4"/>
        <v>43188</v>
      </c>
      <c r="C272" s="108"/>
      <c r="D272" s="108"/>
      <c r="E272" s="114" t="str">
        <f>IF(C195="","",C195+Data!C$531)</f>
        <v/>
      </c>
      <c r="F272" s="114" t="str">
        <f>IF(D195="","",D195+Data!D$531)</f>
        <v/>
      </c>
      <c r="G272" s="114" t="str">
        <f>IF(E195="","",E195+Data!E$531)</f>
        <v/>
      </c>
      <c r="H272" s="114" t="str">
        <f>IF(F195="","",F195+Data!F$531)</f>
        <v/>
      </c>
      <c r="I272" s="114" t="str">
        <f>IF(G195="","",G195+Data!G$531)</f>
        <v/>
      </c>
      <c r="J272" s="114" t="str">
        <f>IF(H195="","",H195+Data!H$531)</f>
        <v/>
      </c>
      <c r="K272" s="114">
        <f>IF(I195="","",I195+Data!I$531)</f>
        <v>4.5634978000000004</v>
      </c>
      <c r="L272" s="114">
        <f>IF(J195="","",J195+Data!J$531)</f>
        <v>4.8156135999999998</v>
      </c>
      <c r="M272" s="114">
        <f>IF(K195="","",K195+Data!K$531)</f>
        <v>4.7725318000000003</v>
      </c>
      <c r="N272" s="114">
        <f>IF(L195="","",L195+Data!L$531)</f>
        <v>4.5438264000000004</v>
      </c>
      <c r="O272" s="114">
        <f>IF(M195="","",M195+Data!M$531)</f>
        <v>4.6023988000000005</v>
      </c>
      <c r="P272" s="114">
        <f>IF(N195="","",N195+Data!N$531)</f>
        <v>4.8052199999999994</v>
      </c>
    </row>
    <row r="273" spans="1:16">
      <c r="A273" s="115"/>
      <c r="B273" s="164">
        <f t="shared" si="4"/>
        <v>43195</v>
      </c>
      <c r="C273" s="108"/>
      <c r="D273" s="108"/>
      <c r="E273" s="114" t="str">
        <f>IF(C196="","",C196+Data!C$531)</f>
        <v/>
      </c>
      <c r="F273" s="114" t="str">
        <f>IF(D196="","",D196+Data!D$531)</f>
        <v/>
      </c>
      <c r="G273" s="114" t="str">
        <f>IF(E196="","",E196+Data!E$531)</f>
        <v/>
      </c>
      <c r="H273" s="114" t="str">
        <f>IF(F196="","",F196+Data!F$531)</f>
        <v/>
      </c>
      <c r="I273" s="114" t="str">
        <f>IF(G196="","",G196+Data!G$531)</f>
        <v/>
      </c>
      <c r="J273" s="114" t="str">
        <f>IF(H196="","",H196+Data!H$531)</f>
        <v/>
      </c>
      <c r="K273" s="114" t="str">
        <f>IF(I196="","",I196+Data!I$531)</f>
        <v/>
      </c>
      <c r="L273" s="114" t="str">
        <f>IF(J196="","",J196+Data!J$531)</f>
        <v/>
      </c>
      <c r="M273" s="114" t="str">
        <f>IF(K196="","",K196+Data!K$531)</f>
        <v/>
      </c>
      <c r="N273" s="114">
        <f>IF(L196="","",L196+Data!L$531)</f>
        <v>4.8563264000000004</v>
      </c>
      <c r="O273" s="114">
        <f>IF(M196="","",M196+Data!M$531)</f>
        <v>4.9148988000000005</v>
      </c>
      <c r="P273" s="114">
        <f>IF(N196="","",N196+Data!N$531)</f>
        <v>5.1077199999999996</v>
      </c>
    </row>
    <row r="274" spans="1:16">
      <c r="A274" s="115"/>
      <c r="B274" s="164">
        <f t="shared" si="4"/>
        <v>43202</v>
      </c>
      <c r="C274" s="108"/>
      <c r="D274" s="108"/>
      <c r="E274" s="114" t="str">
        <f>IF(C197="","",C197+Data!C$531)</f>
        <v/>
      </c>
      <c r="F274" s="114" t="str">
        <f>IF(D197="","",D197+Data!D$531)</f>
        <v/>
      </c>
      <c r="G274" s="114" t="str">
        <f>IF(E197="","",E197+Data!E$531)</f>
        <v/>
      </c>
      <c r="H274" s="114" t="str">
        <f>IF(F197="","",F197+Data!F$531)</f>
        <v/>
      </c>
      <c r="I274" s="114" t="str">
        <f>IF(G197="","",G197+Data!G$531)</f>
        <v/>
      </c>
      <c r="J274" s="114" t="str">
        <f>IF(H197="","",H197+Data!H$531)</f>
        <v/>
      </c>
      <c r="K274" s="114" t="str">
        <f>IF(I197="","",I197+Data!I$531)</f>
        <v/>
      </c>
      <c r="L274" s="114" t="str">
        <f>IF(J197="","",J197+Data!J$531)</f>
        <v/>
      </c>
      <c r="M274" s="114" t="str">
        <f>IF(K197="","",K197+Data!K$531)</f>
        <v/>
      </c>
      <c r="N274" s="114" t="str">
        <f>IF(L197="","",L197+Data!L$531)</f>
        <v/>
      </c>
      <c r="O274" s="114" t="str">
        <f>IF(M197="","",M197+Data!M$531)</f>
        <v/>
      </c>
      <c r="P274" s="114" t="str">
        <f>IF(N197="","",N197+Data!N$531)</f>
        <v/>
      </c>
    </row>
    <row r="275" spans="1:16">
      <c r="A275" s="115"/>
      <c r="B275" s="164">
        <f t="shared" si="4"/>
        <v>43209</v>
      </c>
      <c r="C275" s="108"/>
      <c r="D275" s="108"/>
      <c r="E275" s="114" t="str">
        <f>IF(C198="","",C198+Data!C$531)</f>
        <v/>
      </c>
      <c r="F275" s="114" t="str">
        <f>IF(D198="","",D198+Data!D$531)</f>
        <v/>
      </c>
      <c r="G275" s="114" t="str">
        <f>IF(E198="","",E198+Data!E$531)</f>
        <v/>
      </c>
      <c r="H275" s="114" t="str">
        <f>IF(F198="","",F198+Data!F$531)</f>
        <v/>
      </c>
      <c r="I275" s="114" t="str">
        <f>IF(G198="","",G198+Data!G$531)</f>
        <v/>
      </c>
      <c r="J275" s="114" t="str">
        <f>IF(H198="","",H198+Data!H$531)</f>
        <v/>
      </c>
      <c r="K275" s="114" t="str">
        <f>IF(I198="","",I198+Data!I$531)</f>
        <v/>
      </c>
      <c r="L275" s="114" t="str">
        <f>IF(J198="","",J198+Data!J$531)</f>
        <v/>
      </c>
      <c r="M275" s="114" t="str">
        <f>IF(K198="","",K198+Data!K$531)</f>
        <v/>
      </c>
      <c r="N275" s="114" t="str">
        <f>IF(L198="","",L198+Data!L$531)</f>
        <v/>
      </c>
      <c r="O275" s="114" t="str">
        <f>IF(M198="","",M198+Data!M$531)</f>
        <v/>
      </c>
      <c r="P275" s="114" t="str">
        <f>IF(N198="","",N198+Data!N$531)</f>
        <v/>
      </c>
    </row>
    <row r="276" spans="1:16">
      <c r="A276" s="115"/>
      <c r="B276" s="164">
        <f t="shared" si="4"/>
        <v>43216</v>
      </c>
      <c r="C276" s="108"/>
      <c r="D276" s="108"/>
      <c r="E276" s="114" t="str">
        <f>IF(C199="","",C199+Data!C$531)</f>
        <v/>
      </c>
      <c r="F276" s="114" t="str">
        <f>IF(D199="","",D199+Data!D$531)</f>
        <v/>
      </c>
      <c r="G276" s="114" t="str">
        <f>IF(E199="","",E199+Data!E$531)</f>
        <v/>
      </c>
      <c r="H276" s="114" t="str">
        <f>IF(F199="","",F199+Data!F$531)</f>
        <v/>
      </c>
      <c r="I276" s="114" t="str">
        <f>IF(G199="","",G199+Data!G$531)</f>
        <v/>
      </c>
      <c r="J276" s="114" t="str">
        <f>IF(H199="","",H199+Data!H$531)</f>
        <v/>
      </c>
      <c r="K276" s="114" t="str">
        <f>IF(I199="","",I199+Data!I$531)</f>
        <v/>
      </c>
      <c r="L276" s="114" t="str">
        <f>IF(J199="","",J199+Data!J$531)</f>
        <v/>
      </c>
      <c r="M276" s="114" t="str">
        <f>IF(K199="","",K199+Data!K$531)</f>
        <v/>
      </c>
      <c r="N276" s="114" t="str">
        <f>IF(L199="","",L199+Data!L$531)</f>
        <v/>
      </c>
      <c r="O276" s="114" t="str">
        <f>IF(M199="","",M199+Data!M$531)</f>
        <v/>
      </c>
      <c r="P276" s="114" t="str">
        <f>IF(N199="","",N199+Data!N$531)</f>
        <v/>
      </c>
    </row>
    <row r="277" spans="1:16">
      <c r="A277" s="115"/>
      <c r="B277" s="164">
        <f t="shared" si="4"/>
        <v>43223</v>
      </c>
      <c r="C277" s="108"/>
      <c r="D277" s="108"/>
      <c r="E277" s="114" t="str">
        <f>IF(C200="","",C200+Data!C$531)</f>
        <v/>
      </c>
      <c r="F277" s="114" t="str">
        <f>IF(D200="","",D200+Data!D$531)</f>
        <v/>
      </c>
      <c r="G277" s="114" t="str">
        <f>IF(E200="","",E200+Data!E$531)</f>
        <v/>
      </c>
      <c r="H277" s="114" t="str">
        <f>IF(F200="","",F200+Data!F$531)</f>
        <v/>
      </c>
      <c r="I277" s="114" t="str">
        <f>IF(G200="","",G200+Data!G$531)</f>
        <v/>
      </c>
      <c r="J277" s="114" t="str">
        <f>IF(H200="","",H200+Data!H$531)</f>
        <v/>
      </c>
      <c r="K277" s="114" t="str">
        <f>IF(I200="","",I200+Data!I$531)</f>
        <v/>
      </c>
      <c r="L277" s="114" t="str">
        <f>IF(J200="","",J200+Data!J$531)</f>
        <v/>
      </c>
      <c r="M277" s="114" t="str">
        <f>IF(K200="","",K200+Data!K$531)</f>
        <v/>
      </c>
      <c r="N277" s="114" t="str">
        <f>IF(L200="","",L200+Data!L$531)</f>
        <v/>
      </c>
      <c r="O277" s="114" t="str">
        <f>IF(M200="","",M200+Data!M$531)</f>
        <v/>
      </c>
      <c r="P277" s="114" t="str">
        <f>IF(N200="","",N200+Data!N$531)</f>
        <v/>
      </c>
    </row>
    <row r="278" spans="1:16">
      <c r="A278" s="115"/>
      <c r="B278" s="164">
        <f t="shared" si="4"/>
        <v>43230</v>
      </c>
      <c r="C278" s="108"/>
      <c r="D278" s="108"/>
      <c r="E278" s="114" t="str">
        <f>IF(C201="","",C201+Data!C$531)</f>
        <v/>
      </c>
      <c r="F278" s="114" t="str">
        <f>IF(D201="","",D201+Data!D$531)</f>
        <v/>
      </c>
      <c r="G278" s="114" t="str">
        <f>IF(E201="","",E201+Data!E$531)</f>
        <v/>
      </c>
      <c r="H278" s="114" t="str">
        <f>IF(F201="","",F201+Data!F$531)</f>
        <v/>
      </c>
      <c r="I278" s="114" t="str">
        <f>IF(G201="","",G201+Data!G$531)</f>
        <v/>
      </c>
      <c r="J278" s="114" t="str">
        <f>IF(H201="","",H201+Data!H$531)</f>
        <v/>
      </c>
      <c r="K278" s="114" t="str">
        <f>IF(I201="","",I201+Data!I$531)</f>
        <v/>
      </c>
      <c r="L278" s="114" t="str">
        <f>IF(J201="","",J201+Data!J$531)</f>
        <v/>
      </c>
      <c r="M278" s="114" t="str">
        <f>IF(K201="","",K201+Data!K$531)</f>
        <v/>
      </c>
      <c r="N278" s="114" t="str">
        <f>IF(L201="","",L201+Data!L$531)</f>
        <v/>
      </c>
      <c r="O278" s="114" t="str">
        <f>IF(M201="","",M201+Data!M$531)</f>
        <v/>
      </c>
      <c r="P278" s="114" t="str">
        <f>IF(N201="","",N201+Data!N$531)</f>
        <v/>
      </c>
    </row>
    <row r="279" spans="1:16">
      <c r="A279" s="115"/>
      <c r="B279" s="164">
        <f t="shared" si="4"/>
        <v>43237</v>
      </c>
      <c r="C279" s="108"/>
      <c r="D279" s="108"/>
      <c r="E279" s="114" t="str">
        <f>IF(C202="","",C202+Data!C$531)</f>
        <v/>
      </c>
      <c r="F279" s="114" t="str">
        <f>IF(D202="","",D202+Data!D$531)</f>
        <v/>
      </c>
      <c r="G279" s="114" t="str">
        <f>IF(E202="","",E202+Data!E$531)</f>
        <v/>
      </c>
      <c r="H279" s="114" t="str">
        <f>IF(F202="","",F202+Data!F$531)</f>
        <v/>
      </c>
      <c r="I279" s="114" t="str">
        <f>IF(G202="","",G202+Data!G$531)</f>
        <v/>
      </c>
      <c r="J279" s="114" t="str">
        <f>IF(H202="","",H202+Data!H$531)</f>
        <v/>
      </c>
      <c r="K279" s="114" t="str">
        <f>IF(I202="","",I202+Data!I$531)</f>
        <v/>
      </c>
      <c r="L279" s="114" t="str">
        <f>IF(J202="","",J202+Data!J$531)</f>
        <v/>
      </c>
      <c r="M279" s="114" t="str">
        <f>IF(K202="","",K202+Data!K$531)</f>
        <v/>
      </c>
      <c r="N279" s="114" t="str">
        <f>IF(L202="","",L202+Data!L$531)</f>
        <v/>
      </c>
      <c r="O279" s="114" t="str">
        <f>IF(M202="","",M202+Data!M$531)</f>
        <v/>
      </c>
      <c r="P279" s="114" t="str">
        <f>IF(N202="","",N202+Data!N$531)</f>
        <v/>
      </c>
    </row>
    <row r="280" spans="1:16">
      <c r="A280" s="115"/>
      <c r="B280" s="164">
        <f t="shared" si="4"/>
        <v>43244</v>
      </c>
      <c r="C280" s="108"/>
      <c r="D280" s="108"/>
      <c r="E280" s="114" t="str">
        <f>IF(C203="","",C203+Data!C$531)</f>
        <v/>
      </c>
      <c r="F280" s="114" t="str">
        <f>IF(D203="","",D203+Data!D$531)</f>
        <v/>
      </c>
      <c r="G280" s="114" t="str">
        <f>IF(E203="","",E203+Data!E$531)</f>
        <v/>
      </c>
      <c r="H280" s="114" t="str">
        <f>IF(F203="","",F203+Data!F$531)</f>
        <v/>
      </c>
      <c r="I280" s="114" t="str">
        <f>IF(G203="","",G203+Data!G$531)</f>
        <v/>
      </c>
      <c r="J280" s="114" t="str">
        <f>IF(H203="","",H203+Data!H$531)</f>
        <v/>
      </c>
      <c r="K280" s="114" t="str">
        <f>IF(I203="","",I203+Data!I$531)</f>
        <v/>
      </c>
      <c r="L280" s="114" t="str">
        <f>IF(J203="","",J203+Data!J$531)</f>
        <v/>
      </c>
      <c r="M280" s="114" t="str">
        <f>IF(K203="","",K203+Data!K$531)</f>
        <v/>
      </c>
      <c r="N280" s="114" t="str">
        <f>IF(L203="","",L203+Data!L$531)</f>
        <v/>
      </c>
      <c r="O280" s="114" t="str">
        <f>IF(M203="","",M203+Data!M$531)</f>
        <v/>
      </c>
      <c r="P280" s="114" t="str">
        <f>IF(N203="","",N203+Data!N$531)</f>
        <v/>
      </c>
    </row>
    <row r="281" spans="1:16">
      <c r="A281" s="115"/>
      <c r="B281" s="164">
        <f t="shared" si="4"/>
        <v>43251</v>
      </c>
      <c r="C281" s="108"/>
      <c r="D281" s="108"/>
      <c r="E281" s="114" t="str">
        <f>IF(C204="","",C204+Data!C$531)</f>
        <v/>
      </c>
      <c r="F281" s="114" t="str">
        <f>IF(D204="","",D204+Data!D$531)</f>
        <v/>
      </c>
      <c r="G281" s="114" t="str">
        <f>IF(E204="","",E204+Data!E$531)</f>
        <v/>
      </c>
      <c r="H281" s="114" t="str">
        <f>IF(F204="","",F204+Data!F$531)</f>
        <v/>
      </c>
      <c r="I281" s="114" t="str">
        <f>IF(G204="","",G204+Data!G$531)</f>
        <v/>
      </c>
      <c r="J281" s="114" t="str">
        <f>IF(H204="","",H204+Data!H$531)</f>
        <v/>
      </c>
      <c r="K281" s="114" t="str">
        <f>IF(I204="","",I204+Data!I$531)</f>
        <v/>
      </c>
      <c r="L281" s="114" t="str">
        <f>IF(J204="","",J204+Data!J$531)</f>
        <v/>
      </c>
      <c r="M281" s="114" t="str">
        <f>IF(K204="","",K204+Data!K$531)</f>
        <v/>
      </c>
      <c r="N281" s="114" t="str">
        <f>IF(L204="","",L204+Data!L$531)</f>
        <v/>
      </c>
      <c r="O281" s="114" t="str">
        <f>IF(M204="","",M204+Data!M$531)</f>
        <v/>
      </c>
      <c r="P281" s="114" t="str">
        <f>IF(N204="","",N204+Data!N$531)</f>
        <v/>
      </c>
    </row>
    <row r="282" spans="1:16">
      <c r="A282" s="115"/>
      <c r="B282" s="49"/>
      <c r="C282" s="108"/>
      <c r="D282" s="108"/>
      <c r="E282" s="114"/>
      <c r="F282" s="114"/>
      <c r="G282" s="114"/>
      <c r="H282" s="114"/>
      <c r="I282" s="114"/>
      <c r="J282" s="114"/>
      <c r="K282" s="114"/>
      <c r="L282" s="114"/>
      <c r="M282" s="114"/>
      <c r="N282" s="114"/>
      <c r="O282" s="114"/>
      <c r="P282" s="114"/>
    </row>
    <row r="283" spans="1:16">
      <c r="A283" s="115"/>
      <c r="B283" s="49"/>
      <c r="C283" s="108"/>
      <c r="D283" s="108"/>
      <c r="E283" s="114"/>
      <c r="F283" s="114"/>
      <c r="G283" s="114"/>
      <c r="H283" s="114"/>
      <c r="I283" s="114"/>
      <c r="J283" s="114"/>
      <c r="K283" s="114"/>
      <c r="L283" s="114"/>
      <c r="M283" s="114"/>
      <c r="N283" s="114"/>
      <c r="O283" s="114"/>
      <c r="P283" s="114"/>
    </row>
    <row r="284" spans="1:16">
      <c r="A284" s="115"/>
      <c r="B284" s="49"/>
      <c r="C284" s="108"/>
      <c r="D284" s="108"/>
      <c r="E284" s="114"/>
      <c r="F284" s="114"/>
      <c r="G284" s="114"/>
      <c r="H284" s="114"/>
      <c r="I284" s="114"/>
      <c r="J284" s="114"/>
      <c r="K284" s="114"/>
      <c r="L284" s="114"/>
      <c r="M284" s="114"/>
      <c r="N284" s="114"/>
      <c r="O284" s="114"/>
      <c r="P284" s="114"/>
    </row>
    <row r="285" spans="1:16">
      <c r="A285" s="115"/>
      <c r="B285" s="49"/>
      <c r="C285" s="108"/>
      <c r="D285" s="108"/>
      <c r="E285" s="114"/>
      <c r="F285" s="114"/>
      <c r="G285" s="114"/>
      <c r="H285" s="114"/>
      <c r="I285" s="114"/>
      <c r="J285" s="114"/>
      <c r="K285" s="114"/>
      <c r="L285" s="114"/>
      <c r="M285" s="114"/>
      <c r="N285" s="114"/>
      <c r="O285" s="114"/>
      <c r="P285" s="114"/>
    </row>
    <row r="286" spans="1:16">
      <c r="A286" s="115"/>
      <c r="B286" s="49"/>
      <c r="C286" s="108"/>
      <c r="D286" s="108"/>
      <c r="E286" s="114"/>
      <c r="F286" s="114"/>
      <c r="G286" s="114"/>
      <c r="H286" s="114"/>
      <c r="I286" s="114"/>
      <c r="J286" s="114"/>
      <c r="K286" s="114"/>
      <c r="L286" s="114"/>
      <c r="M286" s="114"/>
      <c r="N286" s="114"/>
      <c r="O286" s="114"/>
      <c r="P286" s="114"/>
    </row>
    <row r="287" spans="1:16">
      <c r="A287" s="115"/>
      <c r="B287" s="49"/>
      <c r="C287" s="108"/>
      <c r="D287" s="108"/>
      <c r="E287" s="114"/>
      <c r="F287" s="114"/>
      <c r="G287" s="114"/>
      <c r="H287" s="114"/>
      <c r="I287" s="114"/>
      <c r="J287" s="114"/>
      <c r="K287" s="114"/>
      <c r="L287" s="114"/>
      <c r="M287" s="114"/>
      <c r="N287" s="114"/>
      <c r="O287" s="114"/>
      <c r="P287" s="114"/>
    </row>
    <row r="288" spans="1:16">
      <c r="A288" s="115"/>
      <c r="B288" s="49"/>
      <c r="C288" s="108"/>
      <c r="D288" s="108"/>
      <c r="E288" s="114"/>
      <c r="F288" s="114"/>
      <c r="G288" s="114"/>
      <c r="H288" s="114"/>
      <c r="I288" s="114"/>
      <c r="J288" s="114"/>
      <c r="K288" s="114"/>
      <c r="L288" s="114"/>
      <c r="M288" s="114"/>
      <c r="N288" s="114"/>
      <c r="O288" s="114"/>
      <c r="P288" s="114"/>
    </row>
    <row r="289" spans="1:18">
      <c r="A289" s="115"/>
      <c r="B289" s="49"/>
      <c r="C289" s="108"/>
      <c r="D289" s="108"/>
      <c r="E289" s="114"/>
      <c r="F289" s="114"/>
      <c r="G289" s="114"/>
      <c r="H289" s="114"/>
      <c r="I289" s="114"/>
      <c r="J289" s="114"/>
      <c r="K289" s="114"/>
      <c r="L289" s="114"/>
      <c r="M289" s="114"/>
      <c r="N289" s="114"/>
      <c r="O289" s="114"/>
      <c r="P289" s="114"/>
    </row>
    <row r="290" spans="1:18">
      <c r="A290" s="115"/>
      <c r="B290" s="49"/>
      <c r="C290" s="108"/>
      <c r="D290" s="108"/>
      <c r="E290" s="114"/>
      <c r="F290" s="114"/>
      <c r="G290" s="114"/>
      <c r="H290" s="114"/>
      <c r="I290" s="114"/>
      <c r="J290" s="114"/>
      <c r="K290" s="114"/>
      <c r="L290" s="114"/>
      <c r="M290" s="114"/>
      <c r="N290" s="114"/>
      <c r="O290" s="114"/>
      <c r="P290" s="114"/>
    </row>
    <row r="291" spans="1:18">
      <c r="A291" s="115"/>
      <c r="B291" s="49"/>
      <c r="C291" s="108"/>
      <c r="D291" s="108"/>
      <c r="E291" s="114"/>
      <c r="F291" s="114"/>
      <c r="G291" s="114"/>
      <c r="H291" s="114"/>
      <c r="I291" s="114"/>
      <c r="J291" s="114"/>
      <c r="K291" s="114"/>
      <c r="L291" s="114"/>
      <c r="M291" s="114"/>
      <c r="N291" s="114"/>
      <c r="O291" s="114"/>
      <c r="P291" s="114"/>
    </row>
    <row r="292" spans="1:18">
      <c r="A292" s="115"/>
      <c r="B292" s="49"/>
      <c r="C292" s="108"/>
      <c r="D292" s="108"/>
      <c r="E292" s="114"/>
      <c r="F292" s="114"/>
      <c r="G292" s="114"/>
      <c r="H292" s="114"/>
      <c r="I292" s="114"/>
      <c r="J292" s="114"/>
      <c r="K292" s="114"/>
      <c r="L292" s="114"/>
      <c r="M292" s="114"/>
      <c r="N292" s="114"/>
      <c r="O292" s="114"/>
      <c r="P292" s="114"/>
    </row>
    <row r="293" spans="1:18">
      <c r="A293" s="116"/>
      <c r="B293" s="49"/>
      <c r="C293" s="113"/>
      <c r="D293" s="113"/>
      <c r="E293" s="114"/>
      <c r="F293" s="114"/>
      <c r="G293" s="114"/>
      <c r="H293" s="114"/>
      <c r="I293" s="114"/>
      <c r="J293" s="114"/>
      <c r="K293" s="114"/>
      <c r="L293" s="114"/>
      <c r="M293" s="114"/>
      <c r="N293" s="114"/>
      <c r="O293" s="114"/>
      <c r="P293" s="114"/>
    </row>
    <row r="294" spans="1:18" ht="13.5" thickBot="1">
      <c r="A294" s="117"/>
      <c r="B294" s="118"/>
      <c r="C294" s="110"/>
      <c r="D294" s="110"/>
      <c r="E294" s="119"/>
      <c r="F294" s="119"/>
      <c r="G294" s="119"/>
      <c r="H294" s="119"/>
      <c r="I294" s="119"/>
      <c r="J294" s="119"/>
      <c r="K294" s="119"/>
      <c r="L294" s="119"/>
      <c r="M294" s="119"/>
      <c r="N294" s="119"/>
      <c r="O294" s="119"/>
      <c r="P294" s="119"/>
    </row>
    <row r="295" spans="1:18">
      <c r="A295" s="258" t="s">
        <v>11</v>
      </c>
      <c r="B295" s="108"/>
      <c r="C295" s="108"/>
      <c r="D295" s="108"/>
      <c r="E295" s="108"/>
      <c r="F295" s="108"/>
      <c r="G295" s="108"/>
      <c r="H295" s="108"/>
      <c r="I295" s="108"/>
      <c r="J295" s="108"/>
      <c r="K295" s="108"/>
      <c r="L295" s="108"/>
      <c r="M295" s="108"/>
      <c r="N295" s="108"/>
      <c r="O295" s="108"/>
      <c r="P295" s="108"/>
    </row>
    <row r="296" spans="1:18" ht="12.75" customHeight="1">
      <c r="A296" s="243"/>
      <c r="B296" s="157"/>
      <c r="C296" s="157"/>
      <c r="D296" s="157"/>
      <c r="E296" s="157"/>
      <c r="F296" s="157"/>
      <c r="G296" s="157"/>
      <c r="H296" s="157"/>
      <c r="I296" s="157"/>
      <c r="J296" s="157"/>
      <c r="K296" s="157"/>
      <c r="L296" s="157"/>
      <c r="M296" s="157"/>
      <c r="N296" s="157"/>
      <c r="O296" s="157"/>
      <c r="P296" s="157"/>
      <c r="Q296" s="39"/>
      <c r="R296" s="39"/>
    </row>
    <row r="297" spans="1:18" ht="12.75" customHeight="1">
      <c r="A297" s="244"/>
      <c r="B297" s="244"/>
      <c r="C297" s="244"/>
      <c r="D297" s="244"/>
      <c r="E297" s="244"/>
      <c r="F297" s="244"/>
      <c r="G297" s="244"/>
      <c r="H297" s="244"/>
      <c r="I297" s="244"/>
      <c r="J297" s="244"/>
      <c r="K297" s="244"/>
      <c r="L297" s="244"/>
      <c r="M297" s="244"/>
      <c r="N297" s="244"/>
      <c r="O297" s="244"/>
      <c r="P297" s="244"/>
      <c r="Q297" s="39"/>
      <c r="R297" s="39"/>
    </row>
    <row r="298" spans="1:18" ht="13.5" thickBot="1">
      <c r="A298" s="240" t="s">
        <v>366</v>
      </c>
      <c r="B298" s="121"/>
      <c r="C298" s="121"/>
      <c r="D298" s="121"/>
      <c r="E298" s="121"/>
      <c r="F298" s="121"/>
      <c r="G298" s="121"/>
      <c r="H298" s="121"/>
      <c r="I298" s="121"/>
      <c r="J298" s="121"/>
      <c r="K298" s="121"/>
      <c r="L298" s="121"/>
      <c r="M298" s="121"/>
      <c r="N298" s="121"/>
      <c r="O298" s="121"/>
      <c r="P298" s="121"/>
    </row>
    <row r="299" spans="1:18">
      <c r="A299" s="123" t="s">
        <v>63</v>
      </c>
      <c r="B299" s="170" t="s">
        <v>72</v>
      </c>
      <c r="C299" s="170" t="s">
        <v>105</v>
      </c>
      <c r="D299" s="122"/>
      <c r="E299" s="566" t="s">
        <v>73</v>
      </c>
      <c r="F299" s="566"/>
      <c r="G299" s="566"/>
      <c r="H299" s="566"/>
      <c r="I299" s="566"/>
      <c r="J299" s="566"/>
      <c r="K299" s="566"/>
      <c r="L299" s="566"/>
      <c r="M299" s="566"/>
      <c r="N299" s="566"/>
      <c r="O299" s="566"/>
      <c r="P299" s="566"/>
    </row>
    <row r="300" spans="1:18" ht="13.5" thickBot="1">
      <c r="A300" s="121" t="s">
        <v>111</v>
      </c>
      <c r="B300" s="241" t="s">
        <v>107</v>
      </c>
      <c r="C300" s="242" t="s">
        <v>108</v>
      </c>
      <c r="D300" s="241"/>
      <c r="E300" s="241" t="s">
        <v>241</v>
      </c>
      <c r="F300" s="241" t="s">
        <v>61</v>
      </c>
      <c r="G300" s="241" t="s">
        <v>155</v>
      </c>
      <c r="H300" s="241" t="s">
        <v>144</v>
      </c>
      <c r="I300" s="241" t="s">
        <v>145</v>
      </c>
      <c r="J300" s="241" t="s">
        <v>146</v>
      </c>
      <c r="K300" s="241" t="s">
        <v>147</v>
      </c>
      <c r="L300" s="241" t="s">
        <v>148</v>
      </c>
      <c r="M300" s="241" t="s">
        <v>149</v>
      </c>
      <c r="N300" s="241" t="s">
        <v>150</v>
      </c>
      <c r="O300" s="241" t="s">
        <v>15</v>
      </c>
      <c r="P300" s="241" t="s">
        <v>60</v>
      </c>
    </row>
    <row r="301" spans="1:18">
      <c r="A301" s="123"/>
      <c r="B301" s="124"/>
      <c r="C301" s="122"/>
      <c r="D301" s="122"/>
      <c r="E301" s="567" t="s">
        <v>217</v>
      </c>
      <c r="F301" s="567"/>
      <c r="G301" s="567"/>
      <c r="H301" s="567"/>
      <c r="I301" s="567"/>
      <c r="J301" s="567"/>
      <c r="K301" s="567"/>
      <c r="L301" s="567"/>
      <c r="M301" s="567"/>
      <c r="N301" s="567"/>
      <c r="O301" s="567"/>
      <c r="P301" s="567"/>
    </row>
    <row r="302" spans="1:18">
      <c r="A302" s="105">
        <v>2017</v>
      </c>
      <c r="B302" s="167">
        <v>42859</v>
      </c>
      <c r="C302" s="125" t="str">
        <f>IF(Data!C241="","",Data!C241)</f>
        <v/>
      </c>
      <c r="D302" s="123"/>
      <c r="E302" s="125" t="str">
        <f>IF(Data!E241="","",Data!E241)</f>
        <v/>
      </c>
      <c r="F302" s="125" t="str">
        <f>IF(Data!F241="","",Data!F241)</f>
        <v/>
      </c>
      <c r="G302" s="125" t="str">
        <f>IF(Data!G241="","",Data!G241)</f>
        <v/>
      </c>
      <c r="H302" s="125" t="str">
        <f>IF(Data!H241="","",Data!H241)</f>
        <v/>
      </c>
      <c r="I302" s="125" t="str">
        <f>IF(Data!I241="","",Data!I241)</f>
        <v/>
      </c>
      <c r="J302" s="125" t="str">
        <f>IF(Data!J241="","",Data!J241)</f>
        <v/>
      </c>
      <c r="K302" s="125" t="str">
        <f>IF(Data!K241="","",Data!K241)</f>
        <v/>
      </c>
      <c r="L302" s="125" t="str">
        <f>IF(Data!L241="","",Data!L241)</f>
        <v/>
      </c>
      <c r="M302" s="125" t="str">
        <f>IF(Data!M241="","",Data!M241)</f>
        <v/>
      </c>
      <c r="N302" s="125" t="str">
        <f>IF(Data!N241="","",Data!N241)</f>
        <v/>
      </c>
      <c r="O302" s="125" t="str">
        <f>IF(Data!O241="","",Data!O241)</f>
        <v/>
      </c>
      <c r="P302" s="125" t="str">
        <f>IF(Data!P241="","",Data!P241)</f>
        <v/>
      </c>
    </row>
    <row r="303" spans="1:18">
      <c r="A303" s="126"/>
      <c r="B303" s="168">
        <f>B302+7</f>
        <v>42866</v>
      </c>
      <c r="C303" s="415" t="str">
        <f>IF(Data!C242="","",Data!C242)</f>
        <v/>
      </c>
      <c r="D303" s="127"/>
      <c r="E303" s="125" t="str">
        <f>IF(Data!E242="","",Data!E242)</f>
        <v/>
      </c>
      <c r="F303" s="125" t="str">
        <f>IF(Data!F242="","",Data!F242)</f>
        <v/>
      </c>
      <c r="G303" s="125" t="str">
        <f>IF(Data!G242="","",Data!G242)</f>
        <v/>
      </c>
      <c r="H303" s="125" t="str">
        <f>IF(Data!H242="","",Data!H242)</f>
        <v/>
      </c>
      <c r="I303" s="125" t="str">
        <f>IF(Data!I242="","",Data!I242)</f>
        <v/>
      </c>
      <c r="J303" s="125" t="str">
        <f>IF(Data!J242="","",Data!J242)</f>
        <v/>
      </c>
      <c r="K303" s="125" t="str">
        <f>IF(Data!K242="","",Data!K242)</f>
        <v/>
      </c>
      <c r="L303" s="125" t="str">
        <f>IF(Data!L242="","",Data!L242)</f>
        <v/>
      </c>
      <c r="M303" s="125" t="str">
        <f>IF(Data!M242="","",Data!M242)</f>
        <v/>
      </c>
      <c r="N303" s="125" t="str">
        <f>IF(Data!N242="","",Data!N242)</f>
        <v/>
      </c>
      <c r="O303" s="125" t="str">
        <f>IF(Data!O242="","",Data!O242)</f>
        <v/>
      </c>
      <c r="P303" s="125" t="str">
        <f>IF(Data!P242="","",Data!P242)</f>
        <v/>
      </c>
    </row>
    <row r="304" spans="1:18">
      <c r="A304" s="126"/>
      <c r="B304" s="168">
        <f>B303+7</f>
        <v>42873</v>
      </c>
      <c r="C304" s="415" t="str">
        <f>IF(Data!C243="","",Data!C243)</f>
        <v/>
      </c>
      <c r="D304" s="127"/>
      <c r="E304" s="125" t="str">
        <f>IF(Data!E243="","",Data!E243)</f>
        <v/>
      </c>
      <c r="F304" s="125" t="str">
        <f>IF(Data!F243="","",Data!F243)</f>
        <v/>
      </c>
      <c r="G304" s="125" t="str">
        <f>IF(Data!G243="","",Data!G243)</f>
        <v/>
      </c>
      <c r="H304" s="125" t="str">
        <f>IF(Data!H243="","",Data!H243)</f>
        <v/>
      </c>
      <c r="I304" s="125" t="str">
        <f>IF(Data!I243="","",Data!I243)</f>
        <v/>
      </c>
      <c r="J304" s="125" t="str">
        <f>IF(Data!J243="","",Data!J243)</f>
        <v/>
      </c>
      <c r="K304" s="125" t="str">
        <f>IF(Data!K243="","",Data!K243)</f>
        <v/>
      </c>
      <c r="L304" s="125" t="str">
        <f>IF(Data!L243="","",Data!L243)</f>
        <v/>
      </c>
      <c r="M304" s="125" t="str">
        <f>IF(Data!M243="","",Data!M243)</f>
        <v/>
      </c>
      <c r="N304" s="125" t="str">
        <f>IF(Data!N243="","",Data!N243)</f>
        <v/>
      </c>
      <c r="O304" s="125" t="str">
        <f>IF(Data!O243="","",Data!O243)</f>
        <v/>
      </c>
      <c r="P304" s="125" t="str">
        <f>IF(Data!P243="","",Data!P243)</f>
        <v/>
      </c>
    </row>
    <row r="305" spans="1:16">
      <c r="A305" s="126"/>
      <c r="B305" s="168">
        <f t="shared" ref="B305:B358" si="5">B304+7</f>
        <v>42880</v>
      </c>
      <c r="C305" s="415" t="str">
        <f>IF(Data!C244="","",Data!C244)</f>
        <v/>
      </c>
      <c r="D305" s="127"/>
      <c r="E305" s="125" t="str">
        <f>IF(Data!E244="","",Data!E244)</f>
        <v/>
      </c>
      <c r="F305" s="125" t="str">
        <f>IF(Data!F244="","",Data!F244)</f>
        <v/>
      </c>
      <c r="G305" s="125" t="str">
        <f>IF(Data!G244="","",Data!G244)</f>
        <v/>
      </c>
      <c r="H305" s="125" t="str">
        <f>IF(Data!H244="","",Data!H244)</f>
        <v/>
      </c>
      <c r="I305" s="125" t="str">
        <f>IF(Data!I244="","",Data!I244)</f>
        <v/>
      </c>
      <c r="J305" s="125" t="str">
        <f>IF(Data!J244="","",Data!J244)</f>
        <v/>
      </c>
      <c r="K305" s="125" t="str">
        <f>IF(Data!K244="","",Data!K244)</f>
        <v/>
      </c>
      <c r="L305" s="125" t="str">
        <f>IF(Data!L244="","",Data!L244)</f>
        <v/>
      </c>
      <c r="M305" s="125" t="str">
        <f>IF(Data!M244="","",Data!M244)</f>
        <v/>
      </c>
      <c r="N305" s="125" t="str">
        <f>IF(Data!N244="","",Data!N244)</f>
        <v/>
      </c>
      <c r="O305" s="125" t="str">
        <f>IF(Data!O244="","",Data!O244)</f>
        <v/>
      </c>
      <c r="P305" s="125" t="str">
        <f>IF(Data!P244="","",Data!P244)</f>
        <v/>
      </c>
    </row>
    <row r="306" spans="1:16">
      <c r="A306" s="126"/>
      <c r="B306" s="168">
        <f t="shared" si="5"/>
        <v>42887</v>
      </c>
      <c r="C306" s="415" t="str">
        <f>IF(Data!C245="","",Data!C245)</f>
        <v/>
      </c>
      <c r="D306" s="127"/>
      <c r="E306" s="125" t="str">
        <f>IF(Data!E245="","",Data!E245)</f>
        <v/>
      </c>
      <c r="F306" s="125" t="str">
        <f>IF(Data!F245="","",Data!F245)</f>
        <v/>
      </c>
      <c r="G306" s="125" t="str">
        <f>IF(Data!G245="","",Data!G245)</f>
        <v/>
      </c>
      <c r="H306" s="125" t="str">
        <f>IF(Data!H245="","",Data!H245)</f>
        <v/>
      </c>
      <c r="I306" s="125" t="str">
        <f>IF(Data!I245="","",Data!I245)</f>
        <v/>
      </c>
      <c r="J306" s="125" t="str">
        <f>IF(Data!J245="","",Data!J245)</f>
        <v/>
      </c>
      <c r="K306" s="125" t="str">
        <f>IF(Data!K245="","",Data!K245)</f>
        <v/>
      </c>
      <c r="L306" s="125" t="str">
        <f>IF(Data!L245="","",Data!L245)</f>
        <v/>
      </c>
      <c r="M306" s="125" t="str">
        <f>IF(Data!M245="","",Data!M245)</f>
        <v/>
      </c>
      <c r="N306" s="125" t="str">
        <f>IF(Data!N245="","",Data!N245)</f>
        <v/>
      </c>
      <c r="O306" s="125" t="str">
        <f>IF(Data!O245="","",Data!O245)</f>
        <v/>
      </c>
      <c r="P306" s="125" t="str">
        <f>IF(Data!P245="","",Data!P245)</f>
        <v/>
      </c>
    </row>
    <row r="307" spans="1:16">
      <c r="A307" s="126"/>
      <c r="B307" s="168">
        <f t="shared" si="5"/>
        <v>42894</v>
      </c>
      <c r="C307" s="415" t="str">
        <f>IF(Data!C246="","",Data!C246)</f>
        <v/>
      </c>
      <c r="D307" s="127"/>
      <c r="E307" s="125" t="str">
        <f>IF(Data!E246="","",Data!E246)</f>
        <v/>
      </c>
      <c r="F307" s="125" t="str">
        <f>IF(Data!F246="","",Data!F246)</f>
        <v/>
      </c>
      <c r="G307" s="125" t="str">
        <f>IF(Data!G246="","",Data!G246)</f>
        <v/>
      </c>
      <c r="H307" s="125" t="str">
        <f>IF(Data!H246="","",Data!H246)</f>
        <v/>
      </c>
      <c r="I307" s="125" t="str">
        <f>IF(Data!I246="","",Data!I246)</f>
        <v/>
      </c>
      <c r="J307" s="125" t="str">
        <f>IF(Data!J246="","",Data!J246)</f>
        <v/>
      </c>
      <c r="K307" s="125" t="str">
        <f>IF(Data!K246="","",Data!K246)</f>
        <v/>
      </c>
      <c r="L307" s="125" t="str">
        <f>IF(Data!L246="","",Data!L246)</f>
        <v/>
      </c>
      <c r="M307" s="125" t="str">
        <f>IF(Data!M246="","",Data!M246)</f>
        <v/>
      </c>
      <c r="N307" s="125" t="str">
        <f>IF(Data!N246="","",Data!N246)</f>
        <v/>
      </c>
      <c r="O307" s="125" t="str">
        <f>IF(Data!O246="","",Data!O246)</f>
        <v/>
      </c>
      <c r="P307" s="125" t="str">
        <f>IF(Data!P246="","",Data!P246)</f>
        <v/>
      </c>
    </row>
    <row r="308" spans="1:16">
      <c r="A308" s="126"/>
      <c r="B308" s="168">
        <f t="shared" si="5"/>
        <v>42901</v>
      </c>
      <c r="C308" s="415" t="str">
        <f>IF(Data!C247="","",Data!C247)</f>
        <v/>
      </c>
      <c r="D308" s="127"/>
      <c r="E308" s="125" t="str">
        <f>IF(Data!E247="","",Data!E247)</f>
        <v/>
      </c>
      <c r="F308" s="125" t="str">
        <f>IF(Data!F247="","",Data!F247)</f>
        <v/>
      </c>
      <c r="G308" s="125" t="str">
        <f>IF(Data!G247="","",Data!G247)</f>
        <v/>
      </c>
      <c r="H308" s="125" t="str">
        <f>IF(Data!H247="","",Data!H247)</f>
        <v/>
      </c>
      <c r="I308" s="125" t="str">
        <f>IF(Data!I247="","",Data!I247)</f>
        <v/>
      </c>
      <c r="J308" s="125" t="str">
        <f>IF(Data!J247="","",Data!J247)</f>
        <v/>
      </c>
      <c r="K308" s="125" t="str">
        <f>IF(Data!K247="","",Data!K247)</f>
        <v/>
      </c>
      <c r="L308" s="125" t="str">
        <f>IF(Data!L247="","",Data!L247)</f>
        <v/>
      </c>
      <c r="M308" s="125" t="str">
        <f>IF(Data!M247="","",Data!M247)</f>
        <v/>
      </c>
      <c r="N308" s="125" t="str">
        <f>IF(Data!N247="","",Data!N247)</f>
        <v/>
      </c>
      <c r="O308" s="125" t="str">
        <f>IF(Data!O247="","",Data!O247)</f>
        <v/>
      </c>
      <c r="P308" s="125" t="str">
        <f>IF(Data!P247="","",Data!P247)</f>
        <v/>
      </c>
    </row>
    <row r="309" spans="1:16">
      <c r="A309" s="126"/>
      <c r="B309" s="168">
        <f t="shared" si="5"/>
        <v>42908</v>
      </c>
      <c r="C309" s="415" t="str">
        <f>IF(Data!C248="","",Data!C248)</f>
        <v/>
      </c>
      <c r="D309" s="127"/>
      <c r="E309" s="125" t="str">
        <f>IF(Data!E248="","",Data!E248)</f>
        <v/>
      </c>
      <c r="F309" s="125" t="str">
        <f>IF(Data!F248="","",Data!F248)</f>
        <v/>
      </c>
      <c r="G309" s="125" t="str">
        <f>IF(Data!G248="","",Data!G248)</f>
        <v/>
      </c>
      <c r="H309" s="125" t="str">
        <f>IF(Data!H248="","",Data!H248)</f>
        <v/>
      </c>
      <c r="I309" s="125" t="str">
        <f>IF(Data!I248="","",Data!I248)</f>
        <v/>
      </c>
      <c r="J309" s="125" t="str">
        <f>IF(Data!J248="","",Data!J248)</f>
        <v/>
      </c>
      <c r="K309" s="125" t="str">
        <f>IF(Data!K248="","",Data!K248)</f>
        <v/>
      </c>
      <c r="L309" s="125" t="str">
        <f>IF(Data!L248="","",Data!L248)</f>
        <v/>
      </c>
      <c r="M309" s="125" t="str">
        <f>IF(Data!M248="","",Data!M248)</f>
        <v/>
      </c>
      <c r="N309" s="125" t="str">
        <f>IF(Data!N248="","",Data!N248)</f>
        <v/>
      </c>
      <c r="O309" s="125" t="str">
        <f>IF(Data!O248="","",Data!O248)</f>
        <v/>
      </c>
      <c r="P309" s="125" t="str">
        <f>IF(Data!P248="","",Data!P248)</f>
        <v/>
      </c>
    </row>
    <row r="310" spans="1:16">
      <c r="A310" s="126"/>
      <c r="B310" s="168">
        <f t="shared" si="5"/>
        <v>42915</v>
      </c>
      <c r="C310" s="415" t="str">
        <f>IF(Data!C249="","",Data!C249)</f>
        <v/>
      </c>
      <c r="D310" s="127"/>
      <c r="E310" s="125" t="str">
        <f>IF(Data!E249="","",Data!E249)</f>
        <v/>
      </c>
      <c r="F310" s="125" t="str">
        <f>IF(Data!F249="","",Data!F249)</f>
        <v/>
      </c>
      <c r="G310" s="125" t="str">
        <f>IF(Data!G249="","",Data!G249)</f>
        <v/>
      </c>
      <c r="H310" s="125" t="str">
        <f>IF(Data!H249="","",Data!H249)</f>
        <v/>
      </c>
      <c r="I310" s="125" t="str">
        <f>IF(Data!I249="","",Data!I249)</f>
        <v/>
      </c>
      <c r="J310" s="125" t="str">
        <f>IF(Data!J249="","",Data!J249)</f>
        <v/>
      </c>
      <c r="K310" s="125" t="str">
        <f>IF(Data!K249="","",Data!K249)</f>
        <v/>
      </c>
      <c r="L310" s="125" t="str">
        <f>IF(Data!L249="","",Data!L249)</f>
        <v/>
      </c>
      <c r="M310" s="125" t="str">
        <f>IF(Data!M249="","",Data!M249)</f>
        <v/>
      </c>
      <c r="N310" s="125" t="str">
        <f>IF(Data!N249="","",Data!N249)</f>
        <v/>
      </c>
      <c r="O310" s="125" t="str">
        <f>IF(Data!O249="","",Data!O249)</f>
        <v/>
      </c>
      <c r="P310" s="125" t="str">
        <f>IF(Data!P249="","",Data!P249)</f>
        <v/>
      </c>
    </row>
    <row r="311" spans="1:16">
      <c r="A311" s="126"/>
      <c r="B311" s="168">
        <f t="shared" si="5"/>
        <v>42922</v>
      </c>
      <c r="C311" s="415" t="str">
        <f>IF(Data!C250="","",Data!C250)</f>
        <v/>
      </c>
      <c r="D311" s="127"/>
      <c r="E311" s="125" t="str">
        <f>IF(Data!E250="","",Data!E250)</f>
        <v/>
      </c>
      <c r="F311" s="125" t="str">
        <f>IF(Data!F250="","",Data!F250)</f>
        <v/>
      </c>
      <c r="G311" s="125" t="str">
        <f>IF(Data!G250="","",Data!G250)</f>
        <v/>
      </c>
      <c r="H311" s="125" t="str">
        <f>IF(Data!H250="","",Data!H250)</f>
        <v/>
      </c>
      <c r="I311" s="125" t="str">
        <f>IF(Data!I250="","",Data!I250)</f>
        <v/>
      </c>
      <c r="J311" s="125" t="str">
        <f>IF(Data!J250="","",Data!J250)</f>
        <v/>
      </c>
      <c r="K311" s="125" t="str">
        <f>IF(Data!K250="","",Data!K250)</f>
        <v/>
      </c>
      <c r="L311" s="125" t="str">
        <f>IF(Data!L250="","",Data!L250)</f>
        <v/>
      </c>
      <c r="M311" s="125" t="str">
        <f>IF(Data!M250="","",Data!M250)</f>
        <v/>
      </c>
      <c r="N311" s="125" t="str">
        <f>IF(Data!N250="","",Data!N250)</f>
        <v/>
      </c>
      <c r="O311" s="125" t="str">
        <f>IF(Data!O250="","",Data!O250)</f>
        <v/>
      </c>
      <c r="P311" s="125" t="str">
        <f>IF(Data!P250="","",Data!P250)</f>
        <v/>
      </c>
    </row>
    <row r="312" spans="1:16">
      <c r="A312" s="126"/>
      <c r="B312" s="168">
        <f t="shared" si="5"/>
        <v>42929</v>
      </c>
      <c r="C312" s="415" t="str">
        <f>IF(Data!C251="","",Data!C251)</f>
        <v/>
      </c>
      <c r="D312" s="127"/>
      <c r="E312" s="125" t="str">
        <f>IF(Data!E251="","",Data!E251)</f>
        <v/>
      </c>
      <c r="F312" s="125" t="str">
        <f>IF(Data!F251="","",Data!F251)</f>
        <v/>
      </c>
      <c r="G312" s="125" t="str">
        <f>IF(Data!G251="","",Data!G251)</f>
        <v/>
      </c>
      <c r="H312" s="125" t="str">
        <f>IF(Data!H251="","",Data!H251)</f>
        <v/>
      </c>
      <c r="I312" s="125" t="str">
        <f>IF(Data!I251="","",Data!I251)</f>
        <v/>
      </c>
      <c r="J312" s="125" t="str">
        <f>IF(Data!J251="","",Data!J251)</f>
        <v/>
      </c>
      <c r="K312" s="125" t="str">
        <f>IF(Data!K251="","",Data!K251)</f>
        <v/>
      </c>
      <c r="L312" s="125" t="str">
        <f>IF(Data!L251="","",Data!L251)</f>
        <v/>
      </c>
      <c r="M312" s="125" t="str">
        <f>IF(Data!M251="","",Data!M251)</f>
        <v/>
      </c>
      <c r="N312" s="125" t="str">
        <f>IF(Data!N251="","",Data!N251)</f>
        <v/>
      </c>
      <c r="O312" s="125" t="str">
        <f>IF(Data!O251="","",Data!O251)</f>
        <v/>
      </c>
      <c r="P312" s="125" t="str">
        <f>IF(Data!P251="","",Data!P251)</f>
        <v/>
      </c>
    </row>
    <row r="313" spans="1:16">
      <c r="A313" s="126"/>
      <c r="B313" s="168">
        <f t="shared" si="5"/>
        <v>42936</v>
      </c>
      <c r="C313" s="415" t="str">
        <f>IF(Data!C252="","",Data!C252)</f>
        <v/>
      </c>
      <c r="D313" s="127"/>
      <c r="E313" s="125" t="str">
        <f>IF(Data!E252="","",Data!E252)</f>
        <v/>
      </c>
      <c r="F313" s="125" t="str">
        <f>IF(Data!F252="","",Data!F252)</f>
        <v/>
      </c>
      <c r="G313" s="125" t="str">
        <f>IF(Data!G252="","",Data!G252)</f>
        <v/>
      </c>
      <c r="H313" s="125" t="str">
        <f>IF(Data!H252="","",Data!H252)</f>
        <v/>
      </c>
      <c r="I313" s="125" t="str">
        <f>IF(Data!I252="","",Data!I252)</f>
        <v/>
      </c>
      <c r="J313" s="125" t="str">
        <f>IF(Data!J252="","",Data!J252)</f>
        <v/>
      </c>
      <c r="K313" s="125" t="str">
        <f>IF(Data!K252="","",Data!K252)</f>
        <v/>
      </c>
      <c r="L313" s="125" t="str">
        <f>IF(Data!L252="","",Data!L252)</f>
        <v/>
      </c>
      <c r="M313" s="125" t="str">
        <f>IF(Data!M252="","",Data!M252)</f>
        <v/>
      </c>
      <c r="N313" s="125" t="str">
        <f>IF(Data!N252="","",Data!N252)</f>
        <v/>
      </c>
      <c r="O313" s="125" t="str">
        <f>IF(Data!O252="","",Data!O252)</f>
        <v/>
      </c>
      <c r="P313" s="125" t="str">
        <f>IF(Data!P252="","",Data!P252)</f>
        <v/>
      </c>
    </row>
    <row r="314" spans="1:16">
      <c r="A314" s="126"/>
      <c r="B314" s="168">
        <f t="shared" si="5"/>
        <v>42943</v>
      </c>
      <c r="C314" s="415" t="str">
        <f>IF(Data!C253="","",Data!C253)</f>
        <v/>
      </c>
      <c r="D314" s="127"/>
      <c r="E314" s="125" t="str">
        <f>IF(Data!E253="","",Data!E253)</f>
        <v/>
      </c>
      <c r="F314" s="125" t="str">
        <f>IF(Data!F253="","",Data!F253)</f>
        <v/>
      </c>
      <c r="G314" s="125" t="str">
        <f>IF(Data!G253="","",Data!G253)</f>
        <v/>
      </c>
      <c r="H314" s="125" t="str">
        <f>IF(Data!H253="","",Data!H253)</f>
        <v/>
      </c>
      <c r="I314" s="125" t="str">
        <f>IF(Data!I253="","",Data!I253)</f>
        <v/>
      </c>
      <c r="J314" s="125" t="str">
        <f>IF(Data!J253="","",Data!J253)</f>
        <v/>
      </c>
      <c r="K314" s="125" t="str">
        <f>IF(Data!K253="","",Data!K253)</f>
        <v/>
      </c>
      <c r="L314" s="125" t="str">
        <f>IF(Data!L253="","",Data!L253)</f>
        <v/>
      </c>
      <c r="M314" s="125" t="str">
        <f>IF(Data!M253="","",Data!M253)</f>
        <v/>
      </c>
      <c r="N314" s="125" t="str">
        <f>IF(Data!N253="","",Data!N253)</f>
        <v/>
      </c>
      <c r="O314" s="125" t="str">
        <f>IF(Data!O253="","",Data!O253)</f>
        <v/>
      </c>
      <c r="P314" s="125" t="str">
        <f>IF(Data!P253="","",Data!P253)</f>
        <v/>
      </c>
    </row>
    <row r="315" spans="1:16">
      <c r="A315" s="126"/>
      <c r="B315" s="168">
        <f t="shared" si="5"/>
        <v>42950</v>
      </c>
      <c r="C315" s="415">
        <f>IF(Data!C254="","",Data!C254)</f>
        <v>42947</v>
      </c>
      <c r="D315" s="127"/>
      <c r="E315" s="125">
        <f>IF(Data!E254="","",Data!E254)</f>
        <v>4.37</v>
      </c>
      <c r="F315" s="125" t="str">
        <f>IF(Data!F254="","",Data!F254)</f>
        <v/>
      </c>
      <c r="G315" s="125" t="str">
        <f>IF(Data!G254="","",Data!G254)</f>
        <v/>
      </c>
      <c r="H315" s="125" t="str">
        <f>IF(Data!H254="","",Data!H254)</f>
        <v/>
      </c>
      <c r="I315" s="125" t="str">
        <f>IF(Data!I254="","",Data!I254)</f>
        <v/>
      </c>
      <c r="J315" s="125" t="str">
        <f>IF(Data!J254="","",Data!J254)</f>
        <v/>
      </c>
      <c r="K315" s="125" t="str">
        <f>IF(Data!K254="","",Data!K254)</f>
        <v/>
      </c>
      <c r="L315" s="125" t="str">
        <f>IF(Data!L254="","",Data!L254)</f>
        <v/>
      </c>
      <c r="M315" s="125" t="str">
        <f>IF(Data!M254="","",Data!M254)</f>
        <v/>
      </c>
      <c r="N315" s="125" t="str">
        <f>IF(Data!N254="","",Data!N254)</f>
        <v/>
      </c>
      <c r="O315" s="125" t="str">
        <f>IF(Data!O254="","",Data!O254)</f>
        <v/>
      </c>
      <c r="P315" s="125" t="str">
        <f>IF(Data!P254="","",Data!P254)</f>
        <v/>
      </c>
    </row>
    <row r="316" spans="1:16">
      <c r="A316" s="126"/>
      <c r="B316" s="168">
        <f t="shared" si="5"/>
        <v>42957</v>
      </c>
      <c r="C316" s="415" t="str">
        <f>IF(Data!C255="","",Data!C255)</f>
        <v/>
      </c>
      <c r="D316" s="127"/>
      <c r="E316" s="125">
        <f>IF(Data!E255="","",Data!E255)</f>
        <v>4.37</v>
      </c>
      <c r="F316" s="125" t="str">
        <f>IF(Data!F255="","",Data!F255)</f>
        <v/>
      </c>
      <c r="G316" s="125" t="str">
        <f>IF(Data!G255="","",Data!G255)</f>
        <v/>
      </c>
      <c r="H316" s="125" t="str">
        <f>IF(Data!H255="","",Data!H255)</f>
        <v/>
      </c>
      <c r="I316" s="125" t="str">
        <f>IF(Data!I255="","",Data!I255)</f>
        <v/>
      </c>
      <c r="J316" s="125" t="str">
        <f>IF(Data!J255="","",Data!J255)</f>
        <v/>
      </c>
      <c r="K316" s="125" t="str">
        <f>IF(Data!K255="","",Data!K255)</f>
        <v/>
      </c>
      <c r="L316" s="125" t="str">
        <f>IF(Data!L255="","",Data!L255)</f>
        <v/>
      </c>
      <c r="M316" s="125" t="str">
        <f>IF(Data!M255="","",Data!M255)</f>
        <v/>
      </c>
      <c r="N316" s="125" t="str">
        <f>IF(Data!N255="","",Data!N255)</f>
        <v/>
      </c>
      <c r="O316" s="125" t="str">
        <f>IF(Data!O255="","",Data!O255)</f>
        <v/>
      </c>
      <c r="P316" s="125" t="str">
        <f>IF(Data!P255="","",Data!P255)</f>
        <v/>
      </c>
    </row>
    <row r="317" spans="1:16">
      <c r="A317" s="126"/>
      <c r="B317" s="168">
        <f t="shared" si="5"/>
        <v>42964</v>
      </c>
      <c r="C317" s="415" t="str">
        <f>IF(Data!C256="","",Data!C256)</f>
        <v/>
      </c>
      <c r="D317" s="127"/>
      <c r="E317" s="125">
        <f>IF(Data!E256="","",Data!E256)</f>
        <v>4.37</v>
      </c>
      <c r="F317" s="125" t="str">
        <f>IF(Data!F256="","",Data!F256)</f>
        <v/>
      </c>
      <c r="G317" s="125" t="str">
        <f>IF(Data!G256="","",Data!G256)</f>
        <v/>
      </c>
      <c r="H317" s="125" t="str">
        <f>IF(Data!H256="","",Data!H256)</f>
        <v/>
      </c>
      <c r="I317" s="125" t="str">
        <f>IF(Data!I256="","",Data!I256)</f>
        <v/>
      </c>
      <c r="J317" s="125" t="str">
        <f>IF(Data!J256="","",Data!J256)</f>
        <v/>
      </c>
      <c r="K317" s="125" t="str">
        <f>IF(Data!K256="","",Data!K256)</f>
        <v/>
      </c>
      <c r="L317" s="125" t="str">
        <f>IF(Data!L256="","",Data!L256)</f>
        <v/>
      </c>
      <c r="M317" s="125" t="str">
        <f>IF(Data!M256="","",Data!M256)</f>
        <v/>
      </c>
      <c r="N317" s="125" t="str">
        <f>IF(Data!N256="","",Data!N256)</f>
        <v/>
      </c>
      <c r="O317" s="125" t="str">
        <f>IF(Data!O256="","",Data!O256)</f>
        <v/>
      </c>
      <c r="P317" s="125" t="str">
        <f>IF(Data!P256="","",Data!P256)</f>
        <v/>
      </c>
    </row>
    <row r="318" spans="1:16">
      <c r="A318" s="126"/>
      <c r="B318" s="168">
        <f t="shared" si="5"/>
        <v>42971</v>
      </c>
      <c r="C318" s="415" t="str">
        <f>IF(Data!C257="","",Data!C257)</f>
        <v/>
      </c>
      <c r="D318" s="127"/>
      <c r="E318" s="125">
        <f>IF(Data!E257="","",Data!E257)</f>
        <v>4.37</v>
      </c>
      <c r="F318" s="125" t="str">
        <f>IF(Data!F257="","",Data!F257)</f>
        <v/>
      </c>
      <c r="G318" s="125" t="str">
        <f>IF(Data!G257="","",Data!G257)</f>
        <v/>
      </c>
      <c r="H318" s="125" t="str">
        <f>IF(Data!H257="","",Data!H257)</f>
        <v/>
      </c>
      <c r="I318" s="125" t="str">
        <f>IF(Data!I257="","",Data!I257)</f>
        <v/>
      </c>
      <c r="J318" s="125" t="str">
        <f>IF(Data!J257="","",Data!J257)</f>
        <v/>
      </c>
      <c r="K318" s="125" t="str">
        <f>IF(Data!K257="","",Data!K257)</f>
        <v/>
      </c>
      <c r="L318" s="125" t="str">
        <f>IF(Data!L257="","",Data!L257)</f>
        <v/>
      </c>
      <c r="M318" s="125" t="str">
        <f>IF(Data!M257="","",Data!M257)</f>
        <v/>
      </c>
      <c r="N318" s="125" t="str">
        <f>IF(Data!N257="","",Data!N257)</f>
        <v/>
      </c>
      <c r="O318" s="125" t="str">
        <f>IF(Data!O257="","",Data!O257)</f>
        <v/>
      </c>
      <c r="P318" s="125" t="str">
        <f>IF(Data!P257="","",Data!P257)</f>
        <v/>
      </c>
    </row>
    <row r="319" spans="1:16">
      <c r="A319" s="126"/>
      <c r="B319" s="168">
        <f t="shared" si="5"/>
        <v>42978</v>
      </c>
      <c r="C319" s="415">
        <f>IF(Data!C258="","",Data!C258)</f>
        <v>42977</v>
      </c>
      <c r="D319" s="127"/>
      <c r="E319" s="125">
        <f>IF(Data!E258="","",Data!E258)</f>
        <v>4.37</v>
      </c>
      <c r="F319" s="125">
        <f>IF(Data!F258="","",Data!F258)</f>
        <v>4.7699999999999996</v>
      </c>
      <c r="G319" s="125" t="str">
        <f>IF(Data!G258="","",Data!G258)</f>
        <v/>
      </c>
      <c r="H319" s="125" t="str">
        <f>IF(Data!H258="","",Data!H258)</f>
        <v/>
      </c>
      <c r="I319" s="125" t="str">
        <f>IF(Data!I258="","",Data!I258)</f>
        <v/>
      </c>
      <c r="J319" s="125" t="str">
        <f>IF(Data!J258="","",Data!J258)</f>
        <v/>
      </c>
      <c r="K319" s="125" t="str">
        <f>IF(Data!K258="","",Data!K258)</f>
        <v/>
      </c>
      <c r="L319" s="125" t="str">
        <f>IF(Data!L258="","",Data!L258)</f>
        <v/>
      </c>
      <c r="M319" s="125" t="str">
        <f>IF(Data!M258="","",Data!M258)</f>
        <v/>
      </c>
      <c r="N319" s="125" t="str">
        <f>IF(Data!N258="","",Data!N258)</f>
        <v/>
      </c>
      <c r="O319" s="125" t="str">
        <f>IF(Data!O258="","",Data!O258)</f>
        <v/>
      </c>
      <c r="P319" s="125" t="str">
        <f>IF(Data!P258="","",Data!P258)</f>
        <v/>
      </c>
    </row>
    <row r="320" spans="1:16">
      <c r="A320" s="126"/>
      <c r="B320" s="168">
        <f t="shared" si="5"/>
        <v>42985</v>
      </c>
      <c r="C320" s="415" t="str">
        <f>IF(Data!C259="","",Data!C259)</f>
        <v/>
      </c>
      <c r="D320" s="127"/>
      <c r="E320" s="125">
        <f>IF(Data!E259="","",Data!E259)</f>
        <v>4.37</v>
      </c>
      <c r="F320" s="125">
        <f>IF(Data!F259="","",Data!F259)</f>
        <v>4.7699999999999996</v>
      </c>
      <c r="G320" s="125" t="str">
        <f>IF(Data!G259="","",Data!G259)</f>
        <v/>
      </c>
      <c r="H320" s="125" t="str">
        <f>IF(Data!H259="","",Data!H259)</f>
        <v/>
      </c>
      <c r="I320" s="125" t="str">
        <f>IF(Data!I259="","",Data!I259)</f>
        <v/>
      </c>
      <c r="J320" s="125" t="str">
        <f>IF(Data!J259="","",Data!J259)</f>
        <v/>
      </c>
      <c r="K320" s="125" t="str">
        <f>IF(Data!K259="","",Data!K259)</f>
        <v/>
      </c>
      <c r="L320" s="125" t="str">
        <f>IF(Data!L259="","",Data!L259)</f>
        <v/>
      </c>
      <c r="M320" s="125" t="str">
        <f>IF(Data!M259="","",Data!M259)</f>
        <v/>
      </c>
      <c r="N320" s="125" t="str">
        <f>IF(Data!N259="","",Data!N259)</f>
        <v/>
      </c>
      <c r="O320" s="125" t="str">
        <f>IF(Data!O259="","",Data!O259)</f>
        <v/>
      </c>
      <c r="P320" s="125" t="str">
        <f>IF(Data!P259="","",Data!P259)</f>
        <v/>
      </c>
    </row>
    <row r="321" spans="1:16">
      <c r="A321" s="126"/>
      <c r="B321" s="168">
        <f t="shared" si="5"/>
        <v>42992</v>
      </c>
      <c r="C321" s="415" t="str">
        <f>IF(Data!C260="","",Data!C260)</f>
        <v/>
      </c>
      <c r="D321" s="127"/>
      <c r="E321" s="125">
        <f>IF(Data!E260="","",Data!E260)</f>
        <v>4.37</v>
      </c>
      <c r="F321" s="125">
        <f>IF(Data!F260="","",Data!F260)</f>
        <v>4.7699999999999996</v>
      </c>
      <c r="G321" s="125" t="str">
        <f>IF(Data!G260="","",Data!G260)</f>
        <v/>
      </c>
      <c r="H321" s="125" t="str">
        <f>IF(Data!H260="","",Data!H260)</f>
        <v/>
      </c>
      <c r="I321" s="125" t="str">
        <f>IF(Data!I260="","",Data!I260)</f>
        <v/>
      </c>
      <c r="J321" s="125" t="str">
        <f>IF(Data!J260="","",Data!J260)</f>
        <v/>
      </c>
      <c r="K321" s="125" t="str">
        <f>IF(Data!K260="","",Data!K260)</f>
        <v/>
      </c>
      <c r="L321" s="125" t="str">
        <f>IF(Data!L260="","",Data!L260)</f>
        <v/>
      </c>
      <c r="M321" s="125" t="str">
        <f>IF(Data!M260="","",Data!M260)</f>
        <v/>
      </c>
      <c r="N321" s="125" t="str">
        <f>IF(Data!N260="","",Data!N260)</f>
        <v/>
      </c>
      <c r="O321" s="125" t="str">
        <f>IF(Data!O260="","",Data!O260)</f>
        <v/>
      </c>
      <c r="P321" s="125" t="str">
        <f>IF(Data!P260="","",Data!P260)</f>
        <v/>
      </c>
    </row>
    <row r="322" spans="1:16">
      <c r="A322" s="126"/>
      <c r="B322" s="168">
        <f t="shared" si="5"/>
        <v>42999</v>
      </c>
      <c r="C322" s="415" t="str">
        <f>IF(Data!C261="","",Data!C261)</f>
        <v/>
      </c>
      <c r="D322" s="127"/>
      <c r="E322" s="125">
        <f>IF(Data!E261="","",Data!E261)</f>
        <v>4.37</v>
      </c>
      <c r="F322" s="125">
        <f>IF(Data!F261="","",Data!F261)</f>
        <v>4.7699999999999996</v>
      </c>
      <c r="G322" s="125" t="str">
        <f>IF(Data!G261="","",Data!G261)</f>
        <v/>
      </c>
      <c r="H322" s="125" t="str">
        <f>IF(Data!H261="","",Data!H261)</f>
        <v/>
      </c>
      <c r="I322" s="125" t="str">
        <f>IF(Data!I261="","",Data!I261)</f>
        <v/>
      </c>
      <c r="J322" s="125" t="str">
        <f>IF(Data!J261="","",Data!J261)</f>
        <v/>
      </c>
      <c r="K322" s="125" t="str">
        <f>IF(Data!K261="","",Data!K261)</f>
        <v/>
      </c>
      <c r="L322" s="125" t="str">
        <f>IF(Data!L261="","",Data!L261)</f>
        <v/>
      </c>
      <c r="M322" s="125" t="str">
        <f>IF(Data!M261="","",Data!M261)</f>
        <v/>
      </c>
      <c r="N322" s="125" t="str">
        <f>IF(Data!N261="","",Data!N261)</f>
        <v/>
      </c>
      <c r="O322" s="125" t="str">
        <f>IF(Data!O261="","",Data!O261)</f>
        <v/>
      </c>
      <c r="P322" s="125" t="str">
        <f>IF(Data!P261="","",Data!P261)</f>
        <v/>
      </c>
    </row>
    <row r="323" spans="1:16">
      <c r="A323" s="126"/>
      <c r="B323" s="168">
        <f t="shared" si="5"/>
        <v>43006</v>
      </c>
      <c r="C323" s="415" t="str">
        <f>IF(Data!C262="","",Data!C262)</f>
        <v/>
      </c>
      <c r="D323" s="127"/>
      <c r="E323" s="125">
        <f>IF(Data!E262="","",Data!E262)</f>
        <v>4.37</v>
      </c>
      <c r="F323" s="125">
        <f>IF(Data!F262="","",Data!F262)</f>
        <v>4.7699999999999996</v>
      </c>
      <c r="G323" s="125" t="str">
        <f>IF(Data!G262="","",Data!G262)</f>
        <v/>
      </c>
      <c r="H323" s="125" t="str">
        <f>IF(Data!H262="","",Data!H262)</f>
        <v/>
      </c>
      <c r="I323" s="125" t="str">
        <f>IF(Data!I262="","",Data!I262)</f>
        <v/>
      </c>
      <c r="J323" s="125" t="str">
        <f>IF(Data!J262="","",Data!J262)</f>
        <v/>
      </c>
      <c r="K323" s="125" t="str">
        <f>IF(Data!K262="","",Data!K262)</f>
        <v/>
      </c>
      <c r="L323" s="125" t="str">
        <f>IF(Data!L262="","",Data!L262)</f>
        <v/>
      </c>
      <c r="M323" s="125" t="str">
        <f>IF(Data!M262="","",Data!M262)</f>
        <v/>
      </c>
      <c r="N323" s="125" t="str">
        <f>IF(Data!N262="","",Data!N262)</f>
        <v/>
      </c>
      <c r="O323" s="125" t="str">
        <f>IF(Data!O262="","",Data!O262)</f>
        <v/>
      </c>
      <c r="P323" s="125" t="str">
        <f>IF(Data!P262="","",Data!P262)</f>
        <v/>
      </c>
    </row>
    <row r="324" spans="1:16">
      <c r="A324" s="126"/>
      <c r="B324" s="168">
        <f t="shared" si="5"/>
        <v>43013</v>
      </c>
      <c r="C324" s="415">
        <f>IF(Data!C263="","",Data!C263)</f>
        <v>43006</v>
      </c>
      <c r="D324" s="127"/>
      <c r="E324" s="125">
        <f>IF(Data!E263="","",Data!E263)</f>
        <v>4.37</v>
      </c>
      <c r="F324" s="125">
        <f>IF(Data!F263="","",Data!F263)</f>
        <v>4.7699999999999996</v>
      </c>
      <c r="G324" s="125">
        <f>IF(Data!G263="","",Data!G263)</f>
        <v>4.83</v>
      </c>
      <c r="H324" s="125" t="str">
        <f>IF(Data!H263="","",Data!H263)</f>
        <v/>
      </c>
      <c r="I324" s="125" t="str">
        <f>IF(Data!I263="","",Data!I263)</f>
        <v/>
      </c>
      <c r="J324" s="125" t="str">
        <f>IF(Data!J263="","",Data!J263)</f>
        <v/>
      </c>
      <c r="K324" s="125" t="str">
        <f>IF(Data!K263="","",Data!K263)</f>
        <v/>
      </c>
      <c r="L324" s="125" t="str">
        <f>IF(Data!L263="","",Data!L263)</f>
        <v/>
      </c>
      <c r="M324" s="125" t="str">
        <f>IF(Data!M263="","",Data!M263)</f>
        <v/>
      </c>
      <c r="N324" s="125" t="str">
        <f>IF(Data!N263="","",Data!N263)</f>
        <v/>
      </c>
      <c r="O324" s="125" t="str">
        <f>IF(Data!O263="","",Data!O263)</f>
        <v/>
      </c>
      <c r="P324" s="125" t="str">
        <f>IF(Data!P263="","",Data!P263)</f>
        <v/>
      </c>
    </row>
    <row r="325" spans="1:16">
      <c r="A325" s="126"/>
      <c r="B325" s="168">
        <f t="shared" si="5"/>
        <v>43020</v>
      </c>
      <c r="C325" s="415" t="str">
        <f>IF(Data!C264="","",Data!C264)</f>
        <v/>
      </c>
      <c r="D325" s="127"/>
      <c r="E325" s="125">
        <f>IF(Data!E264="","",Data!E264)</f>
        <v>4.37</v>
      </c>
      <c r="F325" s="125">
        <f>IF(Data!F264="","",Data!F264)</f>
        <v>4.7699999999999996</v>
      </c>
      <c r="G325" s="125">
        <f>IF(Data!G264="","",Data!G264)</f>
        <v>4.83</v>
      </c>
      <c r="H325" s="125" t="str">
        <f>IF(Data!H264="","",Data!H264)</f>
        <v/>
      </c>
      <c r="I325" s="125" t="str">
        <f>IF(Data!I264="","",Data!I264)</f>
        <v/>
      </c>
      <c r="J325" s="125" t="str">
        <f>IF(Data!J264="","",Data!J264)</f>
        <v/>
      </c>
      <c r="K325" s="125" t="str">
        <f>IF(Data!K264="","",Data!K264)</f>
        <v/>
      </c>
      <c r="L325" s="125" t="str">
        <f>IF(Data!L264="","",Data!L264)</f>
        <v/>
      </c>
      <c r="M325" s="125" t="str">
        <f>IF(Data!M264="","",Data!M264)</f>
        <v/>
      </c>
      <c r="N325" s="125" t="str">
        <f>IF(Data!N264="","",Data!N264)</f>
        <v/>
      </c>
      <c r="O325" s="125" t="str">
        <f>IF(Data!O264="","",Data!O264)</f>
        <v/>
      </c>
      <c r="P325" s="125" t="str">
        <f>IF(Data!P264="","",Data!P264)</f>
        <v/>
      </c>
    </row>
    <row r="326" spans="1:16">
      <c r="A326" s="126"/>
      <c r="B326" s="168">
        <f t="shared" si="5"/>
        <v>43027</v>
      </c>
      <c r="C326" s="415" t="str">
        <f>IF(Data!C265="","",Data!C265)</f>
        <v/>
      </c>
      <c r="D326" s="127"/>
      <c r="E326" s="125">
        <f>IF(Data!E265="","",Data!E265)</f>
        <v>4.37</v>
      </c>
      <c r="F326" s="125">
        <f>IF(Data!F265="","",Data!F265)</f>
        <v>4.7699999999999996</v>
      </c>
      <c r="G326" s="125">
        <f>IF(Data!G265="","",Data!G265)</f>
        <v>4.83</v>
      </c>
      <c r="H326" s="125" t="str">
        <f>IF(Data!H265="","",Data!H265)</f>
        <v/>
      </c>
      <c r="I326" s="125" t="str">
        <f>IF(Data!I265="","",Data!I265)</f>
        <v/>
      </c>
      <c r="J326" s="125" t="str">
        <f>IF(Data!J265="","",Data!J265)</f>
        <v/>
      </c>
      <c r="K326" s="125" t="str">
        <f>IF(Data!K265="","",Data!K265)</f>
        <v/>
      </c>
      <c r="L326" s="125" t="str">
        <f>IF(Data!L265="","",Data!L265)</f>
        <v/>
      </c>
      <c r="M326" s="125" t="str">
        <f>IF(Data!M265="","",Data!M265)</f>
        <v/>
      </c>
      <c r="N326" s="125" t="str">
        <f>IF(Data!N265="","",Data!N265)</f>
        <v/>
      </c>
      <c r="O326" s="125" t="str">
        <f>IF(Data!O265="","",Data!O265)</f>
        <v/>
      </c>
      <c r="P326" s="125" t="str">
        <f>IF(Data!P265="","",Data!P265)</f>
        <v/>
      </c>
    </row>
    <row r="327" spans="1:16">
      <c r="A327" s="126"/>
      <c r="B327" s="168">
        <f t="shared" si="5"/>
        <v>43034</v>
      </c>
      <c r="C327" s="415" t="str">
        <f>IF(Data!C266="","",Data!C266)</f>
        <v/>
      </c>
      <c r="D327" s="127"/>
      <c r="E327" s="125">
        <f>IF(Data!E266="","",Data!E266)</f>
        <v>4.37</v>
      </c>
      <c r="F327" s="125">
        <f>IF(Data!F266="","",Data!F266)</f>
        <v>4.7699999999999996</v>
      </c>
      <c r="G327" s="125">
        <f>IF(Data!G266="","",Data!G266)</f>
        <v>4.83</v>
      </c>
      <c r="H327" s="125" t="str">
        <f>IF(Data!H266="","",Data!H266)</f>
        <v/>
      </c>
      <c r="I327" s="125" t="str">
        <f>IF(Data!I266="","",Data!I266)</f>
        <v/>
      </c>
      <c r="J327" s="125" t="str">
        <f>IF(Data!J266="","",Data!J266)</f>
        <v/>
      </c>
      <c r="K327" s="125" t="str">
        <f>IF(Data!K266="","",Data!K266)</f>
        <v/>
      </c>
      <c r="L327" s="125" t="str">
        <f>IF(Data!L266="","",Data!L266)</f>
        <v/>
      </c>
      <c r="M327" s="125" t="str">
        <f>IF(Data!M266="","",Data!M266)</f>
        <v/>
      </c>
      <c r="N327" s="125" t="str">
        <f>IF(Data!N266="","",Data!N266)</f>
        <v/>
      </c>
      <c r="O327" s="125" t="str">
        <f>IF(Data!O266="","",Data!O266)</f>
        <v/>
      </c>
      <c r="P327" s="125" t="str">
        <f>IF(Data!P266="","",Data!P266)</f>
        <v/>
      </c>
    </row>
    <row r="328" spans="1:16">
      <c r="A328" s="126"/>
      <c r="B328" s="168">
        <f t="shared" si="5"/>
        <v>43041</v>
      </c>
      <c r="C328" s="415">
        <f>IF(Data!C267="","",Data!C267)</f>
        <v>43038</v>
      </c>
      <c r="D328" s="127"/>
      <c r="E328" s="125">
        <f>IF(Data!E267="","",Data!E267)</f>
        <v>4.37</v>
      </c>
      <c r="F328" s="125">
        <f>IF(Data!F267="","",Data!F267)</f>
        <v>4.7699999999999996</v>
      </c>
      <c r="G328" s="125">
        <f>IF(Data!G267="","",Data!G267)</f>
        <v>4.83</v>
      </c>
      <c r="H328" s="125">
        <f>IF(Data!H267="","",Data!H267)</f>
        <v>4.6500000000000004</v>
      </c>
      <c r="I328" s="125" t="str">
        <f>IF(Data!I267="","",Data!I267)</f>
        <v/>
      </c>
      <c r="J328" s="125" t="str">
        <f>IF(Data!J267="","",Data!J267)</f>
        <v/>
      </c>
      <c r="K328" s="125" t="str">
        <f>IF(Data!K267="","",Data!K267)</f>
        <v/>
      </c>
      <c r="L328" s="125" t="str">
        <f>IF(Data!L267="","",Data!L267)</f>
        <v/>
      </c>
      <c r="M328" s="125" t="str">
        <f>IF(Data!M267="","",Data!M267)</f>
        <v/>
      </c>
      <c r="N328" s="125" t="str">
        <f>IF(Data!N267="","",Data!N267)</f>
        <v/>
      </c>
      <c r="O328" s="125" t="str">
        <f>IF(Data!O267="","",Data!O267)</f>
        <v/>
      </c>
      <c r="P328" s="125" t="str">
        <f>IF(Data!P267="","",Data!P267)</f>
        <v/>
      </c>
    </row>
    <row r="329" spans="1:16">
      <c r="A329" s="126"/>
      <c r="B329" s="168">
        <f t="shared" si="5"/>
        <v>43048</v>
      </c>
      <c r="C329" s="415" t="str">
        <f>IF(Data!C268="","",Data!C268)</f>
        <v/>
      </c>
      <c r="D329" s="127"/>
      <c r="E329" s="125">
        <f>IF(Data!E268="","",Data!E268)</f>
        <v>4.37</v>
      </c>
      <c r="F329" s="125">
        <f>IF(Data!F268="","",Data!F268)</f>
        <v>4.7699999999999996</v>
      </c>
      <c r="G329" s="125">
        <f>IF(Data!G268="","",Data!G268)</f>
        <v>4.83</v>
      </c>
      <c r="H329" s="125">
        <f>IF(Data!H268="","",Data!H268)</f>
        <v>4.6500000000000004</v>
      </c>
      <c r="I329" s="125" t="str">
        <f>IF(Data!I268="","",Data!I268)</f>
        <v/>
      </c>
      <c r="J329" s="125" t="str">
        <f>IF(Data!J268="","",Data!J268)</f>
        <v/>
      </c>
      <c r="K329" s="125" t="str">
        <f>IF(Data!K268="","",Data!K268)</f>
        <v/>
      </c>
      <c r="L329" s="125" t="str">
        <f>IF(Data!L268="","",Data!L268)</f>
        <v/>
      </c>
      <c r="M329" s="125" t="str">
        <f>IF(Data!M268="","",Data!M268)</f>
        <v/>
      </c>
      <c r="N329" s="125" t="str">
        <f>IF(Data!N268="","",Data!N268)</f>
        <v/>
      </c>
      <c r="O329" s="125" t="str">
        <f>IF(Data!O268="","",Data!O268)</f>
        <v/>
      </c>
      <c r="P329" s="125" t="str">
        <f>IF(Data!P268="","",Data!P268)</f>
        <v/>
      </c>
    </row>
    <row r="330" spans="1:16">
      <c r="A330" s="126"/>
      <c r="B330" s="168">
        <f t="shared" si="5"/>
        <v>43055</v>
      </c>
      <c r="C330" s="415" t="str">
        <f>IF(Data!C269="","",Data!C269)</f>
        <v/>
      </c>
      <c r="D330" s="246"/>
      <c r="E330" s="125">
        <f>IF(Data!E269="","",Data!E269)</f>
        <v>4.37</v>
      </c>
      <c r="F330" s="125">
        <f>IF(Data!F269="","",Data!F269)</f>
        <v>4.7699999999999996</v>
      </c>
      <c r="G330" s="125">
        <f>IF(Data!G269="","",Data!G269)</f>
        <v>4.83</v>
      </c>
      <c r="H330" s="125">
        <f>IF(Data!H269="","",Data!H269)</f>
        <v>4.6500000000000004</v>
      </c>
      <c r="I330" s="125" t="str">
        <f>IF(Data!I269="","",Data!I269)</f>
        <v/>
      </c>
      <c r="J330" s="125" t="str">
        <f>IF(Data!J269="","",Data!J269)</f>
        <v/>
      </c>
      <c r="K330" s="125" t="str">
        <f>IF(Data!K269="","",Data!K269)</f>
        <v/>
      </c>
      <c r="L330" s="125" t="str">
        <f>IF(Data!L269="","",Data!L269)</f>
        <v/>
      </c>
      <c r="M330" s="125" t="str">
        <f>IF(Data!M269="","",Data!M269)</f>
        <v/>
      </c>
      <c r="N330" s="125" t="str">
        <f>IF(Data!N269="","",Data!N269)</f>
        <v/>
      </c>
      <c r="O330" s="125" t="str">
        <f>IF(Data!O269="","",Data!O269)</f>
        <v/>
      </c>
      <c r="P330" s="125" t="str">
        <f>IF(Data!P269="","",Data!P269)</f>
        <v/>
      </c>
    </row>
    <row r="331" spans="1:16">
      <c r="A331" s="126"/>
      <c r="B331" s="168">
        <f t="shared" si="5"/>
        <v>43062</v>
      </c>
      <c r="C331" s="415" t="str">
        <f>IF(Data!C270="","",Data!C270)</f>
        <v/>
      </c>
      <c r="D331" s="246"/>
      <c r="E331" s="125">
        <f>IF(Data!E270="","",Data!E270)</f>
        <v>4.37</v>
      </c>
      <c r="F331" s="125">
        <f>IF(Data!F270="","",Data!F270)</f>
        <v>4.7699999999999996</v>
      </c>
      <c r="G331" s="125">
        <f>IF(Data!G270="","",Data!G270)</f>
        <v>4.83</v>
      </c>
      <c r="H331" s="125">
        <f>IF(Data!H270="","",Data!H270)</f>
        <v>4.6500000000000004</v>
      </c>
      <c r="I331" s="125" t="str">
        <f>IF(Data!I270="","",Data!I270)</f>
        <v/>
      </c>
      <c r="J331" s="125" t="str">
        <f>IF(Data!J270="","",Data!J270)</f>
        <v/>
      </c>
      <c r="K331" s="125" t="str">
        <f>IF(Data!K270="","",Data!K270)</f>
        <v/>
      </c>
      <c r="L331" s="125" t="str">
        <f>IF(Data!L270="","",Data!L270)</f>
        <v/>
      </c>
      <c r="M331" s="125" t="str">
        <f>IF(Data!M270="","",Data!M270)</f>
        <v/>
      </c>
      <c r="N331" s="125" t="str">
        <f>IF(Data!N270="","",Data!N270)</f>
        <v/>
      </c>
      <c r="O331" s="125" t="str">
        <f>IF(Data!O270="","",Data!O270)</f>
        <v/>
      </c>
      <c r="P331" s="125" t="str">
        <f>IF(Data!P270="","",Data!P270)</f>
        <v/>
      </c>
    </row>
    <row r="332" spans="1:16">
      <c r="A332" s="126"/>
      <c r="B332" s="168">
        <f t="shared" si="5"/>
        <v>43069</v>
      </c>
      <c r="C332" s="415" t="str">
        <f>IF(Data!C271="","",Data!C271)</f>
        <v/>
      </c>
      <c r="D332" s="127"/>
      <c r="E332" s="125">
        <f>IF(Data!E271="","",Data!E271)</f>
        <v>4.37</v>
      </c>
      <c r="F332" s="125">
        <f>IF(Data!F271="","",Data!F271)</f>
        <v>4.7699999999999996</v>
      </c>
      <c r="G332" s="125">
        <f>IF(Data!G271="","",Data!G271)</f>
        <v>4.83</v>
      </c>
      <c r="H332" s="125">
        <f>IF(Data!H271="","",Data!H271)</f>
        <v>4.6500000000000004</v>
      </c>
      <c r="I332" s="125" t="str">
        <f>IF(Data!I271="","",Data!I271)</f>
        <v/>
      </c>
      <c r="J332" s="125" t="str">
        <f>IF(Data!J271="","",Data!J271)</f>
        <v/>
      </c>
      <c r="K332" s="125" t="str">
        <f>IF(Data!K271="","",Data!K271)</f>
        <v/>
      </c>
      <c r="L332" s="125" t="str">
        <f>IF(Data!L271="","",Data!L271)</f>
        <v/>
      </c>
      <c r="M332" s="125" t="str">
        <f>IF(Data!M271="","",Data!M271)</f>
        <v/>
      </c>
      <c r="N332" s="125" t="str">
        <f>IF(Data!N271="","",Data!N271)</f>
        <v/>
      </c>
      <c r="O332" s="125" t="str">
        <f>IF(Data!O271="","",Data!O271)</f>
        <v/>
      </c>
      <c r="P332" s="125" t="str">
        <f>IF(Data!P271="","",Data!P271)</f>
        <v/>
      </c>
    </row>
    <row r="333" spans="1:16">
      <c r="A333" s="126"/>
      <c r="B333" s="168">
        <f t="shared" si="5"/>
        <v>43076</v>
      </c>
      <c r="C333" s="415">
        <f>IF(Data!C272="","",Data!C272)</f>
        <v>43069</v>
      </c>
      <c r="D333" s="127"/>
      <c r="E333" s="125">
        <f>IF(Data!E272="","",Data!E272)</f>
        <v>4.37</v>
      </c>
      <c r="F333" s="125">
        <f>IF(Data!F272="","",Data!F272)</f>
        <v>4.7699999999999996</v>
      </c>
      <c r="G333" s="125">
        <f>IF(Data!G272="","",Data!G272)</f>
        <v>4.83</v>
      </c>
      <c r="H333" s="125">
        <f>IF(Data!H272="","",Data!H272)</f>
        <v>4.6500000000000004</v>
      </c>
      <c r="I333" s="125">
        <f>IF(Data!I272="","",Data!I272)</f>
        <v>4.6399999999999997</v>
      </c>
      <c r="J333" s="125" t="str">
        <f>IF(Data!J272="","",Data!J272)</f>
        <v/>
      </c>
      <c r="K333" s="125" t="str">
        <f>IF(Data!K272="","",Data!K272)</f>
        <v/>
      </c>
      <c r="L333" s="125" t="str">
        <f>IF(Data!L272="","",Data!L272)</f>
        <v/>
      </c>
      <c r="M333" s="125" t="str">
        <f>IF(Data!M272="","",Data!M272)</f>
        <v/>
      </c>
      <c r="N333" s="125" t="str">
        <f>IF(Data!N272="","",Data!N272)</f>
        <v/>
      </c>
      <c r="O333" s="125" t="str">
        <f>IF(Data!O272="","",Data!O272)</f>
        <v/>
      </c>
      <c r="P333" s="125" t="str">
        <f>IF(Data!P272="","",Data!P272)</f>
        <v/>
      </c>
    </row>
    <row r="334" spans="1:16">
      <c r="A334" s="126"/>
      <c r="B334" s="168">
        <f t="shared" si="5"/>
        <v>43083</v>
      </c>
      <c r="C334" s="415" t="str">
        <f>IF(Data!C273="","",Data!C273)</f>
        <v/>
      </c>
      <c r="D334" s="127"/>
      <c r="E334" s="125">
        <f>IF(Data!E273="","",Data!E273)</f>
        <v>4.37</v>
      </c>
      <c r="F334" s="125">
        <f>IF(Data!F273="","",Data!F273)</f>
        <v>4.7699999999999996</v>
      </c>
      <c r="G334" s="125">
        <f>IF(Data!G273="","",Data!G273)</f>
        <v>4.83</v>
      </c>
      <c r="H334" s="125">
        <f>IF(Data!H273="","",Data!H273)</f>
        <v>4.6500000000000004</v>
      </c>
      <c r="I334" s="125">
        <f>IF(Data!I273="","",Data!I273)</f>
        <v>4.6399999999999997</v>
      </c>
      <c r="J334" s="125" t="str">
        <f>IF(Data!J273="","",Data!J273)</f>
        <v/>
      </c>
      <c r="K334" s="125" t="str">
        <f>IF(Data!K273="","",Data!K273)</f>
        <v/>
      </c>
      <c r="L334" s="125" t="str">
        <f>IF(Data!L273="","",Data!L273)</f>
        <v/>
      </c>
      <c r="M334" s="125" t="str">
        <f>IF(Data!M273="","",Data!M273)</f>
        <v/>
      </c>
      <c r="N334" s="125" t="str">
        <f>IF(Data!N273="","",Data!N273)</f>
        <v/>
      </c>
      <c r="O334" s="125" t="str">
        <f>IF(Data!O273="","",Data!O273)</f>
        <v/>
      </c>
      <c r="P334" s="125" t="str">
        <f>IF(Data!P273="","",Data!P273)</f>
        <v/>
      </c>
    </row>
    <row r="335" spans="1:16">
      <c r="A335" s="126"/>
      <c r="B335" s="168">
        <f t="shared" si="5"/>
        <v>43090</v>
      </c>
      <c r="C335" s="415" t="str">
        <f>IF(Data!C274="","",Data!C274)</f>
        <v/>
      </c>
      <c r="D335" s="127"/>
      <c r="E335" s="125">
        <f>IF(Data!E274="","",Data!E274)</f>
        <v>4.37</v>
      </c>
      <c r="F335" s="125">
        <f>IF(Data!F274="","",Data!F274)</f>
        <v>4.7699999999999996</v>
      </c>
      <c r="G335" s="125">
        <f>IF(Data!G274="","",Data!G274)</f>
        <v>4.83</v>
      </c>
      <c r="H335" s="125">
        <f>IF(Data!H274="","",Data!H274)</f>
        <v>4.6500000000000004</v>
      </c>
      <c r="I335" s="125">
        <f>IF(Data!I274="","",Data!I274)</f>
        <v>4.6399999999999997</v>
      </c>
      <c r="J335" s="125" t="str">
        <f>IF(Data!J274="","",Data!J274)</f>
        <v/>
      </c>
      <c r="K335" s="125" t="str">
        <f>IF(Data!K274="","",Data!K274)</f>
        <v/>
      </c>
      <c r="L335" s="125" t="str">
        <f>IF(Data!L274="","",Data!L274)</f>
        <v/>
      </c>
      <c r="M335" s="125" t="str">
        <f>IF(Data!M274="","",Data!M274)</f>
        <v/>
      </c>
      <c r="N335" s="125" t="str">
        <f>IF(Data!N274="","",Data!N274)</f>
        <v/>
      </c>
      <c r="O335" s="125" t="str">
        <f>IF(Data!O274="","",Data!O274)</f>
        <v/>
      </c>
      <c r="P335" s="125" t="str">
        <f>IF(Data!P274="","",Data!P274)</f>
        <v/>
      </c>
    </row>
    <row r="336" spans="1:16">
      <c r="A336" s="126"/>
      <c r="B336" s="168">
        <f t="shared" si="5"/>
        <v>43097</v>
      </c>
      <c r="C336" s="415" t="str">
        <f>IF(Data!C275="","",Data!C275)</f>
        <v/>
      </c>
      <c r="D336" s="127"/>
      <c r="E336" s="125">
        <f>IF(Data!E275="","",Data!E275)</f>
        <v>4.37</v>
      </c>
      <c r="F336" s="125">
        <f>IF(Data!F275="","",Data!F275)</f>
        <v>4.7699999999999996</v>
      </c>
      <c r="G336" s="125">
        <f>IF(Data!G275="","",Data!G275)</f>
        <v>4.83</v>
      </c>
      <c r="H336" s="125">
        <f>IF(Data!H275="","",Data!H275)</f>
        <v>4.6500000000000004</v>
      </c>
      <c r="I336" s="125">
        <f>IF(Data!I275="","",Data!I275)</f>
        <v>4.6399999999999997</v>
      </c>
      <c r="J336" s="125" t="str">
        <f>IF(Data!J275="","",Data!J275)</f>
        <v/>
      </c>
      <c r="K336" s="125" t="str">
        <f>IF(Data!K275="","",Data!K275)</f>
        <v/>
      </c>
      <c r="L336" s="125" t="str">
        <f>IF(Data!L275="","",Data!L275)</f>
        <v/>
      </c>
      <c r="M336" s="125" t="str">
        <f>IF(Data!M275="","",Data!M275)</f>
        <v/>
      </c>
      <c r="N336" s="125" t="str">
        <f>IF(Data!N275="","",Data!N275)</f>
        <v/>
      </c>
      <c r="O336" s="125" t="str">
        <f>IF(Data!O275="","",Data!O275)</f>
        <v/>
      </c>
      <c r="P336" s="125" t="str">
        <f>IF(Data!P275="","",Data!P275)</f>
        <v/>
      </c>
    </row>
    <row r="337" spans="1:16">
      <c r="A337" s="105">
        <v>2018</v>
      </c>
      <c r="B337" s="168">
        <f t="shared" si="5"/>
        <v>43104</v>
      </c>
      <c r="C337" s="415">
        <f>IF(Data!C276="","",Data!C276)</f>
        <v>43097</v>
      </c>
      <c r="D337" s="127"/>
      <c r="E337" s="125">
        <f>IF(Data!E276="","",Data!E276)</f>
        <v>4.37</v>
      </c>
      <c r="F337" s="125">
        <f>IF(Data!F276="","",Data!F276)</f>
        <v>4.7699999999999996</v>
      </c>
      <c r="G337" s="125">
        <f>IF(Data!G276="","",Data!G276)</f>
        <v>4.83</v>
      </c>
      <c r="H337" s="125">
        <f>IF(Data!H276="","",Data!H276)</f>
        <v>4.6500000000000004</v>
      </c>
      <c r="I337" s="125">
        <f>IF(Data!I276="","",Data!I276)</f>
        <v>4.6399999999999997</v>
      </c>
      <c r="J337" s="125">
        <f>IF(Data!J276="","",Data!J276)</f>
        <v>4.7300000000000004</v>
      </c>
      <c r="K337" s="125" t="str">
        <f>IF(Data!K276="","",Data!K276)</f>
        <v/>
      </c>
      <c r="L337" s="125" t="str">
        <f>IF(Data!L276="","",Data!L276)</f>
        <v/>
      </c>
      <c r="M337" s="125" t="str">
        <f>IF(Data!M276="","",Data!M276)</f>
        <v/>
      </c>
      <c r="N337" s="125" t="str">
        <f>IF(Data!N276="","",Data!N276)</f>
        <v/>
      </c>
      <c r="O337" s="125" t="str">
        <f>IF(Data!O276="","",Data!O276)</f>
        <v/>
      </c>
      <c r="P337" s="125" t="str">
        <f>IF(Data!P276="","",Data!P276)</f>
        <v/>
      </c>
    </row>
    <row r="338" spans="1:16">
      <c r="A338" s="126"/>
      <c r="B338" s="168">
        <f t="shared" si="5"/>
        <v>43111</v>
      </c>
      <c r="C338" s="415" t="str">
        <f>IF(Data!C277="","",Data!C277)</f>
        <v/>
      </c>
      <c r="D338" s="127"/>
      <c r="E338" s="125">
        <f>IF(Data!E277="","",Data!E277)</f>
        <v>4.37</v>
      </c>
      <c r="F338" s="125">
        <f>IF(Data!F277="","",Data!F277)</f>
        <v>4.7699999999999996</v>
      </c>
      <c r="G338" s="125">
        <f>IF(Data!G277="","",Data!G277)</f>
        <v>4.83</v>
      </c>
      <c r="H338" s="125">
        <f>IF(Data!H277="","",Data!H277)</f>
        <v>4.6500000000000004</v>
      </c>
      <c r="I338" s="125">
        <f>IF(Data!I277="","",Data!I277)</f>
        <v>4.6399999999999997</v>
      </c>
      <c r="J338" s="125">
        <f>IF(Data!J277="","",Data!J277)</f>
        <v>4.7300000000000004</v>
      </c>
      <c r="K338" s="125" t="str">
        <f>IF(Data!K277="","",Data!K277)</f>
        <v/>
      </c>
      <c r="L338" s="125" t="str">
        <f>IF(Data!L277="","",Data!L277)</f>
        <v/>
      </c>
      <c r="M338" s="125" t="str">
        <f>IF(Data!M277="","",Data!M277)</f>
        <v/>
      </c>
      <c r="N338" s="125" t="str">
        <f>IF(Data!N277="","",Data!N277)</f>
        <v/>
      </c>
      <c r="O338" s="125" t="str">
        <f>IF(Data!O277="","",Data!O277)</f>
        <v/>
      </c>
      <c r="P338" s="125" t="str">
        <f>IF(Data!P277="","",Data!P277)</f>
        <v/>
      </c>
    </row>
    <row r="339" spans="1:16">
      <c r="A339" s="126"/>
      <c r="B339" s="168">
        <f t="shared" si="5"/>
        <v>43118</v>
      </c>
      <c r="C339" s="415" t="str">
        <f>IF(Data!C278="","",Data!C278)</f>
        <v/>
      </c>
      <c r="D339" s="127"/>
      <c r="E339" s="125">
        <f>IF(Data!E278="","",Data!E278)</f>
        <v>4.37</v>
      </c>
      <c r="F339" s="125">
        <f>IF(Data!F278="","",Data!F278)</f>
        <v>4.7699999999999996</v>
      </c>
      <c r="G339" s="125">
        <f>IF(Data!G278="","",Data!G278)</f>
        <v>4.83</v>
      </c>
      <c r="H339" s="125">
        <f>IF(Data!H278="","",Data!H278)</f>
        <v>4.6500000000000004</v>
      </c>
      <c r="I339" s="125">
        <f>IF(Data!I278="","",Data!I278)</f>
        <v>4.6399999999999997</v>
      </c>
      <c r="J339" s="125">
        <f>IF(Data!J278="","",Data!J278)</f>
        <v>4.7300000000000004</v>
      </c>
      <c r="K339" s="125" t="str">
        <f>IF(Data!K278="","",Data!K278)</f>
        <v/>
      </c>
      <c r="L339" s="125" t="str">
        <f>IF(Data!L278="","",Data!L278)</f>
        <v/>
      </c>
      <c r="M339" s="125" t="str">
        <f>IF(Data!M278="","",Data!M278)</f>
        <v/>
      </c>
      <c r="N339" s="125" t="str">
        <f>IF(Data!N278="","",Data!N278)</f>
        <v/>
      </c>
      <c r="O339" s="125" t="str">
        <f>IF(Data!O278="","",Data!O278)</f>
        <v/>
      </c>
      <c r="P339" s="125" t="str">
        <f>IF(Data!P278="","",Data!P278)</f>
        <v/>
      </c>
    </row>
    <row r="340" spans="1:16">
      <c r="A340" s="126"/>
      <c r="B340" s="168">
        <f t="shared" si="5"/>
        <v>43125</v>
      </c>
      <c r="C340" s="415" t="str">
        <f>IF(Data!C279="","",Data!C279)</f>
        <v/>
      </c>
      <c r="D340" s="127"/>
      <c r="E340" s="125">
        <f>IF(Data!E279="","",Data!E279)</f>
        <v>4.37</v>
      </c>
      <c r="F340" s="125">
        <f>IF(Data!F279="","",Data!F279)</f>
        <v>4.7699999999999996</v>
      </c>
      <c r="G340" s="125">
        <f>IF(Data!G279="","",Data!G279)</f>
        <v>4.83</v>
      </c>
      <c r="H340" s="125">
        <f>IF(Data!H279="","",Data!H279)</f>
        <v>4.6500000000000004</v>
      </c>
      <c r="I340" s="125">
        <f>IF(Data!I279="","",Data!I279)</f>
        <v>4.6399999999999997</v>
      </c>
      <c r="J340" s="125">
        <f>IF(Data!J279="","",Data!J279)</f>
        <v>4.7300000000000004</v>
      </c>
      <c r="K340" s="125" t="str">
        <f>IF(Data!K279="","",Data!K279)</f>
        <v/>
      </c>
      <c r="L340" s="125" t="str">
        <f>IF(Data!L279="","",Data!L279)</f>
        <v/>
      </c>
      <c r="M340" s="125" t="str">
        <f>IF(Data!M279="","",Data!M279)</f>
        <v/>
      </c>
      <c r="N340" s="125" t="str">
        <f>IF(Data!N279="","",Data!N279)</f>
        <v/>
      </c>
      <c r="O340" s="125" t="str">
        <f>IF(Data!O279="","",Data!O279)</f>
        <v/>
      </c>
      <c r="P340" s="125" t="str">
        <f>IF(Data!P279="","",Data!P279)</f>
        <v/>
      </c>
    </row>
    <row r="341" spans="1:16">
      <c r="A341" s="126"/>
      <c r="B341" s="168">
        <f t="shared" si="5"/>
        <v>43132</v>
      </c>
      <c r="C341" s="415">
        <f>IF(Data!C280="","",Data!C280)</f>
        <v>43130</v>
      </c>
      <c r="D341" s="127"/>
      <c r="E341" s="125">
        <f>IF(Data!E280="","",Data!E280)</f>
        <v>4.37</v>
      </c>
      <c r="F341" s="125">
        <f>IF(Data!F280="","",Data!F280)</f>
        <v>4.7699999999999996</v>
      </c>
      <c r="G341" s="125">
        <f>IF(Data!G280="","",Data!G280)</f>
        <v>4.83</v>
      </c>
      <c r="H341" s="125">
        <f>IF(Data!H280="","",Data!H280)</f>
        <v>4.6500000000000004</v>
      </c>
      <c r="I341" s="125">
        <f>IF(Data!I280="","",Data!I280)</f>
        <v>4.6399999999999997</v>
      </c>
      <c r="J341" s="125">
        <f>IF(Data!J280="","",Data!J280)</f>
        <v>4.7300000000000004</v>
      </c>
      <c r="K341" s="125">
        <f>IF(Data!K280="","",Data!K280)</f>
        <v>4.51</v>
      </c>
      <c r="L341" s="125" t="str">
        <f>IF(Data!L280="","",Data!L280)</f>
        <v/>
      </c>
      <c r="M341" s="125" t="str">
        <f>IF(Data!M280="","",Data!M280)</f>
        <v/>
      </c>
      <c r="N341" s="125" t="str">
        <f>IF(Data!N280="","",Data!N280)</f>
        <v/>
      </c>
      <c r="O341" s="125" t="str">
        <f>IF(Data!O280="","",Data!O280)</f>
        <v/>
      </c>
      <c r="P341" s="125" t="str">
        <f>IF(Data!P280="","",Data!P280)</f>
        <v/>
      </c>
    </row>
    <row r="342" spans="1:16">
      <c r="A342" s="126"/>
      <c r="B342" s="168">
        <f t="shared" si="5"/>
        <v>43139</v>
      </c>
      <c r="C342" s="415" t="str">
        <f>IF(Data!C281="","",Data!C281)</f>
        <v/>
      </c>
      <c r="D342" s="127"/>
      <c r="E342" s="125">
        <f>IF(Data!E281="","",Data!E281)</f>
        <v>4.37</v>
      </c>
      <c r="F342" s="125">
        <f>IF(Data!F281="","",Data!F281)</f>
        <v>4.7699999999999996</v>
      </c>
      <c r="G342" s="125">
        <f>IF(Data!G281="","",Data!G281)</f>
        <v>4.83</v>
      </c>
      <c r="H342" s="125">
        <f>IF(Data!H281="","",Data!H281)</f>
        <v>4.6500000000000004</v>
      </c>
      <c r="I342" s="125">
        <f>IF(Data!I281="","",Data!I281)</f>
        <v>4.6399999999999997</v>
      </c>
      <c r="J342" s="125">
        <f>IF(Data!J281="","",Data!J281)</f>
        <v>4.7300000000000004</v>
      </c>
      <c r="K342" s="125">
        <f>IF(Data!K281="","",Data!K281)</f>
        <v>4.51</v>
      </c>
      <c r="L342" s="125" t="str">
        <f>IF(Data!L281="","",Data!L281)</f>
        <v/>
      </c>
      <c r="M342" s="125" t="str">
        <f>IF(Data!M281="","",Data!M281)</f>
        <v/>
      </c>
      <c r="N342" s="125" t="str">
        <f>IF(Data!N281="","",Data!N281)</f>
        <v/>
      </c>
      <c r="O342" s="125" t="str">
        <f>IF(Data!O281="","",Data!O281)</f>
        <v/>
      </c>
      <c r="P342" s="125" t="str">
        <f>IF(Data!P281="","",Data!P281)</f>
        <v/>
      </c>
    </row>
    <row r="343" spans="1:16">
      <c r="A343" s="126"/>
      <c r="B343" s="168">
        <f t="shared" si="5"/>
        <v>43146</v>
      </c>
      <c r="C343" s="415" t="str">
        <f>IF(Data!C282="","",Data!C282)</f>
        <v/>
      </c>
      <c r="D343" s="127"/>
      <c r="E343" s="125">
        <f>IF(Data!E282="","",Data!E282)</f>
        <v>4.37</v>
      </c>
      <c r="F343" s="125">
        <f>IF(Data!F282="","",Data!F282)</f>
        <v>4.7699999999999996</v>
      </c>
      <c r="G343" s="125">
        <f>IF(Data!G282="","",Data!G282)</f>
        <v>4.83</v>
      </c>
      <c r="H343" s="125">
        <f>IF(Data!H282="","",Data!H282)</f>
        <v>4.6500000000000004</v>
      </c>
      <c r="I343" s="125">
        <f>IF(Data!I282="","",Data!I282)</f>
        <v>4.6399999999999997</v>
      </c>
      <c r="J343" s="125">
        <f>IF(Data!J282="","",Data!J282)</f>
        <v>4.7300000000000004</v>
      </c>
      <c r="K343" s="125">
        <f>IF(Data!K282="","",Data!K282)</f>
        <v>4.51</v>
      </c>
      <c r="L343" s="125" t="str">
        <f>IF(Data!L282="","",Data!L282)</f>
        <v/>
      </c>
      <c r="M343" s="125" t="str">
        <f>IF(Data!M282="","",Data!M282)</f>
        <v/>
      </c>
      <c r="N343" s="125" t="str">
        <f>IF(Data!N282="","",Data!N282)</f>
        <v/>
      </c>
      <c r="O343" s="125" t="str">
        <f>IF(Data!O282="","",Data!O282)</f>
        <v/>
      </c>
      <c r="P343" s="125" t="str">
        <f>IF(Data!P282="","",Data!P282)</f>
        <v/>
      </c>
    </row>
    <row r="344" spans="1:16">
      <c r="A344" s="126"/>
      <c r="B344" s="168">
        <f t="shared" si="5"/>
        <v>43153</v>
      </c>
      <c r="C344" s="415" t="str">
        <f>IF(Data!C283="","",Data!C283)</f>
        <v/>
      </c>
      <c r="D344" s="127"/>
      <c r="E344" s="125">
        <f>IF(Data!E283="","",Data!E283)</f>
        <v>4.37</v>
      </c>
      <c r="F344" s="125">
        <f>IF(Data!F283="","",Data!F283)</f>
        <v>4.7699999999999996</v>
      </c>
      <c r="G344" s="125">
        <f>IF(Data!G283="","",Data!G283)</f>
        <v>4.83</v>
      </c>
      <c r="H344" s="125">
        <f>IF(Data!H283="","",Data!H283)</f>
        <v>4.6500000000000004</v>
      </c>
      <c r="I344" s="125">
        <f>IF(Data!I283="","",Data!I283)</f>
        <v>4.6399999999999997</v>
      </c>
      <c r="J344" s="125">
        <f>IF(Data!J283="","",Data!J283)</f>
        <v>4.7300000000000004</v>
      </c>
      <c r="K344" s="125">
        <f>IF(Data!K283="","",Data!K283)</f>
        <v>4.51</v>
      </c>
      <c r="L344" s="125" t="str">
        <f>IF(Data!L283="","",Data!L283)</f>
        <v/>
      </c>
      <c r="M344" s="125" t="str">
        <f>IF(Data!M283="","",Data!M283)</f>
        <v/>
      </c>
      <c r="N344" s="125" t="str">
        <f>IF(Data!N283="","",Data!N283)</f>
        <v/>
      </c>
      <c r="O344" s="125" t="str">
        <f>IF(Data!O283="","",Data!O283)</f>
        <v/>
      </c>
      <c r="P344" s="125" t="str">
        <f>IF(Data!P283="","",Data!P283)</f>
        <v/>
      </c>
    </row>
    <row r="345" spans="1:16">
      <c r="A345" s="126"/>
      <c r="B345" s="168">
        <f t="shared" si="5"/>
        <v>43160</v>
      </c>
      <c r="C345" s="415">
        <f>IF(Data!C284="","",Data!C284)</f>
        <v>43158</v>
      </c>
      <c r="D345" s="127"/>
      <c r="E345" s="125">
        <f>IF(Data!E284="","",Data!E284)</f>
        <v>4.37</v>
      </c>
      <c r="F345" s="125">
        <f>IF(Data!F284="","",Data!F284)</f>
        <v>4.7699999999999996</v>
      </c>
      <c r="G345" s="125">
        <f>IF(Data!G284="","",Data!G284)</f>
        <v>4.83</v>
      </c>
      <c r="H345" s="125">
        <f>IF(Data!H284="","",Data!H284)</f>
        <v>4.6500000000000004</v>
      </c>
      <c r="I345" s="125">
        <f>IF(Data!I284="","",Data!I284)</f>
        <v>4.6399999999999997</v>
      </c>
      <c r="J345" s="125">
        <f>IF(Data!J284="","",Data!J284)</f>
        <v>4.7300000000000004</v>
      </c>
      <c r="K345" s="125">
        <f>IF(Data!K284="","",Data!K284)</f>
        <v>4.51</v>
      </c>
      <c r="L345" s="125">
        <f>IF(Data!L284="","",Data!L284)</f>
        <v>4.6900000000000004</v>
      </c>
      <c r="M345" s="125" t="str">
        <f>IF(Data!M284="","",Data!M284)</f>
        <v/>
      </c>
      <c r="N345" s="125" t="str">
        <f>IF(Data!N284="","",Data!N284)</f>
        <v/>
      </c>
      <c r="O345" s="125" t="str">
        <f>IF(Data!O284="","",Data!O284)</f>
        <v/>
      </c>
      <c r="P345" s="125" t="str">
        <f>IF(Data!P284="","",Data!P284)</f>
        <v/>
      </c>
    </row>
    <row r="346" spans="1:16">
      <c r="A346" s="126"/>
      <c r="B346" s="168">
        <f t="shared" si="5"/>
        <v>43167</v>
      </c>
      <c r="C346" s="415" t="str">
        <f>IF(Data!C285="","",Data!C285)</f>
        <v/>
      </c>
      <c r="D346" s="127"/>
      <c r="E346" s="125">
        <f>IF(Data!E285="","",Data!E285)</f>
        <v>4.37</v>
      </c>
      <c r="F346" s="125">
        <f>IF(Data!F285="","",Data!F285)</f>
        <v>4.7699999999999996</v>
      </c>
      <c r="G346" s="125">
        <f>IF(Data!G285="","",Data!G285)</f>
        <v>4.83</v>
      </c>
      <c r="H346" s="125">
        <f>IF(Data!H285="","",Data!H285)</f>
        <v>4.6500000000000004</v>
      </c>
      <c r="I346" s="125">
        <f>IF(Data!I285="","",Data!I285)</f>
        <v>4.6399999999999997</v>
      </c>
      <c r="J346" s="125">
        <f>IF(Data!J285="","",Data!J285)</f>
        <v>4.7300000000000004</v>
      </c>
      <c r="K346" s="125">
        <f>IF(Data!K285="","",Data!K285)</f>
        <v>4.51</v>
      </c>
      <c r="L346" s="125">
        <f>IF(Data!L285="","",Data!L285)</f>
        <v>4.6900000000000004</v>
      </c>
      <c r="M346" s="125" t="str">
        <f>IF(Data!M285="","",Data!M285)</f>
        <v/>
      </c>
      <c r="N346" s="125" t="str">
        <f>IF(Data!N285="","",Data!N285)</f>
        <v/>
      </c>
      <c r="O346" s="125" t="str">
        <f>IF(Data!O285="","",Data!O285)</f>
        <v/>
      </c>
      <c r="P346" s="125" t="str">
        <f>IF(Data!P285="","",Data!P285)</f>
        <v/>
      </c>
    </row>
    <row r="347" spans="1:16">
      <c r="A347" s="126"/>
      <c r="B347" s="168">
        <f t="shared" si="5"/>
        <v>43174</v>
      </c>
      <c r="C347" s="415" t="str">
        <f>IF(Data!C286="","",Data!C286)</f>
        <v/>
      </c>
      <c r="D347" s="127"/>
      <c r="E347" s="125">
        <f>IF(Data!E286="","",Data!E286)</f>
        <v>4.37</v>
      </c>
      <c r="F347" s="125">
        <f>IF(Data!F286="","",Data!F286)</f>
        <v>4.7699999999999996</v>
      </c>
      <c r="G347" s="125">
        <f>IF(Data!G286="","",Data!G286)</f>
        <v>4.83</v>
      </c>
      <c r="H347" s="125">
        <f>IF(Data!H286="","",Data!H286)</f>
        <v>4.6500000000000004</v>
      </c>
      <c r="I347" s="125">
        <f>IF(Data!I286="","",Data!I286)</f>
        <v>4.6399999999999997</v>
      </c>
      <c r="J347" s="125">
        <f>IF(Data!J286="","",Data!J286)</f>
        <v>4.7300000000000004</v>
      </c>
      <c r="K347" s="125">
        <f>IF(Data!K286="","",Data!K286)</f>
        <v>4.51</v>
      </c>
      <c r="L347" s="125">
        <f>IF(Data!L286="","",Data!L286)</f>
        <v>4.6900000000000004</v>
      </c>
      <c r="M347" s="125" t="str">
        <f>IF(Data!M286="","",Data!M286)</f>
        <v/>
      </c>
      <c r="N347" s="125" t="str">
        <f>IF(Data!N286="","",Data!N286)</f>
        <v/>
      </c>
      <c r="O347" s="125" t="str">
        <f>IF(Data!O286="","",Data!O286)</f>
        <v/>
      </c>
      <c r="P347" s="125" t="str">
        <f>IF(Data!P286="","",Data!P286)</f>
        <v/>
      </c>
    </row>
    <row r="348" spans="1:16">
      <c r="A348" s="126"/>
      <c r="B348" s="168">
        <f t="shared" si="5"/>
        <v>43181</v>
      </c>
      <c r="C348" s="415" t="str">
        <f>IF(Data!C287="","",Data!C287)</f>
        <v/>
      </c>
      <c r="D348" s="127"/>
      <c r="E348" s="125">
        <f>IF(Data!E287="","",Data!E287)</f>
        <v>4.37</v>
      </c>
      <c r="F348" s="125">
        <f>IF(Data!F287="","",Data!F287)</f>
        <v>4.7699999999999996</v>
      </c>
      <c r="G348" s="125">
        <f>IF(Data!G287="","",Data!G287)</f>
        <v>4.83</v>
      </c>
      <c r="H348" s="125">
        <f>IF(Data!H287="","",Data!H287)</f>
        <v>4.6500000000000004</v>
      </c>
      <c r="I348" s="125">
        <f>IF(Data!I287="","",Data!I287)</f>
        <v>4.6399999999999997</v>
      </c>
      <c r="J348" s="125">
        <f>IF(Data!J287="","",Data!J287)</f>
        <v>4.7300000000000004</v>
      </c>
      <c r="K348" s="125">
        <f>IF(Data!K287="","",Data!K287)</f>
        <v>4.51</v>
      </c>
      <c r="L348" s="125">
        <f>IF(Data!L287="","",Data!L287)</f>
        <v>4.6900000000000004</v>
      </c>
      <c r="M348" s="125" t="str">
        <f>IF(Data!M287="","",Data!M287)</f>
        <v/>
      </c>
      <c r="N348" s="125" t="str">
        <f>IF(Data!N287="","",Data!N287)</f>
        <v/>
      </c>
      <c r="O348" s="125" t="str">
        <f>IF(Data!O287="","",Data!O287)</f>
        <v/>
      </c>
      <c r="P348" s="125" t="str">
        <f>IF(Data!P287="","",Data!P287)</f>
        <v/>
      </c>
    </row>
    <row r="349" spans="1:16">
      <c r="A349" s="126"/>
      <c r="B349" s="168">
        <f t="shared" si="5"/>
        <v>43188</v>
      </c>
      <c r="C349" s="415" t="str">
        <f>IF(Data!C288="","",Data!C288)</f>
        <v/>
      </c>
      <c r="D349" s="127"/>
      <c r="E349" s="125">
        <f>IF(Data!E288="","",Data!E288)</f>
        <v>4.37</v>
      </c>
      <c r="F349" s="125">
        <f>IF(Data!F288="","",Data!F288)</f>
        <v>4.7699999999999996</v>
      </c>
      <c r="G349" s="125">
        <f>IF(Data!G288="","",Data!G288)</f>
        <v>4.83</v>
      </c>
      <c r="H349" s="125">
        <f>IF(Data!H288="","",Data!H288)</f>
        <v>4.6500000000000004</v>
      </c>
      <c r="I349" s="125">
        <f>IF(Data!I288="","",Data!I288)</f>
        <v>4.6399999999999997</v>
      </c>
      <c r="J349" s="125">
        <f>IF(Data!J288="","",Data!J288)</f>
        <v>4.7300000000000004</v>
      </c>
      <c r="K349" s="125">
        <f>IF(Data!K288="","",Data!K288)</f>
        <v>4.51</v>
      </c>
      <c r="L349" s="125">
        <f>IF(Data!L288="","",Data!L288)</f>
        <v>4.6900000000000004</v>
      </c>
      <c r="M349" s="125" t="str">
        <f>IF(Data!M288="","",Data!M288)</f>
        <v/>
      </c>
      <c r="N349" s="125" t="str">
        <f>IF(Data!N288="","",Data!N288)</f>
        <v/>
      </c>
      <c r="O349" s="125" t="str">
        <f>IF(Data!O288="","",Data!O288)</f>
        <v/>
      </c>
      <c r="P349" s="125" t="str">
        <f>IF(Data!P288="","",Data!P288)</f>
        <v/>
      </c>
    </row>
    <row r="350" spans="1:16">
      <c r="A350" s="126"/>
      <c r="B350" s="168">
        <f t="shared" si="5"/>
        <v>43195</v>
      </c>
      <c r="C350" s="415">
        <f>IF(Data!C289="","",Data!C289)</f>
        <v>43188</v>
      </c>
      <c r="D350" s="127"/>
      <c r="E350" s="125">
        <f>IF(Data!E289="","",Data!E289)</f>
        <v>4.37</v>
      </c>
      <c r="F350" s="125">
        <f>IF(Data!F289="","",Data!F289)</f>
        <v>4.7699999999999996</v>
      </c>
      <c r="G350" s="125">
        <f>IF(Data!G289="","",Data!G289)</f>
        <v>4.83</v>
      </c>
      <c r="H350" s="125">
        <f>IF(Data!H289="","",Data!H289)</f>
        <v>4.6500000000000004</v>
      </c>
      <c r="I350" s="125">
        <f>IF(Data!I289="","",Data!I289)</f>
        <v>4.6399999999999997</v>
      </c>
      <c r="J350" s="125">
        <f>IF(Data!J289="","",Data!J289)</f>
        <v>4.7300000000000004</v>
      </c>
      <c r="K350" s="125">
        <f>IF(Data!K289="","",Data!K289)</f>
        <v>4.51</v>
      </c>
      <c r="L350" s="125">
        <f>IF(Data!L289="","",Data!L289)</f>
        <v>4.6900000000000004</v>
      </c>
      <c r="M350" s="125">
        <f>IF(Data!M289="","",Data!M289)</f>
        <v>4.92</v>
      </c>
      <c r="N350" s="125" t="str">
        <f>IF(Data!N289="","",Data!N289)</f>
        <v/>
      </c>
      <c r="O350" s="125" t="str">
        <f>IF(Data!O289="","",Data!O289)</f>
        <v/>
      </c>
      <c r="P350" s="125" t="str">
        <f>IF(Data!P289="","",Data!P289)</f>
        <v/>
      </c>
    </row>
    <row r="351" spans="1:16">
      <c r="A351" s="126"/>
      <c r="B351" s="168">
        <f t="shared" si="5"/>
        <v>43202</v>
      </c>
      <c r="C351" s="415" t="str">
        <f>IF(Data!C290="","",Data!C290)</f>
        <v/>
      </c>
      <c r="D351" s="127"/>
      <c r="E351" s="125" t="str">
        <f>IF(Data!E290="","",Data!E290)</f>
        <v/>
      </c>
      <c r="F351" s="125" t="str">
        <f>IF(Data!F290="","",Data!F290)</f>
        <v/>
      </c>
      <c r="G351" s="125" t="str">
        <f>IF(Data!G290="","",Data!G290)</f>
        <v/>
      </c>
      <c r="H351" s="125" t="str">
        <f>IF(Data!H290="","",Data!H290)</f>
        <v/>
      </c>
      <c r="I351" s="125" t="str">
        <f>IF(Data!I290="","",Data!I290)</f>
        <v/>
      </c>
      <c r="J351" s="125" t="str">
        <f>IF(Data!J290="","",Data!J290)</f>
        <v/>
      </c>
      <c r="K351" s="125" t="str">
        <f>IF(Data!K290="","",Data!K290)</f>
        <v/>
      </c>
      <c r="L351" s="125" t="str">
        <f>IF(Data!L290="","",Data!L290)</f>
        <v/>
      </c>
      <c r="M351" s="125" t="str">
        <f>IF(Data!M290="","",Data!M290)</f>
        <v/>
      </c>
      <c r="N351" s="125" t="str">
        <f>IF(Data!N290="","",Data!N290)</f>
        <v/>
      </c>
      <c r="O351" s="125" t="str">
        <f>IF(Data!O290="","",Data!O290)</f>
        <v/>
      </c>
      <c r="P351" s="125" t="str">
        <f>IF(Data!P290="","",Data!P290)</f>
        <v/>
      </c>
    </row>
    <row r="352" spans="1:16">
      <c r="A352" s="126"/>
      <c r="B352" s="168">
        <f t="shared" si="5"/>
        <v>43209</v>
      </c>
      <c r="C352" s="415" t="str">
        <f>IF(Data!C291="","",Data!C291)</f>
        <v/>
      </c>
      <c r="D352" s="127"/>
      <c r="E352" s="125" t="str">
        <f>IF(Data!E291="","",Data!E291)</f>
        <v/>
      </c>
      <c r="F352" s="125" t="str">
        <f>IF(Data!F291="","",Data!F291)</f>
        <v/>
      </c>
      <c r="G352" s="125" t="str">
        <f>IF(Data!G291="","",Data!G291)</f>
        <v/>
      </c>
      <c r="H352" s="125" t="str">
        <f>IF(Data!H291="","",Data!H291)</f>
        <v/>
      </c>
      <c r="I352" s="125" t="str">
        <f>IF(Data!I291="","",Data!I291)</f>
        <v/>
      </c>
      <c r="J352" s="125" t="str">
        <f>IF(Data!J291="","",Data!J291)</f>
        <v/>
      </c>
      <c r="K352" s="125" t="str">
        <f>IF(Data!K291="","",Data!K291)</f>
        <v/>
      </c>
      <c r="L352" s="125" t="str">
        <f>IF(Data!L291="","",Data!L291)</f>
        <v/>
      </c>
      <c r="M352" s="125" t="str">
        <f>IF(Data!M291="","",Data!M291)</f>
        <v/>
      </c>
      <c r="N352" s="125" t="str">
        <f>IF(Data!N291="","",Data!N291)</f>
        <v/>
      </c>
      <c r="O352" s="125" t="str">
        <f>IF(Data!O291="","",Data!O291)</f>
        <v/>
      </c>
      <c r="P352" s="125" t="str">
        <f>IF(Data!P291="","",Data!P291)</f>
        <v/>
      </c>
    </row>
    <row r="353" spans="1:16">
      <c r="A353" s="126"/>
      <c r="B353" s="168">
        <f t="shared" si="5"/>
        <v>43216</v>
      </c>
      <c r="C353" s="415" t="str">
        <f>IF(Data!C292="","",Data!C292)</f>
        <v/>
      </c>
      <c r="D353" s="127"/>
      <c r="E353" s="125" t="str">
        <f>IF(Data!E292="","",Data!E292)</f>
        <v/>
      </c>
      <c r="F353" s="125" t="str">
        <f>IF(Data!F292="","",Data!F292)</f>
        <v/>
      </c>
      <c r="G353" s="125" t="str">
        <f>IF(Data!G292="","",Data!G292)</f>
        <v/>
      </c>
      <c r="H353" s="125" t="str">
        <f>IF(Data!H292="","",Data!H292)</f>
        <v/>
      </c>
      <c r="I353" s="125" t="str">
        <f>IF(Data!I292="","",Data!I292)</f>
        <v/>
      </c>
      <c r="J353" s="125" t="str">
        <f>IF(Data!J292="","",Data!J292)</f>
        <v/>
      </c>
      <c r="K353" s="125" t="str">
        <f>IF(Data!K292="","",Data!K292)</f>
        <v/>
      </c>
      <c r="L353" s="125" t="str">
        <f>IF(Data!L292="","",Data!L292)</f>
        <v/>
      </c>
      <c r="M353" s="125" t="str">
        <f>IF(Data!M292="","",Data!M292)</f>
        <v/>
      </c>
      <c r="N353" s="125" t="str">
        <f>IF(Data!N292="","",Data!N292)</f>
        <v/>
      </c>
      <c r="O353" s="125" t="str">
        <f>IF(Data!O292="","",Data!O292)</f>
        <v/>
      </c>
      <c r="P353" s="125" t="str">
        <f>IF(Data!P292="","",Data!P292)</f>
        <v/>
      </c>
    </row>
    <row r="354" spans="1:16">
      <c r="A354" s="126"/>
      <c r="B354" s="168">
        <f t="shared" si="5"/>
        <v>43223</v>
      </c>
      <c r="C354" s="415" t="str">
        <f>IF(Data!C293="","",Data!C293)</f>
        <v/>
      </c>
      <c r="D354" s="127"/>
      <c r="E354" s="125" t="str">
        <f>IF(Data!E293="","",Data!E293)</f>
        <v/>
      </c>
      <c r="F354" s="125" t="str">
        <f>IF(Data!F293="","",Data!F293)</f>
        <v/>
      </c>
      <c r="G354" s="125" t="str">
        <f>IF(Data!G293="","",Data!G293)</f>
        <v/>
      </c>
      <c r="H354" s="125" t="str">
        <f>IF(Data!H293="","",Data!H293)</f>
        <v/>
      </c>
      <c r="I354" s="125" t="str">
        <f>IF(Data!I293="","",Data!I293)</f>
        <v/>
      </c>
      <c r="J354" s="125" t="str">
        <f>IF(Data!J293="","",Data!J293)</f>
        <v/>
      </c>
      <c r="K354" s="125" t="str">
        <f>IF(Data!K293="","",Data!K293)</f>
        <v/>
      </c>
      <c r="L354" s="125" t="str">
        <f>IF(Data!L293="","",Data!L293)</f>
        <v/>
      </c>
      <c r="M354" s="125" t="str">
        <f>IF(Data!M293="","",Data!M293)</f>
        <v/>
      </c>
      <c r="N354" s="125" t="str">
        <f>IF(Data!N293="","",Data!N293)</f>
        <v/>
      </c>
      <c r="O354" s="125" t="str">
        <f>IF(Data!O293="","",Data!O293)</f>
        <v/>
      </c>
      <c r="P354" s="125" t="str">
        <f>IF(Data!P293="","",Data!P293)</f>
        <v/>
      </c>
    </row>
    <row r="355" spans="1:16">
      <c r="A355" s="126"/>
      <c r="B355" s="168">
        <f t="shared" si="5"/>
        <v>43230</v>
      </c>
      <c r="C355" s="415" t="str">
        <f>IF(Data!C294="","",Data!C294)</f>
        <v/>
      </c>
      <c r="D355" s="127"/>
      <c r="E355" s="125" t="str">
        <f>IF(Data!E294="","",Data!E294)</f>
        <v/>
      </c>
      <c r="F355" s="125" t="str">
        <f>IF(Data!F294="","",Data!F294)</f>
        <v/>
      </c>
      <c r="G355" s="125" t="str">
        <f>IF(Data!G294="","",Data!G294)</f>
        <v/>
      </c>
      <c r="H355" s="125" t="str">
        <f>IF(Data!H294="","",Data!H294)</f>
        <v/>
      </c>
      <c r="I355" s="125" t="str">
        <f>IF(Data!I294="","",Data!I294)</f>
        <v/>
      </c>
      <c r="J355" s="125" t="str">
        <f>IF(Data!J294="","",Data!J294)</f>
        <v/>
      </c>
      <c r="K355" s="125" t="str">
        <f>IF(Data!K294="","",Data!K294)</f>
        <v/>
      </c>
      <c r="L355" s="125" t="str">
        <f>IF(Data!L294="","",Data!L294)</f>
        <v/>
      </c>
      <c r="M355" s="125" t="str">
        <f>IF(Data!M294="","",Data!M294)</f>
        <v/>
      </c>
      <c r="N355" s="125" t="str">
        <f>IF(Data!N294="","",Data!N294)</f>
        <v/>
      </c>
      <c r="O355" s="125" t="str">
        <f>IF(Data!O294="","",Data!O294)</f>
        <v/>
      </c>
      <c r="P355" s="125" t="str">
        <f>IF(Data!P294="","",Data!P294)</f>
        <v/>
      </c>
    </row>
    <row r="356" spans="1:16">
      <c r="A356" s="126"/>
      <c r="B356" s="168">
        <f t="shared" si="5"/>
        <v>43237</v>
      </c>
      <c r="C356" s="415" t="str">
        <f>IF(Data!C295="","",Data!C295)</f>
        <v/>
      </c>
      <c r="D356" s="127"/>
      <c r="E356" s="125" t="str">
        <f>IF(Data!E295="","",Data!E295)</f>
        <v/>
      </c>
      <c r="F356" s="125" t="str">
        <f>IF(Data!F295="","",Data!F295)</f>
        <v/>
      </c>
      <c r="G356" s="125" t="str">
        <f>IF(Data!G295="","",Data!G295)</f>
        <v/>
      </c>
      <c r="H356" s="125" t="str">
        <f>IF(Data!H295="","",Data!H295)</f>
        <v/>
      </c>
      <c r="I356" s="125" t="str">
        <f>IF(Data!I295="","",Data!I295)</f>
        <v/>
      </c>
      <c r="J356" s="125" t="str">
        <f>IF(Data!J295="","",Data!J295)</f>
        <v/>
      </c>
      <c r="K356" s="125" t="str">
        <f>IF(Data!K295="","",Data!K295)</f>
        <v/>
      </c>
      <c r="L356" s="125" t="str">
        <f>IF(Data!L295="","",Data!L295)</f>
        <v/>
      </c>
      <c r="M356" s="125" t="str">
        <f>IF(Data!M295="","",Data!M295)</f>
        <v/>
      </c>
      <c r="N356" s="125" t="str">
        <f>IF(Data!N295="","",Data!N295)</f>
        <v/>
      </c>
      <c r="O356" s="125" t="str">
        <f>IF(Data!O295="","",Data!O295)</f>
        <v/>
      </c>
      <c r="P356" s="125" t="str">
        <f>IF(Data!P295="","",Data!P295)</f>
        <v/>
      </c>
    </row>
    <row r="357" spans="1:16">
      <c r="A357" s="126"/>
      <c r="B357" s="168">
        <f t="shared" si="5"/>
        <v>43244</v>
      </c>
      <c r="C357" s="415" t="str">
        <f>IF(Data!C296="","",Data!C296)</f>
        <v/>
      </c>
      <c r="D357" s="127"/>
      <c r="E357" s="125" t="str">
        <f>IF(Data!E296="","",Data!E296)</f>
        <v/>
      </c>
      <c r="F357" s="125" t="str">
        <f>IF(Data!F296="","",Data!F296)</f>
        <v/>
      </c>
      <c r="G357" s="125" t="str">
        <f>IF(Data!G296="","",Data!G296)</f>
        <v/>
      </c>
      <c r="H357" s="125" t="str">
        <f>IF(Data!H296="","",Data!H296)</f>
        <v/>
      </c>
      <c r="I357" s="125" t="str">
        <f>IF(Data!I296="","",Data!I296)</f>
        <v/>
      </c>
      <c r="J357" s="125" t="str">
        <f>IF(Data!J296="","",Data!J296)</f>
        <v/>
      </c>
      <c r="K357" s="125" t="str">
        <f>IF(Data!K296="","",Data!K296)</f>
        <v/>
      </c>
      <c r="L357" s="125" t="str">
        <f>IF(Data!L296="","",Data!L296)</f>
        <v/>
      </c>
      <c r="M357" s="125" t="str">
        <f>IF(Data!M296="","",Data!M296)</f>
        <v/>
      </c>
      <c r="N357" s="125" t="str">
        <f>IF(Data!N296="","",Data!N296)</f>
        <v/>
      </c>
      <c r="O357" s="125" t="str">
        <f>IF(Data!O296="","",Data!O296)</f>
        <v/>
      </c>
      <c r="P357" s="125" t="str">
        <f>IF(Data!P296="","",Data!P296)</f>
        <v/>
      </c>
    </row>
    <row r="358" spans="1:16">
      <c r="A358" s="126"/>
      <c r="B358" s="168">
        <f t="shared" si="5"/>
        <v>43251</v>
      </c>
      <c r="C358" s="415" t="str">
        <f>IF(Data!C297="","",Data!C297)</f>
        <v/>
      </c>
      <c r="D358" s="127"/>
      <c r="E358" s="125" t="str">
        <f>IF(Data!E297="","",Data!E297)</f>
        <v/>
      </c>
      <c r="F358" s="125" t="str">
        <f>IF(Data!F297="","",Data!F297)</f>
        <v/>
      </c>
      <c r="G358" s="125" t="str">
        <f>IF(Data!G297="","",Data!G297)</f>
        <v/>
      </c>
      <c r="H358" s="125" t="str">
        <f>IF(Data!H297="","",Data!H297)</f>
        <v/>
      </c>
      <c r="I358" s="125" t="str">
        <f>IF(Data!I297="","",Data!I297)</f>
        <v/>
      </c>
      <c r="J358" s="125" t="str">
        <f>IF(Data!J297="","",Data!J297)</f>
        <v/>
      </c>
      <c r="K358" s="125" t="str">
        <f>IF(Data!K297="","",Data!K297)</f>
        <v/>
      </c>
      <c r="L358" s="125" t="str">
        <f>IF(Data!L297="","",Data!L297)</f>
        <v/>
      </c>
      <c r="M358" s="125" t="str">
        <f>IF(Data!M297="","",Data!M297)</f>
        <v/>
      </c>
      <c r="N358" s="125" t="str">
        <f>IF(Data!N297="","",Data!N297)</f>
        <v/>
      </c>
      <c r="O358" s="125" t="str">
        <f>IF(Data!O297="","",Data!O297)</f>
        <v/>
      </c>
      <c r="P358" s="125" t="str">
        <f>IF(Data!P297="","",Data!P297)</f>
        <v/>
      </c>
    </row>
    <row r="359" spans="1:16">
      <c r="A359" s="126"/>
      <c r="B359" s="168"/>
      <c r="C359" s="415"/>
      <c r="D359" s="127"/>
      <c r="E359" s="245"/>
      <c r="F359" s="125"/>
      <c r="G359" s="125"/>
      <c r="H359" s="125"/>
      <c r="I359" s="125"/>
      <c r="J359" s="125"/>
      <c r="K359" s="125"/>
      <c r="L359" s="125"/>
      <c r="M359" s="125"/>
      <c r="N359" s="125"/>
      <c r="O359" s="125"/>
      <c r="P359" s="125"/>
    </row>
    <row r="360" spans="1:16">
      <c r="A360" s="126"/>
      <c r="B360" s="168"/>
      <c r="C360" s="415"/>
      <c r="D360" s="127"/>
      <c r="E360" s="245"/>
      <c r="F360" s="125"/>
      <c r="G360" s="125"/>
      <c r="H360" s="125"/>
      <c r="I360" s="125"/>
      <c r="J360" s="125"/>
      <c r="K360" s="125"/>
      <c r="L360" s="125"/>
      <c r="M360" s="125"/>
      <c r="N360" s="125"/>
      <c r="O360" s="125"/>
      <c r="P360" s="125"/>
    </row>
    <row r="361" spans="1:16">
      <c r="A361" s="126"/>
      <c r="B361" s="168"/>
      <c r="C361" s="415"/>
      <c r="D361" s="127"/>
      <c r="E361" s="245"/>
      <c r="F361" s="125"/>
      <c r="G361" s="125"/>
      <c r="H361" s="125"/>
      <c r="I361" s="125"/>
      <c r="J361" s="125"/>
      <c r="K361" s="125"/>
      <c r="L361" s="125"/>
      <c r="M361" s="125"/>
      <c r="N361" s="125"/>
      <c r="O361" s="125"/>
      <c r="P361" s="125"/>
    </row>
    <row r="362" spans="1:16">
      <c r="A362" s="126"/>
      <c r="B362" s="168"/>
      <c r="C362" s="415"/>
      <c r="D362" s="127"/>
      <c r="E362" s="245"/>
      <c r="F362" s="125"/>
      <c r="G362" s="125"/>
      <c r="H362" s="125"/>
      <c r="I362" s="125"/>
      <c r="J362" s="125"/>
      <c r="K362" s="125"/>
      <c r="L362" s="125"/>
      <c r="M362" s="125"/>
      <c r="N362" s="125"/>
      <c r="O362" s="125"/>
      <c r="P362" s="125"/>
    </row>
    <row r="363" spans="1:16">
      <c r="A363" s="126"/>
      <c r="B363" s="168"/>
      <c r="C363" s="415"/>
      <c r="D363" s="127"/>
      <c r="E363" s="245"/>
      <c r="F363" s="125"/>
      <c r="G363" s="125"/>
      <c r="H363" s="125"/>
      <c r="I363" s="125"/>
      <c r="J363" s="125"/>
      <c r="K363" s="125"/>
      <c r="L363" s="125"/>
      <c r="M363" s="125"/>
      <c r="N363" s="125"/>
      <c r="O363" s="125"/>
      <c r="P363" s="125"/>
    </row>
    <row r="364" spans="1:16">
      <c r="A364" s="126"/>
      <c r="B364" s="168"/>
      <c r="C364" s="415"/>
      <c r="D364" s="127"/>
      <c r="E364" s="245"/>
      <c r="F364" s="125"/>
      <c r="G364" s="125"/>
      <c r="H364" s="125"/>
      <c r="I364" s="125"/>
      <c r="J364" s="125"/>
      <c r="K364" s="125"/>
      <c r="L364" s="125"/>
      <c r="M364" s="125"/>
      <c r="N364" s="125"/>
      <c r="O364" s="125"/>
      <c r="P364" s="125"/>
    </row>
    <row r="365" spans="1:16">
      <c r="A365" s="126"/>
      <c r="B365" s="168"/>
      <c r="C365" s="415"/>
      <c r="D365" s="127"/>
      <c r="E365" s="245"/>
      <c r="F365" s="125"/>
      <c r="G365" s="125"/>
      <c r="H365" s="125"/>
      <c r="I365" s="125"/>
      <c r="J365" s="125"/>
      <c r="K365" s="125"/>
      <c r="L365" s="125"/>
      <c r="M365" s="125"/>
      <c r="N365" s="125"/>
      <c r="O365" s="125"/>
      <c r="P365" s="125"/>
    </row>
    <row r="366" spans="1:16">
      <c r="A366" s="126"/>
      <c r="B366" s="168"/>
      <c r="C366" s="415"/>
      <c r="D366" s="127"/>
      <c r="E366" s="245"/>
      <c r="F366" s="125"/>
      <c r="G366" s="125"/>
      <c r="H366" s="125"/>
      <c r="I366" s="125"/>
      <c r="J366" s="125"/>
      <c r="K366" s="125"/>
      <c r="L366" s="125"/>
      <c r="M366" s="125"/>
      <c r="N366" s="125"/>
      <c r="O366" s="125"/>
      <c r="P366" s="125"/>
    </row>
    <row r="367" spans="1:16">
      <c r="A367" s="126"/>
      <c r="B367" s="168"/>
      <c r="C367" s="415"/>
      <c r="D367" s="127"/>
      <c r="E367" s="245"/>
      <c r="F367" s="125"/>
      <c r="G367" s="125"/>
      <c r="H367" s="125"/>
      <c r="I367" s="125"/>
      <c r="J367" s="125"/>
      <c r="K367" s="125"/>
      <c r="L367" s="125"/>
      <c r="M367" s="125"/>
      <c r="N367" s="125"/>
      <c r="O367" s="125"/>
      <c r="P367" s="125"/>
    </row>
    <row r="368" spans="1:16">
      <c r="A368" s="126"/>
      <c r="B368" s="168"/>
      <c r="C368" s="415"/>
      <c r="D368" s="127"/>
      <c r="E368" s="245"/>
      <c r="F368" s="125"/>
      <c r="G368" s="125"/>
      <c r="H368" s="125"/>
      <c r="I368" s="125"/>
      <c r="J368" s="125"/>
      <c r="K368" s="125"/>
      <c r="L368" s="125"/>
      <c r="M368" s="125"/>
      <c r="N368" s="125"/>
      <c r="O368" s="125"/>
      <c r="P368" s="125"/>
    </row>
    <row r="369" spans="1:16">
      <c r="A369" s="126"/>
      <c r="B369" s="168"/>
      <c r="C369" s="415"/>
      <c r="D369" s="127"/>
      <c r="E369" s="245"/>
      <c r="F369" s="125"/>
      <c r="G369" s="125"/>
      <c r="H369" s="125"/>
      <c r="I369" s="125"/>
      <c r="J369" s="125"/>
      <c r="K369" s="125"/>
      <c r="L369" s="125"/>
      <c r="M369" s="125"/>
      <c r="N369" s="125"/>
      <c r="O369" s="125"/>
      <c r="P369" s="125"/>
    </row>
    <row r="370" spans="1:16">
      <c r="A370" s="128"/>
      <c r="B370" s="168"/>
      <c r="C370" s="129"/>
      <c r="D370" s="130"/>
      <c r="E370" s="245"/>
      <c r="F370" s="125"/>
      <c r="G370" s="125"/>
      <c r="H370" s="125"/>
      <c r="I370" s="125"/>
      <c r="J370" s="125"/>
      <c r="K370" s="125"/>
      <c r="L370" s="125"/>
      <c r="M370" s="125"/>
      <c r="N370" s="125"/>
      <c r="O370" s="125"/>
      <c r="P370" s="125"/>
    </row>
    <row r="371" spans="1:16" ht="13.5" thickBot="1">
      <c r="A371" s="131"/>
      <c r="B371" s="132"/>
      <c r="C371" s="133"/>
      <c r="D371" s="134"/>
      <c r="E371" s="135"/>
      <c r="F371" s="120"/>
      <c r="G371" s="120"/>
      <c r="H371" s="120"/>
      <c r="I371" s="120"/>
      <c r="J371" s="120"/>
      <c r="K371" s="120"/>
      <c r="L371" s="120"/>
      <c r="M371" s="120"/>
      <c r="N371" s="120"/>
      <c r="O371" s="120"/>
      <c r="P371" s="120"/>
    </row>
    <row r="372" spans="1:16">
      <c r="A372" s="259" t="s">
        <v>88</v>
      </c>
      <c r="B372" s="123"/>
      <c r="C372" s="123"/>
      <c r="D372" s="123"/>
      <c r="E372" s="123"/>
      <c r="F372" s="123"/>
      <c r="G372" s="123"/>
      <c r="H372" s="123"/>
      <c r="I372" s="123"/>
      <c r="J372" s="123"/>
      <c r="K372" s="123"/>
      <c r="L372" s="123"/>
      <c r="M372" s="123"/>
      <c r="N372" s="123"/>
      <c r="O372" s="123"/>
      <c r="P372" s="123"/>
    </row>
    <row r="373" spans="1:16">
      <c r="A373" s="538" t="s">
        <v>391</v>
      </c>
      <c r="B373" s="123"/>
      <c r="C373" s="123"/>
      <c r="D373" s="123"/>
      <c r="E373" s="123"/>
      <c r="F373" s="123"/>
      <c r="G373" s="123"/>
      <c r="H373" s="123"/>
      <c r="I373" s="123"/>
      <c r="J373" s="123"/>
      <c r="K373" s="123"/>
      <c r="L373" s="123"/>
      <c r="M373" s="123"/>
      <c r="N373" s="123"/>
      <c r="O373" s="123"/>
      <c r="P373" s="123"/>
    </row>
    <row r="374" spans="1:16" ht="12.75" customHeight="1">
      <c r="A374" s="18"/>
      <c r="B374" s="18"/>
      <c r="C374" s="18"/>
      <c r="D374" s="18"/>
      <c r="E374" s="18"/>
      <c r="F374" s="18"/>
      <c r="G374" s="18"/>
      <c r="H374" s="18"/>
      <c r="I374" s="18"/>
      <c r="J374" s="18"/>
      <c r="K374" s="18"/>
      <c r="L374" s="18"/>
      <c r="M374" s="18"/>
      <c r="N374" s="18"/>
      <c r="O374" s="18"/>
      <c r="P374" s="18"/>
    </row>
    <row r="375" spans="1:16" ht="12.75" customHeight="1">
      <c r="A375" s="18"/>
      <c r="B375" s="18"/>
      <c r="C375" s="18"/>
      <c r="D375" s="18"/>
      <c r="E375" s="18"/>
      <c r="F375" s="18"/>
      <c r="G375" s="18"/>
      <c r="H375" s="18"/>
      <c r="I375" s="18"/>
      <c r="J375" s="18"/>
      <c r="K375" s="18"/>
      <c r="L375" s="18"/>
      <c r="M375" s="18"/>
      <c r="N375" s="18"/>
      <c r="O375" s="18"/>
      <c r="P375" s="18"/>
    </row>
    <row r="376" spans="1:16" ht="13.5" thickBot="1">
      <c r="A376" s="141" t="s">
        <v>367</v>
      </c>
      <c r="B376" s="141"/>
      <c r="C376" s="141"/>
      <c r="D376" s="141"/>
      <c r="E376" s="141"/>
      <c r="F376" s="141"/>
      <c r="G376" s="141"/>
      <c r="H376" s="141"/>
      <c r="I376" s="138"/>
      <c r="J376" s="138"/>
      <c r="K376" s="138"/>
      <c r="L376" s="138"/>
      <c r="M376" s="138"/>
      <c r="N376" s="138"/>
      <c r="O376" s="142"/>
      <c r="P376" s="142"/>
    </row>
    <row r="377" spans="1:16">
      <c r="A377" s="142" t="s">
        <v>63</v>
      </c>
      <c r="B377" s="247" t="s">
        <v>72</v>
      </c>
      <c r="C377" s="563" t="s">
        <v>73</v>
      </c>
      <c r="D377" s="563"/>
      <c r="E377" s="563"/>
      <c r="F377" s="563"/>
      <c r="G377" s="563"/>
      <c r="H377" s="563"/>
      <c r="I377" s="563"/>
      <c r="J377" s="563"/>
      <c r="K377" s="563"/>
      <c r="L377" s="563"/>
      <c r="M377" s="563"/>
      <c r="N377" s="563"/>
      <c r="O377" s="142"/>
      <c r="P377" s="142"/>
    </row>
    <row r="378" spans="1:16" ht="13.5" thickBot="1">
      <c r="A378" s="149" t="s">
        <v>111</v>
      </c>
      <c r="B378" s="248" t="s">
        <v>107</v>
      </c>
      <c r="C378" s="248" t="s">
        <v>241</v>
      </c>
      <c r="D378" s="248" t="s">
        <v>154</v>
      </c>
      <c r="E378" s="248" t="s">
        <v>155</v>
      </c>
      <c r="F378" s="248" t="s">
        <v>144</v>
      </c>
      <c r="G378" s="248" t="s">
        <v>145</v>
      </c>
      <c r="H378" s="248" t="s">
        <v>146</v>
      </c>
      <c r="I378" s="248" t="s">
        <v>147</v>
      </c>
      <c r="J378" s="248" t="s">
        <v>148</v>
      </c>
      <c r="K378" s="248" t="s">
        <v>149</v>
      </c>
      <c r="L378" s="248" t="s">
        <v>150</v>
      </c>
      <c r="M378" s="248" t="s">
        <v>151</v>
      </c>
      <c r="N378" s="248" t="s">
        <v>152</v>
      </c>
      <c r="O378" s="139"/>
      <c r="P378" s="139"/>
    </row>
    <row r="379" spans="1:16">
      <c r="A379" s="143"/>
      <c r="B379" s="143"/>
      <c r="C379" s="564" t="s">
        <v>217</v>
      </c>
      <c r="D379" s="564"/>
      <c r="E379" s="564"/>
      <c r="F379" s="564"/>
      <c r="G379" s="564"/>
      <c r="H379" s="564"/>
      <c r="I379" s="564"/>
      <c r="J379" s="564"/>
      <c r="K379" s="564"/>
      <c r="L379" s="564"/>
      <c r="M379" s="564"/>
      <c r="N379" s="564"/>
      <c r="O379" s="139"/>
      <c r="P379" s="139"/>
    </row>
    <row r="380" spans="1:16">
      <c r="A380" s="136">
        <v>2017</v>
      </c>
      <c r="B380" s="137">
        <v>42859</v>
      </c>
      <c r="C380" s="144">
        <f>IF(Data!E241&gt;0,Data!E241,E225)</f>
        <v>4.1951106000000005</v>
      </c>
      <c r="D380" s="144">
        <f>IF(Data!F241&gt;0,Data!F241,F225)</f>
        <v>4.2497606000000001</v>
      </c>
      <c r="E380" s="144">
        <f>IF(Data!G241&gt;0,Data!G241,G225)</f>
        <v>4.2610532000000001</v>
      </c>
      <c r="F380" s="144">
        <f>IF(Data!H241&gt;0,Data!H241,H225)</f>
        <v>4.4940701999999995</v>
      </c>
      <c r="G380" s="144">
        <f>IF(Data!I241&gt;0,Data!I241,I225)</f>
        <v>4.5792251999999998</v>
      </c>
      <c r="H380" s="144">
        <f>IF(Data!J241&gt;0,Data!J241,J225)</f>
        <v>4.8327975999999992</v>
      </c>
      <c r="I380" s="144">
        <f>IF(Data!K241&gt;0,Data!K241,K225)</f>
        <v>4.9520454000000003</v>
      </c>
      <c r="J380" s="144">
        <f>IF(Data!L241&gt;0,Data!L241,L225)</f>
        <v>5.1677636000000007</v>
      </c>
      <c r="K380" s="144">
        <f>IF(Data!M241&gt;0,Data!M241,M225)</f>
        <v>5.1226200000000004</v>
      </c>
      <c r="L380" s="144">
        <f>IF(Data!N241&gt;0,Data!N241,N225)</f>
        <v>5.0344607999999997</v>
      </c>
      <c r="M380" s="144">
        <f>IF(Data!O241&gt;0,Data!O241,O225)</f>
        <v>5.1478712</v>
      </c>
      <c r="N380" s="144">
        <f>IF(Data!P241&gt;0,Data!P241,P225)</f>
        <v>5.0867427999999997</v>
      </c>
      <c r="O380" s="140"/>
      <c r="P380" s="140"/>
    </row>
    <row r="381" spans="1:16">
      <c r="A381" s="145"/>
      <c r="B381" s="137">
        <f>B380+7</f>
        <v>42866</v>
      </c>
      <c r="C381" s="144">
        <f>IF(Data!E242&gt;0,Data!E242,E226)</f>
        <v>4.1576105999999999</v>
      </c>
      <c r="D381" s="144">
        <f>IF(Data!F242&gt;0,Data!F242,F226)</f>
        <v>4.2172605999999995</v>
      </c>
      <c r="E381" s="144">
        <f>IF(Data!G242&gt;0,Data!G242,G226)</f>
        <v>4.2285531999999995</v>
      </c>
      <c r="F381" s="144">
        <f>IF(Data!H242&gt;0,Data!H242,H226)</f>
        <v>4.4490701999999995</v>
      </c>
      <c r="G381" s="144">
        <f>IF(Data!I242&gt;0,Data!I242,I226)</f>
        <v>4.5342251999999998</v>
      </c>
      <c r="H381" s="144">
        <f>IF(Data!J242&gt;0,Data!J242,J226)</f>
        <v>4.7877975999999993</v>
      </c>
      <c r="I381" s="144">
        <f>IF(Data!K242&gt;0,Data!K242,K226)</f>
        <v>4.9120454000000002</v>
      </c>
      <c r="J381" s="144">
        <f>IF(Data!L242&gt;0,Data!L242,L226)</f>
        <v>5.1277636000000006</v>
      </c>
      <c r="K381" s="144">
        <f>IF(Data!M242&gt;0,Data!M242,M226)</f>
        <v>5.0826200000000004</v>
      </c>
      <c r="L381" s="144">
        <f>IF(Data!N242&gt;0,Data!N242,N226)</f>
        <v>4.9969608000000001</v>
      </c>
      <c r="M381" s="144">
        <f>IF(Data!O242&gt;0,Data!O242,O226)</f>
        <v>5.1103712000000003</v>
      </c>
      <c r="N381" s="144">
        <f>IF(Data!P242&gt;0,Data!P242,P226)</f>
        <v>5.0567427999999994</v>
      </c>
      <c r="O381" s="140"/>
      <c r="P381" s="140"/>
    </row>
    <row r="382" spans="1:16">
      <c r="A382" s="145"/>
      <c r="B382" s="137">
        <f t="shared" ref="B382:B436" si="6">B381+7</f>
        <v>42873</v>
      </c>
      <c r="C382" s="144">
        <f>IF(Data!E243&gt;0,Data!E243,E227)</f>
        <v>4.0101106</v>
      </c>
      <c r="D382" s="144">
        <f>IF(Data!F243&gt;0,Data!F243,F227)</f>
        <v>4.0722605999999999</v>
      </c>
      <c r="E382" s="144">
        <f>IF(Data!G243&gt;0,Data!G243,G227)</f>
        <v>4.0835531999999999</v>
      </c>
      <c r="F382" s="144">
        <f>IF(Data!H243&gt;0,Data!H243,H227)</f>
        <v>4.3240701999999995</v>
      </c>
      <c r="G382" s="144">
        <f>IF(Data!I243&gt;0,Data!I243,I227)</f>
        <v>4.4092251999999998</v>
      </c>
      <c r="H382" s="144">
        <f>IF(Data!J243&gt;0,Data!J243,J227)</f>
        <v>4.6627975999999993</v>
      </c>
      <c r="I382" s="144">
        <f>IF(Data!K243&gt;0,Data!K243,K227)</f>
        <v>4.7945453999999996</v>
      </c>
      <c r="J382" s="144">
        <f>IF(Data!L243&gt;0,Data!L243,L227)</f>
        <v>5.0102636</v>
      </c>
      <c r="K382" s="144">
        <f>IF(Data!M243&gt;0,Data!M243,M227)</f>
        <v>4.9651199999999998</v>
      </c>
      <c r="L382" s="144">
        <f>IF(Data!N243&gt;0,Data!N243,N227)</f>
        <v>4.8819607999999999</v>
      </c>
      <c r="M382" s="144">
        <f>IF(Data!O243&gt;0,Data!O243,O227)</f>
        <v>4.9953712000000001</v>
      </c>
      <c r="N382" s="144">
        <f>IF(Data!P243&gt;0,Data!P243,P227)</f>
        <v>4.9342427999999998</v>
      </c>
      <c r="O382" s="140"/>
      <c r="P382" s="140"/>
    </row>
    <row r="383" spans="1:16">
      <c r="A383" s="145"/>
      <c r="B383" s="137">
        <f t="shared" si="6"/>
        <v>42880</v>
      </c>
      <c r="C383" s="144">
        <f>IF(Data!E244&gt;0,Data!E244,E228)</f>
        <v>4.0626106000000002</v>
      </c>
      <c r="D383" s="144">
        <f>IF(Data!F244&gt;0,Data!F244,F228)</f>
        <v>4.1297606</v>
      </c>
      <c r="E383" s="144">
        <f>IF(Data!G244&gt;0,Data!G244,G228)</f>
        <v>4.1410532</v>
      </c>
      <c r="F383" s="144">
        <f>IF(Data!H244&gt;0,Data!H244,H228)</f>
        <v>4.3865701999999995</v>
      </c>
      <c r="G383" s="144">
        <f>IF(Data!I244&gt;0,Data!I244,I228)</f>
        <v>4.4717251999999998</v>
      </c>
      <c r="H383" s="144">
        <f>IF(Data!J244&gt;0,Data!J244,J228)</f>
        <v>4.7252975999999993</v>
      </c>
      <c r="I383" s="144">
        <f>IF(Data!K244&gt;0,Data!K244,K228)</f>
        <v>4.8620453999999995</v>
      </c>
      <c r="J383" s="144">
        <f>IF(Data!L244&gt;0,Data!L244,L228)</f>
        <v>5.0777635999999999</v>
      </c>
      <c r="K383" s="144">
        <f>IF(Data!M244&gt;0,Data!M244,M228)</f>
        <v>5.0326199999999996</v>
      </c>
      <c r="L383" s="144">
        <f>IF(Data!N244&gt;0,Data!N244,N228)</f>
        <v>4.9469607999999994</v>
      </c>
      <c r="M383" s="144">
        <f>IF(Data!O244&gt;0,Data!O244,O228)</f>
        <v>5.0603711999999996</v>
      </c>
      <c r="N383" s="144">
        <f>IF(Data!P244&gt;0,Data!P244,P228)</f>
        <v>4.9917427999999999</v>
      </c>
      <c r="O383" s="140"/>
      <c r="P383" s="140"/>
    </row>
    <row r="384" spans="1:16">
      <c r="A384" s="145"/>
      <c r="B384" s="137">
        <f t="shared" si="6"/>
        <v>42887</v>
      </c>
      <c r="C384" s="144">
        <f>IF(Data!E245&gt;0,Data!E245,E229)</f>
        <v>4.0576106000000003</v>
      </c>
      <c r="D384" s="144">
        <f>IF(Data!F245&gt;0,Data!F245,F229)</f>
        <v>4.1322605999999995</v>
      </c>
      <c r="E384" s="144">
        <f>IF(Data!G245&gt;0,Data!G245,G229)</f>
        <v>4.1435531999999995</v>
      </c>
      <c r="F384" s="144">
        <f>IF(Data!H245&gt;0,Data!H245,H229)</f>
        <v>4.3890701999999999</v>
      </c>
      <c r="G384" s="144">
        <f>IF(Data!I245&gt;0,Data!I245,I229)</f>
        <v>4.4742252000000002</v>
      </c>
      <c r="H384" s="144">
        <f>IF(Data!J245&gt;0,Data!J245,J229)</f>
        <v>4.7277975999999997</v>
      </c>
      <c r="I384" s="144">
        <f>IF(Data!K245&gt;0,Data!K245,K229)</f>
        <v>4.8595454</v>
      </c>
      <c r="J384" s="144">
        <f>IF(Data!L245&gt;0,Data!L245,L229)</f>
        <v>5.0752636000000004</v>
      </c>
      <c r="K384" s="144">
        <f>IF(Data!M245&gt;0,Data!M245,M229)</f>
        <v>5.0301200000000001</v>
      </c>
      <c r="L384" s="144">
        <f>IF(Data!N245&gt;0,Data!N245,N229)</f>
        <v>4.9594607999999996</v>
      </c>
      <c r="M384" s="144">
        <f>IF(Data!O245&gt;0,Data!O245,O229)</f>
        <v>5.0728711999999998</v>
      </c>
      <c r="N384" s="144">
        <f>IF(Data!P245&gt;0,Data!P245,P229)</f>
        <v>5.0042428000000001</v>
      </c>
      <c r="O384" s="140"/>
      <c r="P384" s="140"/>
    </row>
    <row r="385" spans="1:16">
      <c r="A385" s="145"/>
      <c r="B385" s="137">
        <f t="shared" si="6"/>
        <v>42894</v>
      </c>
      <c r="C385" s="144">
        <f>IF(Data!E246&gt;0,Data!E246,E230)</f>
        <v>4.2876105999999998</v>
      </c>
      <c r="D385" s="144">
        <f>IF(Data!F246&gt;0,Data!F246,F230)</f>
        <v>4.3472605999999994</v>
      </c>
      <c r="E385" s="144">
        <f>IF(Data!G246&gt;0,Data!G246,G230)</f>
        <v>4.3585531999999994</v>
      </c>
      <c r="F385" s="144">
        <f>IF(Data!H246&gt;0,Data!H246,H230)</f>
        <v>4.5990701999999999</v>
      </c>
      <c r="G385" s="144">
        <f>IF(Data!I246&gt;0,Data!I246,I230)</f>
        <v>4.6842252000000002</v>
      </c>
      <c r="H385" s="144">
        <f>IF(Data!J246&gt;0,Data!J246,J230)</f>
        <v>4.9377975999999997</v>
      </c>
      <c r="I385" s="144">
        <f>IF(Data!K246&gt;0,Data!K246,K230)</f>
        <v>5.0595454000000002</v>
      </c>
      <c r="J385" s="144">
        <f>IF(Data!L246&gt;0,Data!L246,L230)</f>
        <v>5.2752636000000006</v>
      </c>
      <c r="K385" s="144">
        <f>IF(Data!M246&gt;0,Data!M246,M230)</f>
        <v>5.2301200000000003</v>
      </c>
      <c r="L385" s="144">
        <f>IF(Data!N246&gt;0,Data!N246,N230)</f>
        <v>5.1494607999999999</v>
      </c>
      <c r="M385" s="144">
        <f>IF(Data!O246&gt;0,Data!O246,O230)</f>
        <v>5.2628712000000002</v>
      </c>
      <c r="N385" s="144">
        <f>IF(Data!P246&gt;0,Data!P246,P230)</f>
        <v>5.2042427999999994</v>
      </c>
      <c r="O385" s="140"/>
      <c r="P385" s="140"/>
    </row>
    <row r="386" spans="1:16">
      <c r="A386" s="145"/>
      <c r="B386" s="137">
        <f t="shared" si="6"/>
        <v>42901</v>
      </c>
      <c r="C386" s="144">
        <f>IF(Data!E247&gt;0,Data!E247,E231)</f>
        <v>4.4026106</v>
      </c>
      <c r="D386" s="144">
        <f>IF(Data!F247&gt;0,Data!F247,F231)</f>
        <v>4.4722605999999994</v>
      </c>
      <c r="E386" s="144">
        <f>IF(Data!G247&gt;0,Data!G247,G231)</f>
        <v>4.4835531999999994</v>
      </c>
      <c r="F386" s="144">
        <f>IF(Data!H247&gt;0,Data!H247,H231)</f>
        <v>4.7290701999999998</v>
      </c>
      <c r="G386" s="144">
        <f>IF(Data!I247&gt;0,Data!I247,I231)</f>
        <v>4.8142252000000001</v>
      </c>
      <c r="H386" s="144">
        <f>IF(Data!J247&gt;0,Data!J247,J231)</f>
        <v>5.0677975999999996</v>
      </c>
      <c r="I386" s="144">
        <f>IF(Data!K247&gt;0,Data!K247,K231)</f>
        <v>5.1770453999999999</v>
      </c>
      <c r="J386" s="144">
        <f>IF(Data!L247&gt;0,Data!L247,L231)</f>
        <v>5.3927636000000003</v>
      </c>
      <c r="K386" s="144">
        <f>IF(Data!M247&gt;0,Data!M247,M231)</f>
        <v>5.34762</v>
      </c>
      <c r="L386" s="144">
        <f>IF(Data!N247&gt;0,Data!N247,N231)</f>
        <v>5.2619607999999998</v>
      </c>
      <c r="M386" s="144">
        <f>IF(Data!O247&gt;0,Data!O247,O231)</f>
        <v>5.3753712</v>
      </c>
      <c r="N386" s="144">
        <f>IF(Data!P247&gt;0,Data!P247,P231)</f>
        <v>5.2792427999999996</v>
      </c>
      <c r="O386" s="140"/>
      <c r="P386" s="140"/>
    </row>
    <row r="387" spans="1:16">
      <c r="A387" s="145"/>
      <c r="B387" s="137">
        <f t="shared" si="6"/>
        <v>42908</v>
      </c>
      <c r="C387" s="144">
        <f>IF(Data!E248&gt;0,Data!E248,E232)</f>
        <v>4.4276106000000004</v>
      </c>
      <c r="D387" s="144">
        <f>IF(Data!F248&gt;0,Data!F248,F232)</f>
        <v>4.4972605999999997</v>
      </c>
      <c r="E387" s="144">
        <f>IF(Data!G248&gt;0,Data!G248,G232)</f>
        <v>4.5085531999999997</v>
      </c>
      <c r="F387" s="144">
        <f>IF(Data!H248&gt;0,Data!H248,H232)</f>
        <v>4.7515701999999997</v>
      </c>
      <c r="G387" s="144">
        <f>IF(Data!I248&gt;0,Data!I248,I232)</f>
        <v>4.8367252000000001</v>
      </c>
      <c r="H387" s="144">
        <f>IF(Data!J248&gt;0,Data!J248,J232)</f>
        <v>5.0902975999999995</v>
      </c>
      <c r="I387" s="144">
        <f>IF(Data!K248&gt;0,Data!K248,K232)</f>
        <v>5.2220453999999998</v>
      </c>
      <c r="J387" s="144">
        <f>IF(Data!L248&gt;0,Data!L248,L232)</f>
        <v>5.4377636000000003</v>
      </c>
      <c r="K387" s="144">
        <f>IF(Data!M248&gt;0,Data!M248,M232)</f>
        <v>5.39262</v>
      </c>
      <c r="L387" s="144">
        <f>IF(Data!N248&gt;0,Data!N248,N232)</f>
        <v>5.2944607999999995</v>
      </c>
      <c r="M387" s="144">
        <f>IF(Data!O248&gt;0,Data!O248,O232)</f>
        <v>5.4078711999999998</v>
      </c>
      <c r="N387" s="144">
        <f>IF(Data!P248&gt;0,Data!P248,P232)</f>
        <v>5.3217428</v>
      </c>
      <c r="O387" s="140"/>
      <c r="P387" s="140"/>
    </row>
    <row r="388" spans="1:16">
      <c r="A388" s="145"/>
      <c r="B388" s="137">
        <f t="shared" si="6"/>
        <v>42915</v>
      </c>
      <c r="C388" s="144">
        <f>IF(Data!E249&gt;0,Data!E249,E233)</f>
        <v>4.5551105999999999</v>
      </c>
      <c r="D388" s="144">
        <f>IF(Data!F249&gt;0,Data!F249,F233)</f>
        <v>4.6347605999999999</v>
      </c>
      <c r="E388" s="144">
        <f>IF(Data!G249&gt;0,Data!G249,G233)</f>
        <v>4.6460531999999999</v>
      </c>
      <c r="F388" s="144">
        <f>IF(Data!H249&gt;0,Data!H249,H233)</f>
        <v>4.8915701999999994</v>
      </c>
      <c r="G388" s="144">
        <f>IF(Data!I249&gt;0,Data!I249,I233)</f>
        <v>4.9767251999999997</v>
      </c>
      <c r="H388" s="144">
        <f>IF(Data!J249&gt;0,Data!J249,J233)</f>
        <v>5.2302975999999992</v>
      </c>
      <c r="I388" s="144">
        <f>IF(Data!K249&gt;0,Data!K249,K233)</f>
        <v>5.3545454000000001</v>
      </c>
      <c r="J388" s="144">
        <f>IF(Data!L249&gt;0,Data!L249,L233)</f>
        <v>5.5702636000000005</v>
      </c>
      <c r="K388" s="144">
        <f>IF(Data!M249&gt;0,Data!M249,M233)</f>
        <v>5.5251200000000003</v>
      </c>
      <c r="L388" s="144">
        <f>IF(Data!N249&gt;0,Data!N249,N233)</f>
        <v>5.4269607999999998</v>
      </c>
      <c r="M388" s="144">
        <f>IF(Data!O249&gt;0,Data!O249,O233)</f>
        <v>5.5403712000000001</v>
      </c>
      <c r="N388" s="144">
        <f>IF(Data!P249&gt;0,Data!P249,P233)</f>
        <v>5.4317427999999994</v>
      </c>
      <c r="O388" s="140"/>
      <c r="P388" s="140"/>
    </row>
    <row r="389" spans="1:16">
      <c r="A389" s="145"/>
      <c r="B389" s="137">
        <f t="shared" si="6"/>
        <v>42922</v>
      </c>
      <c r="C389" s="144">
        <f>IF(Data!E250&gt;0,Data!E250,E234)</f>
        <v>4.4359060000000001</v>
      </c>
      <c r="D389" s="144">
        <f>IF(Data!F250&gt;0,Data!F250,F234)</f>
        <v>5.1194856</v>
      </c>
      <c r="E389" s="144">
        <f>IF(Data!G250&gt;0,Data!G250,G234)</f>
        <v>5.1515968000000001</v>
      </c>
      <c r="F389" s="144">
        <f>IF(Data!H250&gt;0,Data!H250,H234)</f>
        <v>5.2986654</v>
      </c>
      <c r="G389" s="144">
        <f>IF(Data!I250&gt;0,Data!I250,I234)</f>
        <v>5.333201400000001</v>
      </c>
      <c r="H389" s="144">
        <f>IF(Data!J250&gt;0,Data!J250,J234)</f>
        <v>5.5765593999999998</v>
      </c>
      <c r="I389" s="144">
        <f>IF(Data!K250&gt;0,Data!K250,K234)</f>
        <v>5.6759978000000002</v>
      </c>
      <c r="J389" s="144">
        <f>IF(Data!L250&gt;0,Data!L250,L234)</f>
        <v>5.9281135999999996</v>
      </c>
      <c r="K389" s="144">
        <f>IF(Data!M250&gt;0,Data!M250,M234)</f>
        <v>5.8850318000000001</v>
      </c>
      <c r="L389" s="144">
        <f>IF(Data!N250&gt;0,Data!N250,N234)</f>
        <v>5.8013263999999998</v>
      </c>
      <c r="M389" s="144">
        <f>IF(Data!O250&gt;0,Data!O250,O234)</f>
        <v>5.8598987999999999</v>
      </c>
      <c r="N389" s="144">
        <f>IF(Data!P250&gt;0,Data!P250,P234)</f>
        <v>5.9277199999999999</v>
      </c>
      <c r="O389" s="140"/>
      <c r="P389" s="140"/>
    </row>
    <row r="390" spans="1:16">
      <c r="A390" s="145"/>
      <c r="B390" s="137">
        <f t="shared" si="6"/>
        <v>42929</v>
      </c>
      <c r="C390" s="144">
        <f>IF(Data!E251&gt;0,Data!E251,E235)</f>
        <v>4.4359060000000001</v>
      </c>
      <c r="D390" s="144">
        <f>IF(Data!F251&gt;0,Data!F251,F235)</f>
        <v>4.8094856000000004</v>
      </c>
      <c r="E390" s="144">
        <f>IF(Data!G251&gt;0,Data!G251,G235)</f>
        <v>4.8415967999999996</v>
      </c>
      <c r="F390" s="144">
        <f>IF(Data!H251&gt;0,Data!H251,H235)</f>
        <v>4.9961653999999998</v>
      </c>
      <c r="G390" s="144">
        <f>IF(Data!I251&gt;0,Data!I251,I235)</f>
        <v>5.0307014000000008</v>
      </c>
      <c r="H390" s="144">
        <f>IF(Data!J251&gt;0,Data!J251,J235)</f>
        <v>5.2740593999999996</v>
      </c>
      <c r="I390" s="144">
        <f>IF(Data!K251&gt;0,Data!K251,K235)</f>
        <v>5.4059977999999997</v>
      </c>
      <c r="J390" s="144">
        <f>IF(Data!L251&gt;0,Data!L251,L235)</f>
        <v>5.6581135999999992</v>
      </c>
      <c r="K390" s="144">
        <f>IF(Data!M251&gt;0,Data!M251,M235)</f>
        <v>5.6150317999999997</v>
      </c>
      <c r="L390" s="144">
        <f>IF(Data!N251&gt;0,Data!N251,N235)</f>
        <v>5.5713264000000002</v>
      </c>
      <c r="M390" s="144">
        <f>IF(Data!O251&gt;0,Data!O251,O235)</f>
        <v>5.6298988000000003</v>
      </c>
      <c r="N390" s="144">
        <f>IF(Data!P251&gt;0,Data!P251,P235)</f>
        <v>5.7427199999999994</v>
      </c>
      <c r="O390" s="140"/>
      <c r="P390" s="140"/>
    </row>
    <row r="391" spans="1:16">
      <c r="A391" s="145"/>
      <c r="B391" s="137">
        <f t="shared" si="6"/>
        <v>42936</v>
      </c>
      <c r="C391" s="144">
        <f>IF(Data!E252&gt;0,Data!E252,E236)</f>
        <v>4.4359060000000001</v>
      </c>
      <c r="D391" s="144">
        <f>IF(Data!F252&gt;0,Data!F252,F236)</f>
        <v>4.6919855999999998</v>
      </c>
      <c r="E391" s="144">
        <f>IF(Data!G252&gt;0,Data!G252,G236)</f>
        <v>4.7240967999999999</v>
      </c>
      <c r="F391" s="144">
        <f>IF(Data!H252&gt;0,Data!H252,H236)</f>
        <v>4.8786654</v>
      </c>
      <c r="G391" s="144">
        <f>IF(Data!I252&gt;0,Data!I252,I236)</f>
        <v>4.9132014000000011</v>
      </c>
      <c r="H391" s="144">
        <f>IF(Data!J252&gt;0,Data!J252,J236)</f>
        <v>5.1565593999999999</v>
      </c>
      <c r="I391" s="144">
        <f>IF(Data!K252&gt;0,Data!K252,K236)</f>
        <v>5.2959978000000003</v>
      </c>
      <c r="J391" s="144">
        <f>IF(Data!L252&gt;0,Data!L252,L236)</f>
        <v>5.5481135999999998</v>
      </c>
      <c r="K391" s="144">
        <f>IF(Data!M252&gt;0,Data!M252,M236)</f>
        <v>5.5050318000000003</v>
      </c>
      <c r="L391" s="144">
        <f>IF(Data!N252&gt;0,Data!N252,N236)</f>
        <v>5.4738264000000001</v>
      </c>
      <c r="M391" s="144">
        <f>IF(Data!O252&gt;0,Data!O252,O236)</f>
        <v>5.5323988000000002</v>
      </c>
      <c r="N391" s="144">
        <f>IF(Data!P252&gt;0,Data!P252,P236)</f>
        <v>5.6527199999999995</v>
      </c>
      <c r="O391" s="140"/>
      <c r="P391" s="140"/>
    </row>
    <row r="392" spans="1:16">
      <c r="A392" s="145"/>
      <c r="B392" s="137">
        <f t="shared" si="6"/>
        <v>42943</v>
      </c>
      <c r="C392" s="144">
        <f>IF(Data!E253&gt;0,Data!E253,E237)</f>
        <v>4.4359060000000001</v>
      </c>
      <c r="D392" s="144">
        <f>IF(Data!F253&gt;0,Data!F253,F237)</f>
        <v>4.4644855999999997</v>
      </c>
      <c r="E392" s="144">
        <f>IF(Data!G253&gt;0,Data!G253,G237)</f>
        <v>4.496596799999999</v>
      </c>
      <c r="F392" s="144">
        <f>IF(Data!H253&gt;0,Data!H253,H237)</f>
        <v>4.6561653999999999</v>
      </c>
      <c r="G392" s="144">
        <f>IF(Data!I253&gt;0,Data!I253,I237)</f>
        <v>4.6907014000000009</v>
      </c>
      <c r="H392" s="144">
        <f>IF(Data!J253&gt;0,Data!J253,J237)</f>
        <v>4.9340593999999998</v>
      </c>
      <c r="I392" s="144">
        <f>IF(Data!K253&gt;0,Data!K253,K237)</f>
        <v>5.0809978000000005</v>
      </c>
      <c r="J392" s="144">
        <f>IF(Data!L253&gt;0,Data!L253,L237)</f>
        <v>5.3331135999999999</v>
      </c>
      <c r="K392" s="144">
        <f>IF(Data!M253&gt;0,Data!M253,M237)</f>
        <v>5.2900318000000004</v>
      </c>
      <c r="L392" s="144">
        <f>IF(Data!N253&gt;0,Data!N253,N237)</f>
        <v>5.2613263999999997</v>
      </c>
      <c r="M392" s="144">
        <f>IF(Data!O253&gt;0,Data!O253,O237)</f>
        <v>5.3198987999999998</v>
      </c>
      <c r="N392" s="144">
        <f>IF(Data!P253&gt;0,Data!P253,P237)</f>
        <v>5.4752199999999993</v>
      </c>
      <c r="O392" s="140"/>
      <c r="P392" s="140"/>
    </row>
    <row r="393" spans="1:16">
      <c r="A393" s="145"/>
      <c r="B393" s="137">
        <f t="shared" si="6"/>
        <v>42950</v>
      </c>
      <c r="C393" s="144">
        <f>IF(Data!E254&gt;0,Data!E254,E238)</f>
        <v>4.37</v>
      </c>
      <c r="D393" s="144">
        <f>IF(Data!F254&gt;0,Data!F254,F238)</f>
        <v>4.2519856000000003</v>
      </c>
      <c r="E393" s="144">
        <f>IF(Data!G254&gt;0,Data!G254,G238)</f>
        <v>4.2840968000000004</v>
      </c>
      <c r="F393" s="144">
        <f>IF(Data!H254&gt;0,Data!H254,H238)</f>
        <v>4.4511653999999998</v>
      </c>
      <c r="G393" s="144">
        <f>IF(Data!I254&gt;0,Data!I254,I238)</f>
        <v>4.4857014000000008</v>
      </c>
      <c r="H393" s="144">
        <f>IF(Data!J254&gt;0,Data!J254,J238)</f>
        <v>4.7290593999999997</v>
      </c>
      <c r="I393" s="144">
        <f>IF(Data!K254&gt;0,Data!K254,K238)</f>
        <v>4.8784977999999999</v>
      </c>
      <c r="J393" s="144">
        <f>IF(Data!L254&gt;0,Data!L254,L238)</f>
        <v>5.1306135999999993</v>
      </c>
      <c r="K393" s="144">
        <f>IF(Data!M254&gt;0,Data!M254,M238)</f>
        <v>5.0875317999999998</v>
      </c>
      <c r="L393" s="144">
        <f>IF(Data!N254&gt;0,Data!N254,N238)</f>
        <v>5.0638263999999999</v>
      </c>
      <c r="M393" s="144">
        <f>IF(Data!O254&gt;0,Data!O254,O238)</f>
        <v>5.1223988</v>
      </c>
      <c r="N393" s="144">
        <f>IF(Data!P254&gt;0,Data!P254,P238)</f>
        <v>5.2852199999999998</v>
      </c>
      <c r="O393" s="140"/>
      <c r="P393" s="140"/>
    </row>
    <row r="394" spans="1:16">
      <c r="A394" s="145"/>
      <c r="B394" s="137">
        <f t="shared" si="6"/>
        <v>42957</v>
      </c>
      <c r="C394" s="144">
        <f>IF(Data!E255&gt;0,Data!E255,E239)</f>
        <v>4.37</v>
      </c>
      <c r="D394" s="144">
        <f>IF(Data!F255&gt;0,Data!F255,F239)</f>
        <v>4.1369856</v>
      </c>
      <c r="E394" s="144">
        <f>IF(Data!G255&gt;0,Data!G255,G239)</f>
        <v>4.1690968000000002</v>
      </c>
      <c r="F394" s="144">
        <f>IF(Data!H255&gt;0,Data!H255,H239)</f>
        <v>4.3336654000000001</v>
      </c>
      <c r="G394" s="144">
        <f>IF(Data!I255&gt;0,Data!I255,I239)</f>
        <v>4.3682014000000011</v>
      </c>
      <c r="H394" s="144">
        <f>IF(Data!J255&gt;0,Data!J255,J239)</f>
        <v>4.6115594</v>
      </c>
      <c r="I394" s="144">
        <f>IF(Data!K255&gt;0,Data!K255,K239)</f>
        <v>4.7609978000000002</v>
      </c>
      <c r="J394" s="144">
        <f>IF(Data!L255&gt;0,Data!L255,L239)</f>
        <v>5.0131135999999996</v>
      </c>
      <c r="K394" s="144">
        <f>IF(Data!M255&gt;0,Data!M255,M239)</f>
        <v>4.9700318000000001</v>
      </c>
      <c r="L394" s="144">
        <f>IF(Data!N255&gt;0,Data!N255,N239)</f>
        <v>4.9488263999999997</v>
      </c>
      <c r="M394" s="144">
        <f>IF(Data!O255&gt;0,Data!O255,O239)</f>
        <v>5.0073987999999998</v>
      </c>
      <c r="N394" s="144">
        <f>IF(Data!P255&gt;0,Data!P255,P239)</f>
        <v>5.17272</v>
      </c>
      <c r="O394" s="140"/>
      <c r="P394" s="140"/>
    </row>
    <row r="395" spans="1:16">
      <c r="A395" s="145"/>
      <c r="B395" s="137">
        <f t="shared" si="6"/>
        <v>42964</v>
      </c>
      <c r="C395" s="144">
        <f>IF(Data!E256&gt;0,Data!E256,E240)</f>
        <v>4.37</v>
      </c>
      <c r="D395" s="144">
        <f>IF(Data!F256&gt;0,Data!F256,F240)</f>
        <v>3.7969856000000002</v>
      </c>
      <c r="E395" s="144">
        <f>IF(Data!G256&gt;0,Data!G256,G240)</f>
        <v>3.8290967999999999</v>
      </c>
      <c r="F395" s="144">
        <f>IF(Data!H256&gt;0,Data!H256,H240)</f>
        <v>3.9961653999999998</v>
      </c>
      <c r="G395" s="144">
        <f>IF(Data!I256&gt;0,Data!I256,I240)</f>
        <v>4.0307014000000008</v>
      </c>
      <c r="H395" s="144">
        <f>IF(Data!J256&gt;0,Data!J256,J240)</f>
        <v>4.2740593999999996</v>
      </c>
      <c r="I395" s="144">
        <f>IF(Data!K256&gt;0,Data!K256,K240)</f>
        <v>4.4284978000000006</v>
      </c>
      <c r="J395" s="144">
        <f>IF(Data!L256&gt;0,Data!L256,L240)</f>
        <v>4.6806136</v>
      </c>
      <c r="K395" s="144">
        <f>IF(Data!M256&gt;0,Data!M256,M240)</f>
        <v>4.6375318000000005</v>
      </c>
      <c r="L395" s="144">
        <f>IF(Data!N256&gt;0,Data!N256,N240)</f>
        <v>4.6213264000000001</v>
      </c>
      <c r="M395" s="144">
        <f>IF(Data!O256&gt;0,Data!O256,O240)</f>
        <v>4.6798988000000001</v>
      </c>
      <c r="N395" s="144">
        <f>IF(Data!P256&gt;0,Data!P256,P240)</f>
        <v>4.8727199999999993</v>
      </c>
      <c r="O395" s="140"/>
      <c r="P395" s="140"/>
    </row>
    <row r="396" spans="1:16">
      <c r="A396" s="145"/>
      <c r="B396" s="137">
        <f t="shared" si="6"/>
        <v>42971</v>
      </c>
      <c r="C396" s="144">
        <f>IF(Data!E257&gt;0,Data!E257,E241)</f>
        <v>4.37</v>
      </c>
      <c r="D396" s="144">
        <f>IF(Data!F257&gt;0,Data!F257,F241)</f>
        <v>3.7094855999999998</v>
      </c>
      <c r="E396" s="144">
        <f>IF(Data!G257&gt;0,Data!G257,G241)</f>
        <v>3.7415967999999995</v>
      </c>
      <c r="F396" s="144">
        <f>IF(Data!H257&gt;0,Data!H257,H241)</f>
        <v>3.9086653999999994</v>
      </c>
      <c r="G396" s="144">
        <f>IF(Data!I257&gt;0,Data!I257,I241)</f>
        <v>3.9432014</v>
      </c>
      <c r="H396" s="144">
        <f>IF(Data!J257&gt;0,Data!J257,J241)</f>
        <v>4.1865593999999993</v>
      </c>
      <c r="I396" s="144">
        <f>IF(Data!K257&gt;0,Data!K257,K241)</f>
        <v>4.3409978000000002</v>
      </c>
      <c r="J396" s="144">
        <f>IF(Data!L257&gt;0,Data!L257,L241)</f>
        <v>4.5931135999999997</v>
      </c>
      <c r="K396" s="144">
        <f>IF(Data!M257&gt;0,Data!M257,M241)</f>
        <v>4.5500318000000002</v>
      </c>
      <c r="L396" s="144">
        <f>IF(Data!N257&gt;0,Data!N257,N241)</f>
        <v>4.5313264000000002</v>
      </c>
      <c r="M396" s="144">
        <f>IF(Data!O257&gt;0,Data!O257,O241)</f>
        <v>4.5898988000000003</v>
      </c>
      <c r="N396" s="144">
        <f>IF(Data!P257&gt;0,Data!P257,P241)</f>
        <v>4.7827199999999994</v>
      </c>
      <c r="O396" s="140"/>
      <c r="P396" s="140"/>
    </row>
    <row r="397" spans="1:16">
      <c r="A397" s="145"/>
      <c r="B397" s="137">
        <f t="shared" si="6"/>
        <v>42978</v>
      </c>
      <c r="C397" s="144">
        <f>IF(Data!E258&gt;0,Data!E258,E242)</f>
        <v>4.37</v>
      </c>
      <c r="D397" s="144">
        <f>IF(Data!F258&gt;0,Data!F258,F242)</f>
        <v>4.7699999999999996</v>
      </c>
      <c r="E397" s="144">
        <f>IF(Data!G258&gt;0,Data!G258,G242)</f>
        <v>3.7740968000000001</v>
      </c>
      <c r="F397" s="144">
        <f>IF(Data!H258&gt;0,Data!H258,H242)</f>
        <v>3.9361654000000001</v>
      </c>
      <c r="G397" s="144">
        <f>IF(Data!I258&gt;0,Data!I258,I242)</f>
        <v>3.9707014000000007</v>
      </c>
      <c r="H397" s="144">
        <f>IF(Data!J258&gt;0,Data!J258,J242)</f>
        <v>4.2140594</v>
      </c>
      <c r="I397" s="144">
        <f>IF(Data!K258&gt;0,Data!K258,K242)</f>
        <v>4.3634978000000002</v>
      </c>
      <c r="J397" s="144">
        <f>IF(Data!L258&gt;0,Data!L258,L242)</f>
        <v>4.6156135999999996</v>
      </c>
      <c r="K397" s="144">
        <f>IF(Data!M258&gt;0,Data!M258,M242)</f>
        <v>4.5725318000000001</v>
      </c>
      <c r="L397" s="144">
        <f>IF(Data!N258&gt;0,Data!N258,N242)</f>
        <v>4.5463263999999999</v>
      </c>
      <c r="M397" s="144">
        <f>IF(Data!O258&gt;0,Data!O258,O242)</f>
        <v>4.6048988</v>
      </c>
      <c r="N397" s="144">
        <f>IF(Data!P258&gt;0,Data!P258,P242)</f>
        <v>4.7902199999999997</v>
      </c>
      <c r="O397" s="140"/>
      <c r="P397" s="140"/>
    </row>
    <row r="398" spans="1:16">
      <c r="A398" s="145"/>
      <c r="B398" s="137">
        <f t="shared" si="6"/>
        <v>42985</v>
      </c>
      <c r="C398" s="144">
        <f>IF(Data!E259&gt;0,Data!E259,E243)</f>
        <v>4.37</v>
      </c>
      <c r="D398" s="144">
        <f>IF(Data!F259&gt;0,Data!F259,F243)</f>
        <v>4.7699999999999996</v>
      </c>
      <c r="E398" s="144">
        <f>IF(Data!G259&gt;0,Data!G259,G243)</f>
        <v>3.9765967999999998</v>
      </c>
      <c r="F398" s="144">
        <f>IF(Data!H259&gt;0,Data!H259,H243)</f>
        <v>3.9936654000000003</v>
      </c>
      <c r="G398" s="144">
        <f>IF(Data!I259&gt;0,Data!I259,I243)</f>
        <v>4.0282014000000013</v>
      </c>
      <c r="H398" s="144">
        <f>IF(Data!J259&gt;0,Data!J259,J243)</f>
        <v>4.2715594000000001</v>
      </c>
      <c r="I398" s="144">
        <f>IF(Data!K259&gt;0,Data!K259,K243)</f>
        <v>4.4159978000000004</v>
      </c>
      <c r="J398" s="144">
        <f>IF(Data!L259&gt;0,Data!L259,L243)</f>
        <v>4.6681135999999999</v>
      </c>
      <c r="K398" s="144">
        <f>IF(Data!M259&gt;0,Data!M259,M243)</f>
        <v>4.6250318000000004</v>
      </c>
      <c r="L398" s="144">
        <f>IF(Data!N259&gt;0,Data!N259,N243)</f>
        <v>4.6013264000000005</v>
      </c>
      <c r="M398" s="144">
        <f>IF(Data!O259&gt;0,Data!O259,O243)</f>
        <v>4.6598988000000006</v>
      </c>
      <c r="N398" s="144">
        <f>IF(Data!P259&gt;0,Data!P259,P243)</f>
        <v>4.8402199999999995</v>
      </c>
      <c r="O398" s="140"/>
      <c r="P398" s="140"/>
    </row>
    <row r="399" spans="1:16">
      <c r="A399" s="145"/>
      <c r="B399" s="137">
        <f t="shared" si="6"/>
        <v>42992</v>
      </c>
      <c r="C399" s="144">
        <f>IF(Data!E260&gt;0,Data!E260,E244)</f>
        <v>4.37</v>
      </c>
      <c r="D399" s="144">
        <f>IF(Data!F260&gt;0,Data!F260,F244)</f>
        <v>4.7699999999999996</v>
      </c>
      <c r="E399" s="144">
        <f>IF(Data!G260&gt;0,Data!G260,G244)</f>
        <v>3.9765967999999998</v>
      </c>
      <c r="F399" s="144">
        <f>IF(Data!H260&gt;0,Data!H260,H244)</f>
        <v>3.9961653999999998</v>
      </c>
      <c r="G399" s="144">
        <f>IF(Data!I260&gt;0,Data!I260,I244)</f>
        <v>4.0307014000000008</v>
      </c>
      <c r="H399" s="144">
        <f>IF(Data!J260&gt;0,Data!J260,J244)</f>
        <v>4.2740593999999996</v>
      </c>
      <c r="I399" s="144">
        <f>IF(Data!K260&gt;0,Data!K260,K244)</f>
        <v>4.4159978000000004</v>
      </c>
      <c r="J399" s="144">
        <f>IF(Data!L260&gt;0,Data!L260,L244)</f>
        <v>4.6681135999999999</v>
      </c>
      <c r="K399" s="144">
        <f>IF(Data!M260&gt;0,Data!M260,M244)</f>
        <v>4.6250318000000004</v>
      </c>
      <c r="L399" s="144">
        <f>IF(Data!N260&gt;0,Data!N260,N244)</f>
        <v>4.5963263999999997</v>
      </c>
      <c r="M399" s="144">
        <f>IF(Data!O260&gt;0,Data!O260,O244)</f>
        <v>4.6548987999999998</v>
      </c>
      <c r="N399" s="144">
        <f>IF(Data!P260&gt;0,Data!P260,P244)</f>
        <v>4.8227199999999995</v>
      </c>
      <c r="O399" s="140"/>
      <c r="P399" s="140"/>
    </row>
    <row r="400" spans="1:16">
      <c r="A400" s="145"/>
      <c r="B400" s="137">
        <f t="shared" si="6"/>
        <v>42999</v>
      </c>
      <c r="C400" s="144">
        <f>IF(Data!E261&gt;0,Data!E261,E245)</f>
        <v>4.37</v>
      </c>
      <c r="D400" s="144">
        <f>IF(Data!F261&gt;0,Data!F261,F245)</f>
        <v>4.7699999999999996</v>
      </c>
      <c r="E400" s="144">
        <f>IF(Data!G261&gt;0,Data!G261,G245)</f>
        <v>3.9765967999999998</v>
      </c>
      <c r="F400" s="144">
        <f>IF(Data!H261&gt;0,Data!H261,H245)</f>
        <v>4.0711653999999999</v>
      </c>
      <c r="G400" s="144">
        <f>IF(Data!I261&gt;0,Data!I261,I245)</f>
        <v>4.1057014000000009</v>
      </c>
      <c r="H400" s="144">
        <f>IF(Data!J261&gt;0,Data!J261,J245)</f>
        <v>4.3490593999999998</v>
      </c>
      <c r="I400" s="144">
        <f>IF(Data!K261&gt;0,Data!K261,K245)</f>
        <v>4.4984978</v>
      </c>
      <c r="J400" s="144">
        <f>IF(Data!L261&gt;0,Data!L261,L245)</f>
        <v>4.7506135999999994</v>
      </c>
      <c r="K400" s="144">
        <f>IF(Data!M261&gt;0,Data!M261,M245)</f>
        <v>4.7075317999999999</v>
      </c>
      <c r="L400" s="144">
        <f>IF(Data!N261&gt;0,Data!N261,N245)</f>
        <v>4.6738264000000003</v>
      </c>
      <c r="M400" s="144">
        <f>IF(Data!O261&gt;0,Data!O261,O245)</f>
        <v>4.7323988000000003</v>
      </c>
      <c r="N400" s="144">
        <f>IF(Data!P261&gt;0,Data!P261,P245)</f>
        <v>4.9152199999999997</v>
      </c>
      <c r="O400" s="140"/>
      <c r="P400" s="140"/>
    </row>
    <row r="401" spans="1:16">
      <c r="A401" s="145"/>
      <c r="B401" s="137">
        <f t="shared" si="6"/>
        <v>43006</v>
      </c>
      <c r="C401" s="144">
        <f>IF(Data!E262&gt;0,Data!E262,E246)</f>
        <v>4.37</v>
      </c>
      <c r="D401" s="144">
        <f>IF(Data!F262&gt;0,Data!F262,F246)</f>
        <v>4.7699999999999996</v>
      </c>
      <c r="E401" s="144">
        <f>IF(Data!G262&gt;0,Data!G262,G246)</f>
        <v>3.9765967999999998</v>
      </c>
      <c r="F401" s="144">
        <f>IF(Data!H262&gt;0,Data!H262,H246)</f>
        <v>4.1061654000000001</v>
      </c>
      <c r="G401" s="144">
        <f>IF(Data!I262&gt;0,Data!I262,I246)</f>
        <v>4.1407014000000011</v>
      </c>
      <c r="H401" s="144">
        <f>IF(Data!J262&gt;0,Data!J262,J246)</f>
        <v>4.3840593999999999</v>
      </c>
      <c r="I401" s="144">
        <f>IF(Data!K262&gt;0,Data!K262,K246)</f>
        <v>4.5309977999999997</v>
      </c>
      <c r="J401" s="144">
        <f>IF(Data!L262&gt;0,Data!L262,L246)</f>
        <v>4.7831135999999992</v>
      </c>
      <c r="K401" s="144">
        <f>IF(Data!M262&gt;0,Data!M262,M246)</f>
        <v>4.7400317999999997</v>
      </c>
      <c r="L401" s="144">
        <f>IF(Data!N262&gt;0,Data!N262,N246)</f>
        <v>4.7138264000000003</v>
      </c>
      <c r="M401" s="144">
        <f>IF(Data!O262&gt;0,Data!O262,O246)</f>
        <v>4.7723988000000004</v>
      </c>
      <c r="N401" s="144">
        <f>IF(Data!P262&gt;0,Data!P262,P246)</f>
        <v>4.9527199999999993</v>
      </c>
      <c r="O401" s="140"/>
      <c r="P401" s="140"/>
    </row>
    <row r="402" spans="1:16">
      <c r="A402" s="145"/>
      <c r="B402" s="137">
        <f t="shared" si="6"/>
        <v>43013</v>
      </c>
      <c r="C402" s="144">
        <f>IF(Data!E263&gt;0,Data!E263,E247)</f>
        <v>4.37</v>
      </c>
      <c r="D402" s="144">
        <f>IF(Data!F263&gt;0,Data!F263,F247)</f>
        <v>4.7699999999999996</v>
      </c>
      <c r="E402" s="144">
        <f>IF(Data!G263&gt;0,Data!G263,G247)</f>
        <v>4.83</v>
      </c>
      <c r="F402" s="144">
        <f>IF(Data!H263&gt;0,Data!H263,H247)</f>
        <v>3.9186654000000001</v>
      </c>
      <c r="G402" s="144">
        <f>IF(Data!I263&gt;0,Data!I263,I247)</f>
        <v>3.9532014000000006</v>
      </c>
      <c r="H402" s="144">
        <f>IF(Data!J263&gt;0,Data!J263,J247)</f>
        <v>4.1965593999999999</v>
      </c>
      <c r="I402" s="144">
        <f>IF(Data!K263&gt;0,Data!K263,K247)</f>
        <v>4.3434977999999997</v>
      </c>
      <c r="J402" s="144">
        <f>IF(Data!L263&gt;0,Data!L263,L247)</f>
        <v>4.5956135999999992</v>
      </c>
      <c r="K402" s="144">
        <f>IF(Data!M263&gt;0,Data!M263,M247)</f>
        <v>4.5525317999999997</v>
      </c>
      <c r="L402" s="144">
        <f>IF(Data!N263&gt;0,Data!N263,N247)</f>
        <v>4.5288263999999998</v>
      </c>
      <c r="M402" s="144">
        <f>IF(Data!O263&gt;0,Data!O263,O247)</f>
        <v>4.5873987999999999</v>
      </c>
      <c r="N402" s="144">
        <f>IF(Data!P263&gt;0,Data!P263,P247)</f>
        <v>4.7777199999999995</v>
      </c>
      <c r="O402" s="140"/>
      <c r="P402" s="140"/>
    </row>
    <row r="403" spans="1:16">
      <c r="A403" s="145"/>
      <c r="B403" s="137">
        <f t="shared" si="6"/>
        <v>43020</v>
      </c>
      <c r="C403" s="144">
        <f>IF(Data!E264&gt;0,Data!E264,E248)</f>
        <v>4.37</v>
      </c>
      <c r="D403" s="144">
        <f>IF(Data!F264&gt;0,Data!F264,F248)</f>
        <v>4.7699999999999996</v>
      </c>
      <c r="E403" s="144">
        <f>IF(Data!G264&gt;0,Data!G264,G248)</f>
        <v>4.83</v>
      </c>
      <c r="F403" s="144">
        <f>IF(Data!H264&gt;0,Data!H264,H248)</f>
        <v>3.8386654</v>
      </c>
      <c r="G403" s="144">
        <f>IF(Data!I264&gt;0,Data!I264,I248)</f>
        <v>3.8732014000000006</v>
      </c>
      <c r="H403" s="144">
        <f>IF(Data!J264&gt;0,Data!J264,J248)</f>
        <v>4.1165593999999999</v>
      </c>
      <c r="I403" s="144">
        <f>IF(Data!K264&gt;0,Data!K264,K248)</f>
        <v>4.2684978000000005</v>
      </c>
      <c r="J403" s="144">
        <f>IF(Data!L264&gt;0,Data!L264,L248)</f>
        <v>4.5206135999999999</v>
      </c>
      <c r="K403" s="144">
        <f>IF(Data!M264&gt;0,Data!M264,M248)</f>
        <v>4.4775318000000004</v>
      </c>
      <c r="L403" s="144">
        <f>IF(Data!N264&gt;0,Data!N264,N248)</f>
        <v>4.4588264000000004</v>
      </c>
      <c r="M403" s="144">
        <f>IF(Data!O264&gt;0,Data!O264,O248)</f>
        <v>4.5173988000000005</v>
      </c>
      <c r="N403" s="144">
        <f>IF(Data!P264&gt;0,Data!P264,P248)</f>
        <v>4.7102199999999996</v>
      </c>
      <c r="O403" s="140"/>
      <c r="P403" s="140"/>
    </row>
    <row r="404" spans="1:16">
      <c r="A404" s="145"/>
      <c r="B404" s="137">
        <f t="shared" si="6"/>
        <v>43027</v>
      </c>
      <c r="C404" s="144">
        <f>IF(Data!E265&gt;0,Data!E265,E249)</f>
        <v>4.37</v>
      </c>
      <c r="D404" s="144">
        <f>IF(Data!F265&gt;0,Data!F265,F249)</f>
        <v>4.7699999999999996</v>
      </c>
      <c r="E404" s="144">
        <f>IF(Data!G265&gt;0,Data!G265,G249)</f>
        <v>4.83</v>
      </c>
      <c r="F404" s="144">
        <f>IF(Data!H265&gt;0,Data!H265,H249)</f>
        <v>3.8686654000000003</v>
      </c>
      <c r="G404" s="144">
        <f>IF(Data!I265&gt;0,Data!I265,I249)</f>
        <v>3.9032014000000008</v>
      </c>
      <c r="H404" s="144">
        <f>IF(Data!J265&gt;0,Data!J265,J249)</f>
        <v>4.1465594000000001</v>
      </c>
      <c r="I404" s="144">
        <f>IF(Data!K265&gt;0,Data!K265,K249)</f>
        <v>4.2959978000000003</v>
      </c>
      <c r="J404" s="144">
        <f>IF(Data!L265&gt;0,Data!L265,L249)</f>
        <v>4.5481135999999998</v>
      </c>
      <c r="K404" s="144">
        <f>IF(Data!M265&gt;0,Data!M265,M249)</f>
        <v>4.5050318000000003</v>
      </c>
      <c r="L404" s="144">
        <f>IF(Data!N265&gt;0,Data!N265,N249)</f>
        <v>4.4838263999999999</v>
      </c>
      <c r="M404" s="144">
        <f>IF(Data!O265&gt;0,Data!O265,O249)</f>
        <v>4.5423988</v>
      </c>
      <c r="N404" s="144">
        <f>IF(Data!P265&gt;0,Data!P265,P249)</f>
        <v>4.73522</v>
      </c>
      <c r="O404" s="140"/>
      <c r="P404" s="140"/>
    </row>
    <row r="405" spans="1:16">
      <c r="A405" s="145"/>
      <c r="B405" s="137">
        <f t="shared" si="6"/>
        <v>43034</v>
      </c>
      <c r="C405" s="144">
        <f>IF(Data!E266&gt;0,Data!E266,E250)</f>
        <v>4.37</v>
      </c>
      <c r="D405" s="144">
        <f>IF(Data!F266&gt;0,Data!F266,F250)</f>
        <v>4.7699999999999996</v>
      </c>
      <c r="E405" s="144">
        <f>IF(Data!G266&gt;0,Data!G266,G250)</f>
        <v>4.83</v>
      </c>
      <c r="F405" s="144">
        <f>IF(Data!H266&gt;0,Data!H266,H250)</f>
        <v>3.8586653999999996</v>
      </c>
      <c r="G405" s="144">
        <f>IF(Data!I266&gt;0,Data!I266,I250)</f>
        <v>3.8932014000000001</v>
      </c>
      <c r="H405" s="144">
        <f>IF(Data!J266&gt;0,Data!J266,J250)</f>
        <v>4.1365593999999994</v>
      </c>
      <c r="I405" s="144">
        <f>IF(Data!K266&gt;0,Data!K266,K250)</f>
        <v>4.2834978000000001</v>
      </c>
      <c r="J405" s="144">
        <f>IF(Data!L266&gt;0,Data!L266,L250)</f>
        <v>4.5356135999999996</v>
      </c>
      <c r="K405" s="144">
        <f>IF(Data!M266&gt;0,Data!M266,M250)</f>
        <v>4.4925318000000001</v>
      </c>
      <c r="L405" s="144">
        <f>IF(Data!N266&gt;0,Data!N266,N250)</f>
        <v>4.4738264000000001</v>
      </c>
      <c r="M405" s="144">
        <f>IF(Data!O266&gt;0,Data!O266,O250)</f>
        <v>4.5323988000000002</v>
      </c>
      <c r="N405" s="144">
        <f>IF(Data!P266&gt;0,Data!P266,P250)</f>
        <v>4.7277199999999997</v>
      </c>
      <c r="O405" s="140"/>
      <c r="P405" s="140"/>
    </row>
    <row r="406" spans="1:16">
      <c r="A406" s="145"/>
      <c r="B406" s="137">
        <f t="shared" si="6"/>
        <v>43041</v>
      </c>
      <c r="C406" s="144">
        <f>IF(Data!E267&gt;0,Data!E267,E251)</f>
        <v>4.37</v>
      </c>
      <c r="D406" s="144">
        <f>IF(Data!F267&gt;0,Data!F267,F251)</f>
        <v>4.7699999999999996</v>
      </c>
      <c r="E406" s="144">
        <f>IF(Data!G267&gt;0,Data!G267,G251)</f>
        <v>4.83</v>
      </c>
      <c r="F406" s="144">
        <f>IF(Data!H267&gt;0,Data!H267,H251)</f>
        <v>4.6500000000000004</v>
      </c>
      <c r="G406" s="144">
        <f>IF(Data!I267&gt;0,Data!I267,I251)</f>
        <v>3.8682014000000007</v>
      </c>
      <c r="H406" s="144">
        <f>IF(Data!J267&gt;0,Data!J267,J251)</f>
        <v>4.1115594</v>
      </c>
      <c r="I406" s="144">
        <f>IF(Data!K267&gt;0,Data!K267,K251)</f>
        <v>4.2584977999999998</v>
      </c>
      <c r="J406" s="144">
        <f>IF(Data!L267&gt;0,Data!L267,L251)</f>
        <v>4.5106135999999992</v>
      </c>
      <c r="K406" s="144">
        <f>IF(Data!M267&gt;0,Data!M267,M251)</f>
        <v>4.4675317999999997</v>
      </c>
      <c r="L406" s="144">
        <f>IF(Data!N267&gt;0,Data!N267,N251)</f>
        <v>4.4438263999999998</v>
      </c>
      <c r="M406" s="144">
        <f>IF(Data!O267&gt;0,Data!O267,O251)</f>
        <v>4.5023987999999999</v>
      </c>
      <c r="N406" s="144">
        <f>IF(Data!P267&gt;0,Data!P267,P251)</f>
        <v>4.6877199999999997</v>
      </c>
      <c r="O406" s="140"/>
      <c r="P406" s="140"/>
    </row>
    <row r="407" spans="1:16">
      <c r="A407" s="145"/>
      <c r="B407" s="137">
        <f t="shared" si="6"/>
        <v>43048</v>
      </c>
      <c r="C407" s="144">
        <f>IF(Data!E268&gt;0,Data!E268,E252)</f>
        <v>4.37</v>
      </c>
      <c r="D407" s="144">
        <f>IF(Data!F268&gt;0,Data!F268,F252)</f>
        <v>4.7699999999999996</v>
      </c>
      <c r="E407" s="144">
        <f>IF(Data!G268&gt;0,Data!G268,G252)</f>
        <v>4.83</v>
      </c>
      <c r="F407" s="144">
        <f>IF(Data!H268&gt;0,Data!H268,H252)</f>
        <v>4.6500000000000004</v>
      </c>
      <c r="G407" s="144">
        <f>IF(Data!I268&gt;0,Data!I268,I252)</f>
        <v>3.9007014000000004</v>
      </c>
      <c r="H407" s="144">
        <f>IF(Data!J268&gt;0,Data!J268,J252)</f>
        <v>4.1440593999999997</v>
      </c>
      <c r="I407" s="144">
        <f>IF(Data!K268&gt;0,Data!K268,K252)</f>
        <v>4.2834978000000001</v>
      </c>
      <c r="J407" s="144">
        <f>IF(Data!L268&gt;0,Data!L268,L252)</f>
        <v>4.5356135999999996</v>
      </c>
      <c r="K407" s="144">
        <f>IF(Data!M268&gt;0,Data!M268,M252)</f>
        <v>4.4925318000000001</v>
      </c>
      <c r="L407" s="144">
        <f>IF(Data!N268&gt;0,Data!N268,N252)</f>
        <v>4.4538263999999996</v>
      </c>
      <c r="M407" s="144">
        <f>IF(Data!O268&gt;0,Data!O268,O252)</f>
        <v>4.5123987999999997</v>
      </c>
      <c r="N407" s="144">
        <f>IF(Data!P268&gt;0,Data!P268,P252)</f>
        <v>4.6777199999999999</v>
      </c>
      <c r="O407" s="140"/>
      <c r="P407" s="140"/>
    </row>
    <row r="408" spans="1:16">
      <c r="A408" s="145"/>
      <c r="B408" s="137">
        <f t="shared" si="6"/>
        <v>43055</v>
      </c>
      <c r="C408" s="144">
        <f>IF(Data!E269&gt;0,Data!E269,E253)</f>
        <v>4.37</v>
      </c>
      <c r="D408" s="144">
        <f>IF(Data!F269&gt;0,Data!F269,F253)</f>
        <v>4.7699999999999996</v>
      </c>
      <c r="E408" s="144">
        <f>IF(Data!G269&gt;0,Data!G269,G253)</f>
        <v>4.83</v>
      </c>
      <c r="F408" s="144">
        <f>IF(Data!H269&gt;0,Data!H269,H253)</f>
        <v>4.6500000000000004</v>
      </c>
      <c r="G408" s="144">
        <f>IF(Data!I269&gt;0,Data!I269,I253)</f>
        <v>3.7807014000000003</v>
      </c>
      <c r="H408" s="144">
        <f>IF(Data!J269&gt;0,Data!J269,J253)</f>
        <v>4.0240593999999996</v>
      </c>
      <c r="I408" s="144">
        <f>IF(Data!K269&gt;0,Data!K269,K253)</f>
        <v>4.1684977999999999</v>
      </c>
      <c r="J408" s="144">
        <f>IF(Data!L269&gt;0,Data!L269,L253)</f>
        <v>4.4206135999999994</v>
      </c>
      <c r="K408" s="144">
        <f>IF(Data!M269&gt;0,Data!M269,M253)</f>
        <v>4.3775317999999999</v>
      </c>
      <c r="L408" s="144">
        <f>IF(Data!N269&gt;0,Data!N269,N253)</f>
        <v>4.3438264000000002</v>
      </c>
      <c r="M408" s="144">
        <f>IF(Data!O269&gt;0,Data!O269,O253)</f>
        <v>4.4023988000000003</v>
      </c>
      <c r="N408" s="144">
        <f>IF(Data!P269&gt;0,Data!P269,P253)</f>
        <v>4.5927199999999999</v>
      </c>
      <c r="O408" s="140"/>
      <c r="P408" s="140"/>
    </row>
    <row r="409" spans="1:16">
      <c r="A409" s="145"/>
      <c r="B409" s="137">
        <f t="shared" si="6"/>
        <v>43062</v>
      </c>
      <c r="C409" s="144">
        <f>IF(Data!E270&gt;0,Data!E270,E254)</f>
        <v>4.37</v>
      </c>
      <c r="D409" s="144">
        <f>IF(Data!F270&gt;0,Data!F270,F254)</f>
        <v>4.7699999999999996</v>
      </c>
      <c r="E409" s="144">
        <f>IF(Data!G270&gt;0,Data!G270,G254)</f>
        <v>4.83</v>
      </c>
      <c r="F409" s="144">
        <f>IF(Data!H270&gt;0,Data!H270,H254)</f>
        <v>4.6500000000000004</v>
      </c>
      <c r="G409" s="144">
        <f>IF(Data!I270&gt;0,Data!I270,I254)</f>
        <v>3.8207014000000004</v>
      </c>
      <c r="H409" s="144">
        <f>IF(Data!J270&gt;0,Data!J270,J254)</f>
        <v>4.0640593999999997</v>
      </c>
      <c r="I409" s="144">
        <f>IF(Data!K270&gt;0,Data!K270,K254)</f>
        <v>4.2084978</v>
      </c>
      <c r="J409" s="144">
        <f>IF(Data!L270&gt;0,Data!L270,L254)</f>
        <v>4.4606135999999994</v>
      </c>
      <c r="K409" s="144">
        <f>IF(Data!M270&gt;0,Data!M270,M254)</f>
        <v>4.4175317999999999</v>
      </c>
      <c r="L409" s="144">
        <f>IF(Data!N270&gt;0,Data!N270,N254)</f>
        <v>4.3863263999999997</v>
      </c>
      <c r="M409" s="144">
        <f>IF(Data!O270&gt;0,Data!O270,O254)</f>
        <v>4.4448987999999998</v>
      </c>
      <c r="N409" s="144">
        <f>IF(Data!P270&gt;0,Data!P270,P254)</f>
        <v>4.6377199999999998</v>
      </c>
      <c r="O409" s="140"/>
      <c r="P409" s="140"/>
    </row>
    <row r="410" spans="1:16">
      <c r="A410" s="145"/>
      <c r="B410" s="137">
        <f t="shared" si="6"/>
        <v>43069</v>
      </c>
      <c r="C410" s="144">
        <f>IF(Data!E271&gt;0,Data!E271,E255)</f>
        <v>4.37</v>
      </c>
      <c r="D410" s="144">
        <f>IF(Data!F271&gt;0,Data!F271,F255)</f>
        <v>4.7699999999999996</v>
      </c>
      <c r="E410" s="144">
        <f>IF(Data!G271&gt;0,Data!G271,G255)</f>
        <v>4.83</v>
      </c>
      <c r="F410" s="144">
        <f>IF(Data!H271&gt;0,Data!H271,H255)</f>
        <v>4.6500000000000004</v>
      </c>
      <c r="G410" s="144">
        <f>IF(Data!I271&gt;0,Data!I271,I255)</f>
        <v>3.7557014</v>
      </c>
      <c r="H410" s="144">
        <f>IF(Data!J271&gt;0,Data!J271,J255)</f>
        <v>3.9990593999999997</v>
      </c>
      <c r="I410" s="144">
        <f>IF(Data!K271&gt;0,Data!K271,K255)</f>
        <v>4.1384978000000006</v>
      </c>
      <c r="J410" s="144">
        <f>IF(Data!L271&gt;0,Data!L271,L255)</f>
        <v>4.3906136</v>
      </c>
      <c r="K410" s="144">
        <f>IF(Data!M271&gt;0,Data!M271,M255)</f>
        <v>4.3475318000000005</v>
      </c>
      <c r="L410" s="144">
        <f>IF(Data!N271&gt;0,Data!N271,N255)</f>
        <v>4.3113264000000004</v>
      </c>
      <c r="M410" s="144">
        <f>IF(Data!O271&gt;0,Data!O271,O255)</f>
        <v>4.3698988000000005</v>
      </c>
      <c r="N410" s="144">
        <f>IF(Data!P271&gt;0,Data!P271,P255)</f>
        <v>4.5502199999999995</v>
      </c>
      <c r="O410" s="140"/>
      <c r="P410" s="140"/>
    </row>
    <row r="411" spans="1:16">
      <c r="A411" s="145"/>
      <c r="B411" s="137">
        <f t="shared" si="6"/>
        <v>43076</v>
      </c>
      <c r="C411" s="144">
        <f>IF(Data!E272&gt;0,Data!E272,E256)</f>
        <v>4.37</v>
      </c>
      <c r="D411" s="144">
        <f>IF(Data!F272&gt;0,Data!F272,F256)</f>
        <v>4.7699999999999996</v>
      </c>
      <c r="E411" s="144">
        <f>IF(Data!G272&gt;0,Data!G272,G256)</f>
        <v>4.83</v>
      </c>
      <c r="F411" s="144">
        <f>IF(Data!H272&gt;0,Data!H272,H256)</f>
        <v>4.6500000000000004</v>
      </c>
      <c r="G411" s="144">
        <f>IF(Data!I272&gt;0,Data!I272,I256)</f>
        <v>4.6399999999999997</v>
      </c>
      <c r="H411" s="144">
        <f>IF(Data!J272&gt;0,Data!J272,J256)</f>
        <v>4.0640593999999997</v>
      </c>
      <c r="I411" s="144">
        <f>IF(Data!K272&gt;0,Data!K272,K256)</f>
        <v>4.0309977999999997</v>
      </c>
      <c r="J411" s="144">
        <f>IF(Data!L272&gt;0,Data!L272,L256)</f>
        <v>4.2831135999999992</v>
      </c>
      <c r="K411" s="144">
        <f>IF(Data!M272&gt;0,Data!M272,M256)</f>
        <v>4.2400317999999997</v>
      </c>
      <c r="L411" s="144">
        <f>IF(Data!N272&gt;0,Data!N272,N256)</f>
        <v>4.2088264000000004</v>
      </c>
      <c r="M411" s="144">
        <f>IF(Data!O272&gt;0,Data!O272,O256)</f>
        <v>4.2673988000000005</v>
      </c>
      <c r="N411" s="144">
        <f>IF(Data!P272&gt;0,Data!P272,P256)</f>
        <v>4.4427199999999996</v>
      </c>
      <c r="O411" s="140"/>
      <c r="P411" s="140"/>
    </row>
    <row r="412" spans="1:16">
      <c r="A412" s="145"/>
      <c r="B412" s="137">
        <f t="shared" si="6"/>
        <v>43083</v>
      </c>
      <c r="C412" s="144">
        <f>IF(Data!E273&gt;0,Data!E273,E257)</f>
        <v>4.37</v>
      </c>
      <c r="D412" s="144">
        <f>IF(Data!F273&gt;0,Data!F273,F257)</f>
        <v>4.7699999999999996</v>
      </c>
      <c r="E412" s="144">
        <f>IF(Data!G273&gt;0,Data!G273,G257)</f>
        <v>4.83</v>
      </c>
      <c r="F412" s="144">
        <f>IF(Data!H273&gt;0,Data!H273,H257)</f>
        <v>4.6500000000000004</v>
      </c>
      <c r="G412" s="144">
        <f>IF(Data!I273&gt;0,Data!I273,I257)</f>
        <v>4.6399999999999997</v>
      </c>
      <c r="H412" s="144">
        <f>IF(Data!J273&gt;0,Data!J273,J257)</f>
        <v>4.0640593999999997</v>
      </c>
      <c r="I412" s="144">
        <f>IF(Data!K273&gt;0,Data!K273,K257)</f>
        <v>4.0059978000000003</v>
      </c>
      <c r="J412" s="144">
        <f>IF(Data!L273&gt;0,Data!L273,L257)</f>
        <v>4.2581135999999997</v>
      </c>
      <c r="K412" s="144">
        <f>IF(Data!M273&gt;0,Data!M273,M257)</f>
        <v>4.2150318000000002</v>
      </c>
      <c r="L412" s="144">
        <f>IF(Data!N273&gt;0,Data!N273,N257)</f>
        <v>4.1838264000000001</v>
      </c>
      <c r="M412" s="144">
        <f>IF(Data!O273&gt;0,Data!O273,O257)</f>
        <v>4.2423988000000001</v>
      </c>
      <c r="N412" s="144">
        <f>IF(Data!P273&gt;0,Data!P273,P257)</f>
        <v>4.4177199999999992</v>
      </c>
      <c r="O412" s="140"/>
      <c r="P412" s="140"/>
    </row>
    <row r="413" spans="1:16">
      <c r="A413" s="145"/>
      <c r="B413" s="137">
        <f t="shared" si="6"/>
        <v>43090</v>
      </c>
      <c r="C413" s="144">
        <f>IF(Data!E274&gt;0,Data!E274,E258)</f>
        <v>4.37</v>
      </c>
      <c r="D413" s="144">
        <f>IF(Data!F274&gt;0,Data!F274,F258)</f>
        <v>4.7699999999999996</v>
      </c>
      <c r="E413" s="144">
        <f>IF(Data!G274&gt;0,Data!G274,G258)</f>
        <v>4.83</v>
      </c>
      <c r="F413" s="144">
        <f>IF(Data!H274&gt;0,Data!H274,H258)</f>
        <v>4.6500000000000004</v>
      </c>
      <c r="G413" s="144">
        <f>IF(Data!I274&gt;0,Data!I274,I258)</f>
        <v>4.6399999999999997</v>
      </c>
      <c r="H413" s="144">
        <f>IF(Data!J274&gt;0,Data!J274,J258)</f>
        <v>4.0640593999999997</v>
      </c>
      <c r="I413" s="144">
        <f>IF(Data!K274&gt;0,Data!K274,K258)</f>
        <v>4.0659977999999999</v>
      </c>
      <c r="J413" s="144">
        <f>IF(Data!L274&gt;0,Data!L274,L258)</f>
        <v>4.3181135999999993</v>
      </c>
      <c r="K413" s="144">
        <f>IF(Data!M274&gt;0,Data!M274,M258)</f>
        <v>4.2750317999999998</v>
      </c>
      <c r="L413" s="144">
        <f>IF(Data!N274&gt;0,Data!N274,N258)</f>
        <v>4.2438263999999997</v>
      </c>
      <c r="M413" s="144">
        <f>IF(Data!O274&gt;0,Data!O274,O258)</f>
        <v>4.3023987999999997</v>
      </c>
      <c r="N413" s="144">
        <f>IF(Data!P274&gt;0,Data!P274,P258)</f>
        <v>4.4802199999999992</v>
      </c>
      <c r="O413" s="140"/>
      <c r="P413" s="140"/>
    </row>
    <row r="414" spans="1:16">
      <c r="A414" s="145"/>
      <c r="B414" s="137">
        <f t="shared" si="6"/>
        <v>43097</v>
      </c>
      <c r="C414" s="144">
        <f>IF(Data!E275&gt;0,Data!E275,E259)</f>
        <v>4.37</v>
      </c>
      <c r="D414" s="144">
        <f>IF(Data!F275&gt;0,Data!F275,F259)</f>
        <v>4.7699999999999996</v>
      </c>
      <c r="E414" s="144">
        <f>IF(Data!G275&gt;0,Data!G275,G259)</f>
        <v>4.83</v>
      </c>
      <c r="F414" s="144">
        <f>IF(Data!H275&gt;0,Data!H275,H259)</f>
        <v>4.6500000000000004</v>
      </c>
      <c r="G414" s="144">
        <f>IF(Data!I275&gt;0,Data!I275,I259)</f>
        <v>4.6399999999999997</v>
      </c>
      <c r="H414" s="144">
        <f>IF(Data!J275&gt;0,Data!J275,J259)</f>
        <v>4.0640593999999997</v>
      </c>
      <c r="I414" s="144">
        <f>IF(Data!K275&gt;0,Data!K275,K259)</f>
        <v>4.0909978000000002</v>
      </c>
      <c r="J414" s="144">
        <f>IF(Data!L275&gt;0,Data!L275,L259)</f>
        <v>4.3431135999999997</v>
      </c>
      <c r="K414" s="144">
        <f>IF(Data!M275&gt;0,Data!M275,M259)</f>
        <v>4.3000318000000002</v>
      </c>
      <c r="L414" s="144">
        <f>IF(Data!N275&gt;0,Data!N275,N259)</f>
        <v>4.2738263999999999</v>
      </c>
      <c r="M414" s="144">
        <f>IF(Data!O275&gt;0,Data!O275,O259)</f>
        <v>4.3323988</v>
      </c>
      <c r="N414" s="144">
        <f>IF(Data!P275&gt;0,Data!P275,P259)</f>
        <v>4.5152199999999993</v>
      </c>
      <c r="O414" s="140"/>
      <c r="P414" s="140"/>
    </row>
    <row r="415" spans="1:16">
      <c r="A415" s="136">
        <v>2018</v>
      </c>
      <c r="B415" s="137">
        <f t="shared" si="6"/>
        <v>43104</v>
      </c>
      <c r="C415" s="144">
        <f>IF(Data!E276&gt;0,Data!E276,E260)</f>
        <v>4.37</v>
      </c>
      <c r="D415" s="144">
        <f>IF(Data!F276&gt;0,Data!F276,F260)</f>
        <v>4.7699999999999996</v>
      </c>
      <c r="E415" s="144">
        <f>IF(Data!G276&gt;0,Data!G276,G260)</f>
        <v>4.83</v>
      </c>
      <c r="F415" s="144">
        <f>IF(Data!H276&gt;0,Data!H276,H260)</f>
        <v>4.6500000000000004</v>
      </c>
      <c r="G415" s="144">
        <f>IF(Data!I276&gt;0,Data!I276,I260)</f>
        <v>4.6399999999999997</v>
      </c>
      <c r="H415" s="144">
        <f>IF(Data!J276&gt;0,Data!J276,J260)</f>
        <v>4.7300000000000004</v>
      </c>
      <c r="I415" s="144">
        <f>IF(Data!K276&gt;0,Data!K276,K260)</f>
        <v>4.2209978000000001</v>
      </c>
      <c r="J415" s="144">
        <f>IF(Data!L276&gt;0,Data!L276,L260)</f>
        <v>4.4731135999999996</v>
      </c>
      <c r="K415" s="144">
        <f>IF(Data!M276&gt;0,Data!M276,M260)</f>
        <v>4.4300318000000001</v>
      </c>
      <c r="L415" s="144">
        <f>IF(Data!N276&gt;0,Data!N276,N260)</f>
        <v>4.4013264000000003</v>
      </c>
      <c r="M415" s="144">
        <f>IF(Data!O276&gt;0,Data!O276,O260)</f>
        <v>4.4598988000000004</v>
      </c>
      <c r="N415" s="144">
        <f>IF(Data!P276&gt;0,Data!P276,P260)</f>
        <v>4.6327199999999999</v>
      </c>
      <c r="O415" s="140"/>
      <c r="P415" s="140"/>
    </row>
    <row r="416" spans="1:16">
      <c r="A416" s="145"/>
      <c r="B416" s="137">
        <f t="shared" si="6"/>
        <v>43111</v>
      </c>
      <c r="C416" s="144">
        <f>IF(Data!E277&gt;0,Data!E277,E261)</f>
        <v>4.37</v>
      </c>
      <c r="D416" s="144">
        <f>IF(Data!F277&gt;0,Data!F277,F261)</f>
        <v>4.7699999999999996</v>
      </c>
      <c r="E416" s="144">
        <f>IF(Data!G277&gt;0,Data!G277,G261)</f>
        <v>4.83</v>
      </c>
      <c r="F416" s="144">
        <f>IF(Data!H277&gt;0,Data!H277,H261)</f>
        <v>4.6500000000000004</v>
      </c>
      <c r="G416" s="144">
        <f>IF(Data!I277&gt;0,Data!I277,I261)</f>
        <v>4.6399999999999997</v>
      </c>
      <c r="H416" s="144">
        <f>IF(Data!J277&gt;0,Data!J277,J261)</f>
        <v>4.7300000000000004</v>
      </c>
      <c r="I416" s="144">
        <f>IF(Data!K277&gt;0,Data!K277,K261)</f>
        <v>4.2259978</v>
      </c>
      <c r="J416" s="144">
        <f>IF(Data!L277&gt;0,Data!L277,L261)</f>
        <v>4.4781135999999995</v>
      </c>
      <c r="K416" s="144">
        <f>IF(Data!M277&gt;0,Data!M277,M261)</f>
        <v>4.4350318</v>
      </c>
      <c r="L416" s="144">
        <f>IF(Data!N277&gt;0,Data!N277,N261)</f>
        <v>4.4088263999999997</v>
      </c>
      <c r="M416" s="144">
        <f>IF(Data!O277&gt;0,Data!O277,O261)</f>
        <v>4.4673987999999998</v>
      </c>
      <c r="N416" s="144">
        <f>IF(Data!P277&gt;0,Data!P277,P261)</f>
        <v>4.6352199999999995</v>
      </c>
      <c r="O416" s="140"/>
      <c r="P416" s="140"/>
    </row>
    <row r="417" spans="1:16">
      <c r="A417" s="145"/>
      <c r="B417" s="137">
        <f t="shared" si="6"/>
        <v>43118</v>
      </c>
      <c r="C417" s="144">
        <f>IF(Data!E278&gt;0,Data!E278,E262)</f>
        <v>4.37</v>
      </c>
      <c r="D417" s="144">
        <f>IF(Data!F278&gt;0,Data!F278,F262)</f>
        <v>4.7699999999999996</v>
      </c>
      <c r="E417" s="144">
        <f>IF(Data!G278&gt;0,Data!G278,G262)</f>
        <v>4.83</v>
      </c>
      <c r="F417" s="144">
        <f>IF(Data!H278&gt;0,Data!H278,H262)</f>
        <v>4.6500000000000004</v>
      </c>
      <c r="G417" s="144">
        <f>IF(Data!I278&gt;0,Data!I278,I262)</f>
        <v>4.6399999999999997</v>
      </c>
      <c r="H417" s="144">
        <f>IF(Data!J278&gt;0,Data!J278,J262)</f>
        <v>4.7300000000000004</v>
      </c>
      <c r="I417" s="144">
        <f>IF(Data!K278&gt;0,Data!K278,K262)</f>
        <v>4.1184978000000001</v>
      </c>
      <c r="J417" s="144">
        <f>IF(Data!L278&gt;0,Data!L278,L262)</f>
        <v>4.3706135999999995</v>
      </c>
      <c r="K417" s="144">
        <f>IF(Data!M278&gt;0,Data!M278,M262)</f>
        <v>4.3275318</v>
      </c>
      <c r="L417" s="144">
        <f>IF(Data!N278&gt;0,Data!N278,N262)</f>
        <v>4.3013263999999998</v>
      </c>
      <c r="M417" s="144">
        <f>IF(Data!O278&gt;0,Data!O278,O262)</f>
        <v>4.3598987999999999</v>
      </c>
      <c r="N417" s="144">
        <f>IF(Data!P278&gt;0,Data!P278,P262)</f>
        <v>4.5352199999999998</v>
      </c>
      <c r="O417" s="140"/>
      <c r="P417" s="140"/>
    </row>
    <row r="418" spans="1:16">
      <c r="A418" s="145"/>
      <c r="B418" s="137">
        <f t="shared" si="6"/>
        <v>43125</v>
      </c>
      <c r="C418" s="144">
        <f>IF(Data!E279&gt;0,Data!E279,E263)</f>
        <v>4.37</v>
      </c>
      <c r="D418" s="144">
        <f>IF(Data!F279&gt;0,Data!F279,F263)</f>
        <v>4.7699999999999996</v>
      </c>
      <c r="E418" s="144">
        <f>IF(Data!G279&gt;0,Data!G279,G263)</f>
        <v>4.83</v>
      </c>
      <c r="F418" s="144">
        <f>IF(Data!H279&gt;0,Data!H279,H263)</f>
        <v>4.6500000000000004</v>
      </c>
      <c r="G418" s="144">
        <f>IF(Data!I279&gt;0,Data!I279,I263)</f>
        <v>4.6399999999999997</v>
      </c>
      <c r="H418" s="144">
        <f>IF(Data!J279&gt;0,Data!J279,J263)</f>
        <v>4.7300000000000004</v>
      </c>
      <c r="I418" s="144">
        <f>IF(Data!K279&gt;0,Data!K279,K263)</f>
        <v>4.1734977999999998</v>
      </c>
      <c r="J418" s="144">
        <f>IF(Data!L279&gt;0,Data!L279,L263)</f>
        <v>4.4256135999999993</v>
      </c>
      <c r="K418" s="144">
        <f>IF(Data!M279&gt;0,Data!M279,M263)</f>
        <v>4.3825317999999998</v>
      </c>
      <c r="L418" s="144">
        <f>IF(Data!N279&gt;0,Data!N279,N263)</f>
        <v>4.3663264000000002</v>
      </c>
      <c r="M418" s="144">
        <f>IF(Data!O279&gt;0,Data!O279,O263)</f>
        <v>4.4248988000000002</v>
      </c>
      <c r="N418" s="144">
        <f>IF(Data!P279&gt;0,Data!P279,P263)</f>
        <v>4.6077199999999996</v>
      </c>
      <c r="O418" s="140"/>
      <c r="P418" s="140"/>
    </row>
    <row r="419" spans="1:16">
      <c r="A419" s="145"/>
      <c r="B419" s="137">
        <f t="shared" si="6"/>
        <v>43132</v>
      </c>
      <c r="C419" s="144">
        <f>IF(Data!E280&gt;0,Data!E280,E264)</f>
        <v>4.37</v>
      </c>
      <c r="D419" s="144">
        <f>IF(Data!F280&gt;0,Data!F280,F264)</f>
        <v>4.7699999999999996</v>
      </c>
      <c r="E419" s="144">
        <f>IF(Data!G280&gt;0,Data!G280,G264)</f>
        <v>4.83</v>
      </c>
      <c r="F419" s="144">
        <f>IF(Data!H280&gt;0,Data!H280,H264)</f>
        <v>4.6500000000000004</v>
      </c>
      <c r="G419" s="144">
        <f>IF(Data!I280&gt;0,Data!I280,I264)</f>
        <v>4.6399999999999997</v>
      </c>
      <c r="H419" s="144">
        <f>IF(Data!J280&gt;0,Data!J280,J264)</f>
        <v>4.7300000000000004</v>
      </c>
      <c r="I419" s="144">
        <f>IF(Data!K280&gt;0,Data!K280,K264)</f>
        <v>4.51</v>
      </c>
      <c r="J419" s="144">
        <f>IF(Data!L280&gt;0,Data!L280,L264)</f>
        <v>4.7456135999999995</v>
      </c>
      <c r="K419" s="144">
        <f>IF(Data!M280&gt;0,Data!M280,M264)</f>
        <v>4.7025318</v>
      </c>
      <c r="L419" s="144">
        <f>IF(Data!N280&gt;0,Data!N280,N264)</f>
        <v>4.6888263999999999</v>
      </c>
      <c r="M419" s="144">
        <f>IF(Data!O280&gt;0,Data!O280,O264)</f>
        <v>4.7473988</v>
      </c>
      <c r="N419" s="144">
        <f>IF(Data!P280&gt;0,Data!P280,P264)</f>
        <v>4.9202199999999996</v>
      </c>
      <c r="O419" s="140"/>
      <c r="P419" s="140"/>
    </row>
    <row r="420" spans="1:16">
      <c r="A420" s="145"/>
      <c r="B420" s="137">
        <f t="shared" si="6"/>
        <v>43139</v>
      </c>
      <c r="C420" s="144">
        <f>IF(Data!E281&gt;0,Data!E281,E265)</f>
        <v>4.37</v>
      </c>
      <c r="D420" s="144">
        <f>IF(Data!F281&gt;0,Data!F281,F265)</f>
        <v>4.7699999999999996</v>
      </c>
      <c r="E420" s="144">
        <f>IF(Data!G281&gt;0,Data!G281,G265)</f>
        <v>4.83</v>
      </c>
      <c r="F420" s="144">
        <f>IF(Data!H281&gt;0,Data!H281,H265)</f>
        <v>4.6500000000000004</v>
      </c>
      <c r="G420" s="144">
        <f>IF(Data!I281&gt;0,Data!I281,I265)</f>
        <v>4.6399999999999997</v>
      </c>
      <c r="H420" s="144">
        <f>IF(Data!J281&gt;0,Data!J281,J265)</f>
        <v>4.7300000000000004</v>
      </c>
      <c r="I420" s="144">
        <f>IF(Data!K281&gt;0,Data!K281,K265)</f>
        <v>4.51</v>
      </c>
      <c r="J420" s="144">
        <f>IF(Data!L281&gt;0,Data!L281,L265)</f>
        <v>4.8206135999999997</v>
      </c>
      <c r="K420" s="144">
        <f>IF(Data!M281&gt;0,Data!M281,M265)</f>
        <v>4.7775318000000002</v>
      </c>
      <c r="L420" s="144">
        <f>IF(Data!N281&gt;0,Data!N281,N265)</f>
        <v>4.7663263999999996</v>
      </c>
      <c r="M420" s="144">
        <f>IF(Data!O281&gt;0,Data!O281,O265)</f>
        <v>4.8248987999999997</v>
      </c>
      <c r="N420" s="144">
        <f>IF(Data!P281&gt;0,Data!P281,P265)</f>
        <v>5.0052199999999996</v>
      </c>
      <c r="O420" s="140"/>
      <c r="P420" s="140"/>
    </row>
    <row r="421" spans="1:16">
      <c r="A421" s="145"/>
      <c r="B421" s="137">
        <f t="shared" si="6"/>
        <v>43146</v>
      </c>
      <c r="C421" s="144">
        <f>IF(Data!E282&gt;0,Data!E282,E266)</f>
        <v>4.37</v>
      </c>
      <c r="D421" s="144">
        <f>IF(Data!F282&gt;0,Data!F282,F266)</f>
        <v>4.7699999999999996</v>
      </c>
      <c r="E421" s="144">
        <f>IF(Data!G282&gt;0,Data!G282,G266)</f>
        <v>4.83</v>
      </c>
      <c r="F421" s="144">
        <f>IF(Data!H282&gt;0,Data!H282,H266)</f>
        <v>4.6500000000000004</v>
      </c>
      <c r="G421" s="144">
        <f>IF(Data!I282&gt;0,Data!I282,I266)</f>
        <v>4.6399999999999997</v>
      </c>
      <c r="H421" s="144">
        <f>IF(Data!J282&gt;0,Data!J282,J266)</f>
        <v>4.7300000000000004</v>
      </c>
      <c r="I421" s="144">
        <f>IF(Data!K282&gt;0,Data!K282,K266)</f>
        <v>4.51</v>
      </c>
      <c r="J421" s="144">
        <f>IF(Data!L282&gt;0,Data!L282,L266)</f>
        <v>4.8556135999999999</v>
      </c>
      <c r="K421" s="144">
        <f>IF(Data!M282&gt;0,Data!M282,M266)</f>
        <v>4.8125318000000004</v>
      </c>
      <c r="L421" s="144">
        <f>IF(Data!N282&gt;0,Data!N282,N266)</f>
        <v>4.8013263999999998</v>
      </c>
      <c r="M421" s="144">
        <f>IF(Data!O282&gt;0,Data!O282,O266)</f>
        <v>4.8598987999999999</v>
      </c>
      <c r="N421" s="144">
        <f>IF(Data!P282&gt;0,Data!P282,P266)</f>
        <v>5.04772</v>
      </c>
      <c r="O421" s="140"/>
      <c r="P421" s="140"/>
    </row>
    <row r="422" spans="1:16">
      <c r="A422" s="145"/>
      <c r="B422" s="137">
        <f t="shared" si="6"/>
        <v>43153</v>
      </c>
      <c r="C422" s="144">
        <f>IF(Data!E283&gt;0,Data!E283,E267)</f>
        <v>4.37</v>
      </c>
      <c r="D422" s="144">
        <f>IF(Data!F283&gt;0,Data!F283,F267)</f>
        <v>4.7699999999999996</v>
      </c>
      <c r="E422" s="144">
        <f>IF(Data!G283&gt;0,Data!G283,G267)</f>
        <v>4.83</v>
      </c>
      <c r="F422" s="144">
        <f>IF(Data!H283&gt;0,Data!H283,H267)</f>
        <v>4.6500000000000004</v>
      </c>
      <c r="G422" s="144">
        <f>IF(Data!I283&gt;0,Data!I283,I267)</f>
        <v>4.6399999999999997</v>
      </c>
      <c r="H422" s="144">
        <f>IF(Data!J283&gt;0,Data!J283,J267)</f>
        <v>4.7300000000000004</v>
      </c>
      <c r="I422" s="144">
        <f>IF(Data!K283&gt;0,Data!K283,K267)</f>
        <v>4.51</v>
      </c>
      <c r="J422" s="144">
        <f>IF(Data!L283&gt;0,Data!L283,L267)</f>
        <v>4.7831135999999992</v>
      </c>
      <c r="K422" s="144">
        <f>IF(Data!M283&gt;0,Data!M283,M267)</f>
        <v>4.7400317999999997</v>
      </c>
      <c r="L422" s="144">
        <f>IF(Data!N283&gt;0,Data!N283,N267)</f>
        <v>4.7338263999999999</v>
      </c>
      <c r="M422" s="144">
        <f>IF(Data!O283&gt;0,Data!O283,O267)</f>
        <v>4.7923988</v>
      </c>
      <c r="N422" s="144">
        <f>IF(Data!P283&gt;0,Data!P283,P267)</f>
        <v>4.98522</v>
      </c>
      <c r="O422" s="140"/>
      <c r="P422" s="140"/>
    </row>
    <row r="423" spans="1:16">
      <c r="A423" s="145"/>
      <c r="B423" s="137">
        <f t="shared" si="6"/>
        <v>43160</v>
      </c>
      <c r="C423" s="144">
        <f>IF(Data!E284&gt;0,Data!E284,E268)</f>
        <v>4.37</v>
      </c>
      <c r="D423" s="144">
        <f>IF(Data!F284&gt;0,Data!F284,F268)</f>
        <v>4.7699999999999996</v>
      </c>
      <c r="E423" s="144">
        <f>IF(Data!G284&gt;0,Data!G284,G268)</f>
        <v>4.83</v>
      </c>
      <c r="F423" s="144">
        <f>IF(Data!H284&gt;0,Data!H284,H268)</f>
        <v>4.6500000000000004</v>
      </c>
      <c r="G423" s="144">
        <f>IF(Data!I284&gt;0,Data!I284,I268)</f>
        <v>4.6399999999999997</v>
      </c>
      <c r="H423" s="144">
        <f>IF(Data!J284&gt;0,Data!J284,J268)</f>
        <v>4.7300000000000004</v>
      </c>
      <c r="I423" s="144">
        <f>IF(Data!K284&gt;0,Data!K284,K268)</f>
        <v>4.51</v>
      </c>
      <c r="J423" s="144">
        <f>IF(Data!L284&gt;0,Data!L284,L268)</f>
        <v>4.6900000000000004</v>
      </c>
      <c r="K423" s="144">
        <f>IF(Data!M284&gt;0,Data!M284,M268)</f>
        <v>4.7725318000000003</v>
      </c>
      <c r="L423" s="144">
        <f>IF(Data!N284&gt;0,Data!N284,N268)</f>
        <v>5.3063263999999997</v>
      </c>
      <c r="M423" s="144">
        <f>IF(Data!O284&gt;0,Data!O284,O268)</f>
        <v>5.3648987999999997</v>
      </c>
      <c r="N423" s="144">
        <f>IF(Data!P284&gt;0,Data!P284,P268)</f>
        <v>5.5427199999999992</v>
      </c>
      <c r="O423" s="140"/>
      <c r="P423" s="140"/>
    </row>
    <row r="424" spans="1:16">
      <c r="A424" s="145"/>
      <c r="B424" s="137">
        <f t="shared" si="6"/>
        <v>43167</v>
      </c>
      <c r="C424" s="144">
        <f>IF(Data!E285&gt;0,Data!E285,E269)</f>
        <v>4.37</v>
      </c>
      <c r="D424" s="144">
        <f>IF(Data!F285&gt;0,Data!F285,F269)</f>
        <v>4.7699999999999996</v>
      </c>
      <c r="E424" s="144">
        <f>IF(Data!G285&gt;0,Data!G285,G269)</f>
        <v>4.83</v>
      </c>
      <c r="F424" s="144">
        <f>IF(Data!H285&gt;0,Data!H285,H269)</f>
        <v>4.6500000000000004</v>
      </c>
      <c r="G424" s="144">
        <f>IF(Data!I285&gt;0,Data!I285,I269)</f>
        <v>4.6399999999999997</v>
      </c>
      <c r="H424" s="144">
        <f>IF(Data!J285&gt;0,Data!J285,J269)</f>
        <v>4.7300000000000004</v>
      </c>
      <c r="I424" s="144">
        <f>IF(Data!K285&gt;0,Data!K285,K269)</f>
        <v>4.51</v>
      </c>
      <c r="J424" s="144">
        <f>IF(Data!L285&gt;0,Data!L285,L269)</f>
        <v>4.6900000000000004</v>
      </c>
      <c r="K424" s="144">
        <f>IF(Data!M285&gt;0,Data!M285,M269)</f>
        <v>4.7725318000000003</v>
      </c>
      <c r="L424" s="144">
        <f>IF(Data!N285&gt;0,Data!N285,N269)</f>
        <v>5.2038263999999996</v>
      </c>
      <c r="M424" s="144">
        <f>IF(Data!O285&gt;0,Data!O285,O269)</f>
        <v>5.2623987999999997</v>
      </c>
      <c r="N424" s="144">
        <f>IF(Data!P285&gt;0,Data!P285,P269)</f>
        <v>5.4427199999999996</v>
      </c>
      <c r="O424" s="140"/>
      <c r="P424" s="140"/>
    </row>
    <row r="425" spans="1:16">
      <c r="A425" s="145"/>
      <c r="B425" s="137">
        <f t="shared" si="6"/>
        <v>43174</v>
      </c>
      <c r="C425" s="144">
        <f>IF(Data!E286&gt;0,Data!E286,E270)</f>
        <v>4.37</v>
      </c>
      <c r="D425" s="144">
        <f>IF(Data!F286&gt;0,Data!F286,F270)</f>
        <v>4.7699999999999996</v>
      </c>
      <c r="E425" s="144">
        <f>IF(Data!G286&gt;0,Data!G286,G270)</f>
        <v>4.83</v>
      </c>
      <c r="F425" s="144">
        <f>IF(Data!H286&gt;0,Data!H286,H270)</f>
        <v>4.6500000000000004</v>
      </c>
      <c r="G425" s="144">
        <f>IF(Data!I286&gt;0,Data!I286,I270)</f>
        <v>4.6399999999999997</v>
      </c>
      <c r="H425" s="144">
        <f>IF(Data!J286&gt;0,Data!J286,J270)</f>
        <v>4.7300000000000004</v>
      </c>
      <c r="I425" s="144">
        <f>IF(Data!K286&gt;0,Data!K286,K270)</f>
        <v>4.51</v>
      </c>
      <c r="J425" s="144">
        <f>IF(Data!L286&gt;0,Data!L286,L270)</f>
        <v>4.6900000000000004</v>
      </c>
      <c r="K425" s="144">
        <f>IF(Data!M286&gt;0,Data!M286,M270)</f>
        <v>4.7725318000000003</v>
      </c>
      <c r="L425" s="144">
        <f>IF(Data!N286&gt;0,Data!N286,N270)</f>
        <v>5.0063263999999998</v>
      </c>
      <c r="M425" s="144">
        <f>IF(Data!O286&gt;0,Data!O286,O270)</f>
        <v>5.0648987999999999</v>
      </c>
      <c r="N425" s="144">
        <f>IF(Data!P286&gt;0,Data!P286,P270)</f>
        <v>5.2477199999999993</v>
      </c>
      <c r="O425" s="140"/>
      <c r="P425" s="140"/>
    </row>
    <row r="426" spans="1:16">
      <c r="A426" s="145"/>
      <c r="B426" s="137">
        <f t="shared" si="6"/>
        <v>43181</v>
      </c>
      <c r="C426" s="144">
        <f>IF(Data!E287&gt;0,Data!E287,E271)</f>
        <v>4.37</v>
      </c>
      <c r="D426" s="144">
        <f>IF(Data!F287&gt;0,Data!F287,F271)</f>
        <v>4.7699999999999996</v>
      </c>
      <c r="E426" s="144">
        <f>IF(Data!G287&gt;0,Data!G287,G271)</f>
        <v>4.83</v>
      </c>
      <c r="F426" s="144">
        <f>IF(Data!H287&gt;0,Data!H287,H271)</f>
        <v>4.6500000000000004</v>
      </c>
      <c r="G426" s="144">
        <f>IF(Data!I287&gt;0,Data!I287,I271)</f>
        <v>4.6399999999999997</v>
      </c>
      <c r="H426" s="144">
        <f>IF(Data!J287&gt;0,Data!J287,J271)</f>
        <v>4.7300000000000004</v>
      </c>
      <c r="I426" s="144">
        <f>IF(Data!K287&gt;0,Data!K287,K271)</f>
        <v>4.51</v>
      </c>
      <c r="J426" s="144">
        <f>IF(Data!L287&gt;0,Data!L287,L271)</f>
        <v>4.6900000000000004</v>
      </c>
      <c r="K426" s="144">
        <f>IF(Data!M287&gt;0,Data!M287,M271)</f>
        <v>4.7725318000000003</v>
      </c>
      <c r="L426" s="144">
        <f>IF(Data!N287&gt;0,Data!N287,N271)</f>
        <v>4.5813264</v>
      </c>
      <c r="M426" s="144">
        <f>IF(Data!O287&gt;0,Data!O287,O271)</f>
        <v>4.6398988000000001</v>
      </c>
      <c r="N426" s="144">
        <f>IF(Data!P287&gt;0,Data!P287,P271)</f>
        <v>4.8427199999999999</v>
      </c>
      <c r="O426" s="140"/>
      <c r="P426" s="140"/>
    </row>
    <row r="427" spans="1:16">
      <c r="A427" s="145"/>
      <c r="B427" s="137">
        <f t="shared" si="6"/>
        <v>43188</v>
      </c>
      <c r="C427" s="144">
        <f>IF(Data!E288&gt;0,Data!E288,E272)</f>
        <v>4.37</v>
      </c>
      <c r="D427" s="144">
        <f>IF(Data!F288&gt;0,Data!F288,F272)</f>
        <v>4.7699999999999996</v>
      </c>
      <c r="E427" s="144">
        <f>IF(Data!G288&gt;0,Data!G288,G272)</f>
        <v>4.83</v>
      </c>
      <c r="F427" s="144">
        <f>IF(Data!H288&gt;0,Data!H288,H272)</f>
        <v>4.6500000000000004</v>
      </c>
      <c r="G427" s="144">
        <f>IF(Data!I288&gt;0,Data!I288,I272)</f>
        <v>4.6399999999999997</v>
      </c>
      <c r="H427" s="144">
        <f>IF(Data!J288&gt;0,Data!J288,J272)</f>
        <v>4.7300000000000004</v>
      </c>
      <c r="I427" s="144">
        <f>IF(Data!K288&gt;0,Data!K288,K272)</f>
        <v>4.51</v>
      </c>
      <c r="J427" s="144">
        <f>IF(Data!L288&gt;0,Data!L288,L272)</f>
        <v>4.6900000000000004</v>
      </c>
      <c r="K427" s="144">
        <f>IF(Data!M288&gt;0,Data!M288,M272)</f>
        <v>4.7725318000000003</v>
      </c>
      <c r="L427" s="144">
        <f>IF(Data!N288&gt;0,Data!N288,N272)</f>
        <v>4.5438264000000004</v>
      </c>
      <c r="M427" s="144">
        <f>IF(Data!O288&gt;0,Data!O288,O272)</f>
        <v>4.6023988000000005</v>
      </c>
      <c r="N427" s="144">
        <f>IF(Data!P288&gt;0,Data!P288,P272)</f>
        <v>4.8052199999999994</v>
      </c>
      <c r="O427" s="140"/>
      <c r="P427" s="140"/>
    </row>
    <row r="428" spans="1:16">
      <c r="A428" s="145"/>
      <c r="B428" s="137">
        <f t="shared" si="6"/>
        <v>43195</v>
      </c>
      <c r="C428" s="144">
        <f>IF(Data!E289&gt;0,Data!E289,E273)</f>
        <v>4.37</v>
      </c>
      <c r="D428" s="144">
        <f>IF(Data!F289&gt;0,Data!F289,F273)</f>
        <v>4.7699999999999996</v>
      </c>
      <c r="E428" s="144">
        <f>IF(Data!G289&gt;0,Data!G289,G273)</f>
        <v>4.83</v>
      </c>
      <c r="F428" s="144">
        <f>IF(Data!H289&gt;0,Data!H289,H273)</f>
        <v>4.6500000000000004</v>
      </c>
      <c r="G428" s="144">
        <f>IF(Data!I289&gt;0,Data!I289,I273)</f>
        <v>4.6399999999999997</v>
      </c>
      <c r="H428" s="144">
        <f>IF(Data!J289&gt;0,Data!J289,J273)</f>
        <v>4.7300000000000004</v>
      </c>
      <c r="I428" s="144">
        <f>IF(Data!K289&gt;0,Data!K289,K273)</f>
        <v>4.51</v>
      </c>
      <c r="J428" s="144">
        <f>IF(Data!L289&gt;0,Data!L289,L273)</f>
        <v>4.6900000000000004</v>
      </c>
      <c r="K428" s="144">
        <f>IF(Data!M289&gt;0,Data!M289,M273)</f>
        <v>4.92</v>
      </c>
      <c r="L428" s="144">
        <f>IF(Data!N289&gt;0,Data!N289,N273)</f>
        <v>4.8563264000000004</v>
      </c>
      <c r="M428" s="144">
        <f>IF(Data!O289&gt;0,Data!O289,O273)</f>
        <v>4.9148988000000005</v>
      </c>
      <c r="N428" s="144">
        <f>IF(Data!P289&gt;0,Data!P289,P273)</f>
        <v>5.1077199999999996</v>
      </c>
      <c r="O428" s="140"/>
      <c r="P428" s="140"/>
    </row>
    <row r="429" spans="1:16">
      <c r="A429" s="145"/>
      <c r="B429" s="137">
        <f t="shared" si="6"/>
        <v>43202</v>
      </c>
      <c r="C429" s="144" t="str">
        <f>IF(Data!E290&gt;0,Data!E290,E274)</f>
        <v/>
      </c>
      <c r="D429" s="144" t="str">
        <f>IF(Data!F290&gt;0,Data!F290,F274)</f>
        <v/>
      </c>
      <c r="E429" s="144" t="str">
        <f>IF(Data!G290&gt;0,Data!G290,G274)</f>
        <v/>
      </c>
      <c r="F429" s="144" t="str">
        <f>IF(Data!H290&gt;0,Data!H290,H274)</f>
        <v/>
      </c>
      <c r="G429" s="144" t="str">
        <f>IF(Data!I290&gt;0,Data!I290,I274)</f>
        <v/>
      </c>
      <c r="H429" s="144" t="str">
        <f>IF(Data!J290&gt;0,Data!J290,J274)</f>
        <v/>
      </c>
      <c r="I429" s="144" t="str">
        <f>IF(Data!K290&gt;0,Data!K290,K274)</f>
        <v/>
      </c>
      <c r="J429" s="144" t="str">
        <f>IF(Data!L290&gt;0,Data!L290,L274)</f>
        <v/>
      </c>
      <c r="K429" s="144" t="str">
        <f>IF(Data!M290&gt;0,Data!M290,M274)</f>
        <v/>
      </c>
      <c r="L429" s="144" t="str">
        <f>IF(Data!N290&gt;0,Data!N290,N274)</f>
        <v/>
      </c>
      <c r="M429" s="144" t="str">
        <f>IF(Data!O290&gt;0,Data!O290,O274)</f>
        <v/>
      </c>
      <c r="N429" s="144" t="str">
        <f>IF(Data!P290&gt;0,Data!P290,P274)</f>
        <v/>
      </c>
      <c r="O429" s="140"/>
      <c r="P429" s="140"/>
    </row>
    <row r="430" spans="1:16">
      <c r="A430" s="145"/>
      <c r="B430" s="137">
        <f t="shared" si="6"/>
        <v>43209</v>
      </c>
      <c r="C430" s="144" t="str">
        <f>IF(Data!E291&gt;0,Data!E291,E275)</f>
        <v/>
      </c>
      <c r="D430" s="144" t="str">
        <f>IF(Data!F291&gt;0,Data!F291,F275)</f>
        <v/>
      </c>
      <c r="E430" s="144" t="str">
        <f>IF(Data!G291&gt;0,Data!G291,G275)</f>
        <v/>
      </c>
      <c r="F430" s="144" t="str">
        <f>IF(Data!H291&gt;0,Data!H291,H275)</f>
        <v/>
      </c>
      <c r="G430" s="144" t="str">
        <f>IF(Data!I291&gt;0,Data!I291,I275)</f>
        <v/>
      </c>
      <c r="H430" s="144" t="str">
        <f>IF(Data!J291&gt;0,Data!J291,J275)</f>
        <v/>
      </c>
      <c r="I430" s="144" t="str">
        <f>IF(Data!K291&gt;0,Data!K291,K275)</f>
        <v/>
      </c>
      <c r="J430" s="144" t="str">
        <f>IF(Data!L291&gt;0,Data!L291,L275)</f>
        <v/>
      </c>
      <c r="K430" s="144" t="str">
        <f>IF(Data!M291&gt;0,Data!M291,M275)</f>
        <v/>
      </c>
      <c r="L430" s="144" t="str">
        <f>IF(Data!N291&gt;0,Data!N291,N275)</f>
        <v/>
      </c>
      <c r="M430" s="144" t="str">
        <f>IF(Data!O291&gt;0,Data!O291,O275)</f>
        <v/>
      </c>
      <c r="N430" s="144" t="str">
        <f>IF(Data!P291&gt;0,Data!P291,P275)</f>
        <v/>
      </c>
      <c r="O430" s="140"/>
      <c r="P430" s="140"/>
    </row>
    <row r="431" spans="1:16">
      <c r="A431" s="145"/>
      <c r="B431" s="137">
        <f t="shared" si="6"/>
        <v>43216</v>
      </c>
      <c r="C431" s="144" t="str">
        <f>IF(Data!E292&gt;0,Data!E292,E276)</f>
        <v/>
      </c>
      <c r="D431" s="144" t="str">
        <f>IF(Data!F292&gt;0,Data!F292,F276)</f>
        <v/>
      </c>
      <c r="E431" s="144" t="str">
        <f>IF(Data!G292&gt;0,Data!G292,G276)</f>
        <v/>
      </c>
      <c r="F431" s="144" t="str">
        <f>IF(Data!H292&gt;0,Data!H292,H276)</f>
        <v/>
      </c>
      <c r="G431" s="144" t="str">
        <f>IF(Data!I292&gt;0,Data!I292,I276)</f>
        <v/>
      </c>
      <c r="H431" s="144" t="str">
        <f>IF(Data!J292&gt;0,Data!J292,J276)</f>
        <v/>
      </c>
      <c r="I431" s="144" t="str">
        <f>IF(Data!K292&gt;0,Data!K292,K276)</f>
        <v/>
      </c>
      <c r="J431" s="144" t="str">
        <f>IF(Data!L292&gt;0,Data!L292,L276)</f>
        <v/>
      </c>
      <c r="K431" s="144" t="str">
        <f>IF(Data!M292&gt;0,Data!M292,M276)</f>
        <v/>
      </c>
      <c r="L431" s="144" t="str">
        <f>IF(Data!N292&gt;0,Data!N292,N276)</f>
        <v/>
      </c>
      <c r="M431" s="144" t="str">
        <f>IF(Data!O292&gt;0,Data!O292,O276)</f>
        <v/>
      </c>
      <c r="N431" s="144" t="str">
        <f>IF(Data!P292&gt;0,Data!P292,P276)</f>
        <v/>
      </c>
      <c r="O431" s="140"/>
      <c r="P431" s="140"/>
    </row>
    <row r="432" spans="1:16">
      <c r="A432" s="145"/>
      <c r="B432" s="137">
        <f t="shared" si="6"/>
        <v>43223</v>
      </c>
      <c r="C432" s="144" t="str">
        <f>IF(Data!E293&gt;0,Data!E293,E277)</f>
        <v/>
      </c>
      <c r="D432" s="144" t="str">
        <f>IF(Data!F293&gt;0,Data!F293,F277)</f>
        <v/>
      </c>
      <c r="E432" s="144" t="str">
        <f>IF(Data!G293&gt;0,Data!G293,G277)</f>
        <v/>
      </c>
      <c r="F432" s="144" t="str">
        <f>IF(Data!H293&gt;0,Data!H293,H277)</f>
        <v/>
      </c>
      <c r="G432" s="144" t="str">
        <f>IF(Data!I293&gt;0,Data!I293,I277)</f>
        <v/>
      </c>
      <c r="H432" s="144" t="str">
        <f>IF(Data!J293&gt;0,Data!J293,J277)</f>
        <v/>
      </c>
      <c r="I432" s="144" t="str">
        <f>IF(Data!K293&gt;0,Data!K293,K277)</f>
        <v/>
      </c>
      <c r="J432" s="144" t="str">
        <f>IF(Data!L293&gt;0,Data!L293,L277)</f>
        <v/>
      </c>
      <c r="K432" s="144" t="str">
        <f>IF(Data!M293&gt;0,Data!M293,M277)</f>
        <v/>
      </c>
      <c r="L432" s="144" t="str">
        <f>IF(Data!N293&gt;0,Data!N293,N277)</f>
        <v/>
      </c>
      <c r="M432" s="144" t="str">
        <f>IF(Data!O293&gt;0,Data!O293,O277)</f>
        <v/>
      </c>
      <c r="N432" s="144" t="str">
        <f>IF(Data!P293&gt;0,Data!P293,P277)</f>
        <v/>
      </c>
      <c r="O432" s="140"/>
      <c r="P432" s="140"/>
    </row>
    <row r="433" spans="1:16">
      <c r="A433" s="145"/>
      <c r="B433" s="137">
        <f t="shared" si="6"/>
        <v>43230</v>
      </c>
      <c r="C433" s="144" t="str">
        <f>IF(Data!E294&gt;0,Data!E294,E278)</f>
        <v/>
      </c>
      <c r="D433" s="144" t="str">
        <f>IF(Data!F294&gt;0,Data!F294,F278)</f>
        <v/>
      </c>
      <c r="E433" s="144" t="str">
        <f>IF(Data!G294&gt;0,Data!G294,G278)</f>
        <v/>
      </c>
      <c r="F433" s="144" t="str">
        <f>IF(Data!H294&gt;0,Data!H294,H278)</f>
        <v/>
      </c>
      <c r="G433" s="144" t="str">
        <f>IF(Data!I294&gt;0,Data!I294,I278)</f>
        <v/>
      </c>
      <c r="H433" s="144" t="str">
        <f>IF(Data!J294&gt;0,Data!J294,J278)</f>
        <v/>
      </c>
      <c r="I433" s="144" t="str">
        <f>IF(Data!K294&gt;0,Data!K294,K278)</f>
        <v/>
      </c>
      <c r="J433" s="144" t="str">
        <f>IF(Data!L294&gt;0,Data!L294,L278)</f>
        <v/>
      </c>
      <c r="K433" s="144" t="str">
        <f>IF(Data!M294&gt;0,Data!M294,M278)</f>
        <v/>
      </c>
      <c r="L433" s="144" t="str">
        <f>IF(Data!N294&gt;0,Data!N294,N278)</f>
        <v/>
      </c>
      <c r="M433" s="144" t="str">
        <f>IF(Data!O294&gt;0,Data!O294,O278)</f>
        <v/>
      </c>
      <c r="N433" s="144" t="str">
        <f>IF(Data!P294&gt;0,Data!P294,P278)</f>
        <v/>
      </c>
      <c r="O433" s="140"/>
      <c r="P433" s="140"/>
    </row>
    <row r="434" spans="1:16">
      <c r="A434" s="145"/>
      <c r="B434" s="137">
        <f t="shared" si="6"/>
        <v>43237</v>
      </c>
      <c r="C434" s="144" t="str">
        <f>IF(Data!E295&gt;0,Data!E295,E279)</f>
        <v/>
      </c>
      <c r="D434" s="144" t="str">
        <f>IF(Data!F295&gt;0,Data!F295,F279)</f>
        <v/>
      </c>
      <c r="E434" s="144" t="str">
        <f>IF(Data!G295&gt;0,Data!G295,G279)</f>
        <v/>
      </c>
      <c r="F434" s="144" t="str">
        <f>IF(Data!H295&gt;0,Data!H295,H279)</f>
        <v/>
      </c>
      <c r="G434" s="144" t="str">
        <f>IF(Data!I295&gt;0,Data!I295,I279)</f>
        <v/>
      </c>
      <c r="H434" s="144" t="str">
        <f>IF(Data!J295&gt;0,Data!J295,J279)</f>
        <v/>
      </c>
      <c r="I434" s="144" t="str">
        <f>IF(Data!K295&gt;0,Data!K295,K279)</f>
        <v/>
      </c>
      <c r="J434" s="144" t="str">
        <f>IF(Data!L295&gt;0,Data!L295,L279)</f>
        <v/>
      </c>
      <c r="K434" s="144" t="str">
        <f>IF(Data!M295&gt;0,Data!M295,M279)</f>
        <v/>
      </c>
      <c r="L434" s="144" t="str">
        <f>IF(Data!N295&gt;0,Data!N295,N279)</f>
        <v/>
      </c>
      <c r="M434" s="144" t="str">
        <f>IF(Data!O295&gt;0,Data!O295,O279)</f>
        <v/>
      </c>
      <c r="N434" s="144" t="str">
        <f>IF(Data!P295&gt;0,Data!P295,P279)</f>
        <v/>
      </c>
      <c r="O434" s="140"/>
      <c r="P434" s="140"/>
    </row>
    <row r="435" spans="1:16">
      <c r="A435" s="145"/>
      <c r="B435" s="137">
        <f t="shared" si="6"/>
        <v>43244</v>
      </c>
      <c r="C435" s="144" t="str">
        <f>IF(Data!E296&gt;0,Data!E296,E280)</f>
        <v/>
      </c>
      <c r="D435" s="144" t="str">
        <f>IF(Data!F296&gt;0,Data!F296,F280)</f>
        <v/>
      </c>
      <c r="E435" s="144" t="str">
        <f>IF(Data!G296&gt;0,Data!G296,G280)</f>
        <v/>
      </c>
      <c r="F435" s="144" t="str">
        <f>IF(Data!H296&gt;0,Data!H296,H280)</f>
        <v/>
      </c>
      <c r="G435" s="144" t="str">
        <f>IF(Data!I296&gt;0,Data!I296,I280)</f>
        <v/>
      </c>
      <c r="H435" s="144" t="str">
        <f>IF(Data!J296&gt;0,Data!J296,J280)</f>
        <v/>
      </c>
      <c r="I435" s="144" t="str">
        <f>IF(Data!K296&gt;0,Data!K296,K280)</f>
        <v/>
      </c>
      <c r="J435" s="144" t="str">
        <f>IF(Data!L296&gt;0,Data!L296,L280)</f>
        <v/>
      </c>
      <c r="K435" s="144" t="str">
        <f>IF(Data!M296&gt;0,Data!M296,M280)</f>
        <v/>
      </c>
      <c r="L435" s="144" t="str">
        <f>IF(Data!N296&gt;0,Data!N296,N280)</f>
        <v/>
      </c>
      <c r="M435" s="144" t="str">
        <f>IF(Data!O296&gt;0,Data!O296,O280)</f>
        <v/>
      </c>
      <c r="N435" s="144" t="str">
        <f>IF(Data!P296&gt;0,Data!P296,P280)</f>
        <v/>
      </c>
      <c r="O435" s="140"/>
      <c r="P435" s="140"/>
    </row>
    <row r="436" spans="1:16">
      <c r="A436" s="145"/>
      <c r="B436" s="137">
        <f t="shared" si="6"/>
        <v>43251</v>
      </c>
      <c r="C436" s="144" t="str">
        <f>IF(Data!E297&gt;0,Data!E297,E281)</f>
        <v/>
      </c>
      <c r="D436" s="144" t="str">
        <f>IF(Data!F297&gt;0,Data!F297,F281)</f>
        <v/>
      </c>
      <c r="E436" s="144" t="str">
        <f>IF(Data!G297&gt;0,Data!G297,G281)</f>
        <v/>
      </c>
      <c r="F436" s="144" t="str">
        <f>IF(Data!H297&gt;0,Data!H297,H281)</f>
        <v/>
      </c>
      <c r="G436" s="144" t="str">
        <f>IF(Data!I297&gt;0,Data!I297,I281)</f>
        <v/>
      </c>
      <c r="H436" s="144" t="str">
        <f>IF(Data!J297&gt;0,Data!J297,J281)</f>
        <v/>
      </c>
      <c r="I436" s="144" t="str">
        <f>IF(Data!K297&gt;0,Data!K297,K281)</f>
        <v/>
      </c>
      <c r="J436" s="144" t="str">
        <f>IF(Data!L297&gt;0,Data!L297,L281)</f>
        <v/>
      </c>
      <c r="K436" s="144" t="str">
        <f>IF(Data!M297&gt;0,Data!M297,M281)</f>
        <v/>
      </c>
      <c r="L436" s="144" t="str">
        <f>IF(Data!N297&gt;0,Data!N297,N281)</f>
        <v/>
      </c>
      <c r="M436" s="144" t="str">
        <f>IF(Data!O297&gt;0,Data!O297,O281)</f>
        <v/>
      </c>
      <c r="N436" s="144" t="str">
        <f>IF(Data!P297&gt;0,Data!P297,P281)</f>
        <v/>
      </c>
      <c r="O436" s="140"/>
      <c r="P436" s="140"/>
    </row>
    <row r="437" spans="1:16">
      <c r="A437" s="145"/>
      <c r="B437" s="137"/>
      <c r="C437" s="144"/>
      <c r="D437" s="144"/>
      <c r="E437" s="144"/>
      <c r="F437" s="144"/>
      <c r="G437" s="144"/>
      <c r="H437" s="144"/>
      <c r="I437" s="144"/>
      <c r="J437" s="144"/>
      <c r="K437" s="144"/>
      <c r="L437" s="144"/>
      <c r="M437" s="144"/>
      <c r="N437" s="144"/>
      <c r="O437" s="140"/>
      <c r="P437" s="140"/>
    </row>
    <row r="438" spans="1:16">
      <c r="A438" s="145"/>
      <c r="B438" s="137"/>
      <c r="C438" s="144"/>
      <c r="D438" s="144"/>
      <c r="E438" s="144"/>
      <c r="F438" s="144"/>
      <c r="G438" s="144"/>
      <c r="H438" s="144"/>
      <c r="I438" s="144"/>
      <c r="J438" s="144"/>
      <c r="K438" s="144"/>
      <c r="L438" s="144"/>
      <c r="M438" s="144"/>
      <c r="N438" s="144"/>
      <c r="O438" s="140"/>
      <c r="P438" s="140"/>
    </row>
    <row r="439" spans="1:16">
      <c r="A439" s="145"/>
      <c r="B439" s="137"/>
      <c r="C439" s="144"/>
      <c r="D439" s="144"/>
      <c r="E439" s="144"/>
      <c r="F439" s="144"/>
      <c r="G439" s="144"/>
      <c r="H439" s="144"/>
      <c r="I439" s="144"/>
      <c r="J439" s="144"/>
      <c r="K439" s="144"/>
      <c r="L439" s="144"/>
      <c r="M439" s="144"/>
      <c r="N439" s="144"/>
      <c r="O439" s="140"/>
      <c r="P439" s="140"/>
    </row>
    <row r="440" spans="1:16">
      <c r="A440" s="145"/>
      <c r="B440" s="137"/>
      <c r="C440" s="144"/>
      <c r="D440" s="144"/>
      <c r="E440" s="144"/>
      <c r="F440" s="144"/>
      <c r="G440" s="144"/>
      <c r="H440" s="144"/>
      <c r="I440" s="144"/>
      <c r="J440" s="144"/>
      <c r="K440" s="144"/>
      <c r="L440" s="144"/>
      <c r="M440" s="144"/>
      <c r="N440" s="144"/>
      <c r="O440" s="140"/>
      <c r="P440" s="140"/>
    </row>
    <row r="441" spans="1:16">
      <c r="A441" s="145"/>
      <c r="B441" s="137"/>
      <c r="C441" s="144"/>
      <c r="D441" s="144"/>
      <c r="E441" s="144"/>
      <c r="F441" s="144"/>
      <c r="G441" s="144"/>
      <c r="H441" s="144"/>
      <c r="I441" s="144"/>
      <c r="J441" s="144"/>
      <c r="K441" s="144"/>
      <c r="L441" s="144"/>
      <c r="M441" s="144"/>
      <c r="N441" s="144"/>
      <c r="O441" s="140"/>
      <c r="P441" s="140"/>
    </row>
    <row r="442" spans="1:16">
      <c r="A442" s="145"/>
      <c r="B442" s="137"/>
      <c r="C442" s="144"/>
      <c r="D442" s="144"/>
      <c r="E442" s="144"/>
      <c r="F442" s="144"/>
      <c r="G442" s="144"/>
      <c r="H442" s="144"/>
      <c r="I442" s="144"/>
      <c r="J442" s="144"/>
      <c r="K442" s="144"/>
      <c r="L442" s="144"/>
      <c r="M442" s="144"/>
      <c r="N442" s="144"/>
      <c r="O442" s="140"/>
      <c r="P442" s="140"/>
    </row>
    <row r="443" spans="1:16">
      <c r="A443" s="145"/>
      <c r="B443" s="137"/>
      <c r="C443" s="144"/>
      <c r="D443" s="144"/>
      <c r="E443" s="144"/>
      <c r="F443" s="144"/>
      <c r="G443" s="144"/>
      <c r="H443" s="144"/>
      <c r="I443" s="144"/>
      <c r="J443" s="144"/>
      <c r="K443" s="144"/>
      <c r="L443" s="144"/>
      <c r="M443" s="144"/>
      <c r="N443" s="144"/>
      <c r="O443" s="140"/>
      <c r="P443" s="140"/>
    </row>
    <row r="444" spans="1:16">
      <c r="A444" s="145"/>
      <c r="B444" s="137"/>
      <c r="C444" s="144"/>
      <c r="D444" s="144"/>
      <c r="E444" s="144"/>
      <c r="F444" s="144"/>
      <c r="G444" s="144"/>
      <c r="H444" s="144"/>
      <c r="I444" s="144"/>
      <c r="J444" s="144"/>
      <c r="K444" s="144"/>
      <c r="L444" s="144"/>
      <c r="M444" s="144"/>
      <c r="N444" s="144"/>
      <c r="O444" s="140"/>
      <c r="P444" s="140"/>
    </row>
    <row r="445" spans="1:16">
      <c r="A445" s="145"/>
      <c r="B445" s="137"/>
      <c r="C445" s="144"/>
      <c r="D445" s="144"/>
      <c r="E445" s="144"/>
      <c r="F445" s="144"/>
      <c r="G445" s="144"/>
      <c r="H445" s="144"/>
      <c r="I445" s="144"/>
      <c r="J445" s="144"/>
      <c r="K445" s="144"/>
      <c r="L445" s="144"/>
      <c r="M445" s="144"/>
      <c r="N445" s="144"/>
      <c r="O445" s="140"/>
      <c r="P445" s="140"/>
    </row>
    <row r="446" spans="1:16">
      <c r="A446" s="145"/>
      <c r="B446" s="137"/>
      <c r="C446" s="144"/>
      <c r="D446" s="144"/>
      <c r="E446" s="144"/>
      <c r="F446" s="144"/>
      <c r="G446" s="144"/>
      <c r="H446" s="144"/>
      <c r="I446" s="144"/>
      <c r="J446" s="144"/>
      <c r="K446" s="144"/>
      <c r="L446" s="144"/>
      <c r="M446" s="144"/>
      <c r="N446" s="144"/>
      <c r="O446" s="140"/>
      <c r="P446" s="140"/>
    </row>
    <row r="447" spans="1:16">
      <c r="A447" s="145"/>
      <c r="B447" s="137"/>
      <c r="C447" s="144"/>
      <c r="D447" s="144"/>
      <c r="E447" s="144"/>
      <c r="F447" s="144"/>
      <c r="G447" s="144"/>
      <c r="H447" s="144"/>
      <c r="I447" s="144"/>
      <c r="J447" s="144"/>
      <c r="K447" s="144"/>
      <c r="L447" s="144"/>
      <c r="M447" s="144"/>
      <c r="N447" s="144"/>
      <c r="O447" s="140"/>
      <c r="P447" s="140"/>
    </row>
    <row r="448" spans="1:16">
      <c r="A448" s="146"/>
      <c r="B448" s="137"/>
      <c r="C448" s="144"/>
      <c r="D448" s="144"/>
      <c r="E448" s="144"/>
      <c r="F448" s="144"/>
      <c r="G448" s="144"/>
      <c r="H448" s="144"/>
      <c r="I448" s="144"/>
      <c r="J448" s="144"/>
      <c r="K448" s="144"/>
      <c r="L448" s="144"/>
      <c r="M448" s="144"/>
      <c r="N448" s="144"/>
      <c r="O448" s="140"/>
      <c r="P448" s="140"/>
    </row>
    <row r="449" spans="1:18" ht="13.5" thickBot="1">
      <c r="A449" s="147"/>
      <c r="B449" s="148"/>
      <c r="C449" s="149"/>
      <c r="D449" s="149"/>
      <c r="E449" s="149"/>
      <c r="F449" s="149"/>
      <c r="G449" s="149"/>
      <c r="H449" s="149"/>
      <c r="I449" s="149"/>
      <c r="J449" s="149"/>
      <c r="K449" s="149"/>
      <c r="L449" s="149"/>
      <c r="M449" s="149"/>
      <c r="N449" s="149"/>
      <c r="O449" s="138"/>
      <c r="P449" s="138"/>
    </row>
    <row r="450" spans="1:18">
      <c r="A450" s="255" t="s">
        <v>12</v>
      </c>
      <c r="B450" s="142"/>
      <c r="C450" s="142"/>
      <c r="D450" s="142"/>
      <c r="E450" s="142"/>
      <c r="F450" s="142"/>
      <c r="G450" s="142"/>
      <c r="H450" s="142"/>
      <c r="I450" s="142"/>
      <c r="J450" s="142"/>
      <c r="K450" s="142"/>
      <c r="L450" s="142"/>
      <c r="M450" s="142"/>
      <c r="N450" s="142"/>
      <c r="O450" s="139"/>
      <c r="P450" s="139"/>
    </row>
    <row r="451" spans="1:18" ht="12.75" customHeight="1"/>
    <row r="452" spans="1:18" ht="12.75" customHeight="1"/>
    <row r="453" spans="1:18" ht="13.5" thickBot="1">
      <c r="A453" s="141" t="s">
        <v>368</v>
      </c>
      <c r="B453" s="141"/>
      <c r="C453" s="141"/>
      <c r="D453" s="141"/>
      <c r="E453" s="141"/>
      <c r="F453" s="141"/>
      <c r="G453" s="141"/>
      <c r="H453" s="141"/>
      <c r="I453" s="141"/>
      <c r="J453" s="141"/>
      <c r="K453" s="141"/>
      <c r="L453" s="141"/>
      <c r="M453" s="141"/>
      <c r="N453" s="138"/>
      <c r="O453" s="138"/>
      <c r="P453" s="138"/>
    </row>
    <row r="454" spans="1:18">
      <c r="A454" s="142" t="s">
        <v>63</v>
      </c>
      <c r="B454" s="247" t="s">
        <v>72</v>
      </c>
      <c r="C454" s="565" t="s">
        <v>109</v>
      </c>
      <c r="D454" s="565"/>
      <c r="E454" s="563" t="s">
        <v>73</v>
      </c>
      <c r="F454" s="563"/>
      <c r="G454" s="563"/>
      <c r="H454" s="563"/>
      <c r="I454" s="563"/>
      <c r="J454" s="563"/>
      <c r="K454" s="563"/>
      <c r="L454" s="563"/>
      <c r="M454" s="563"/>
      <c r="N454" s="563"/>
      <c r="O454" s="563"/>
      <c r="P454" s="563"/>
    </row>
    <row r="455" spans="1:18" ht="13.5" thickBot="1">
      <c r="A455" s="149" t="s">
        <v>111</v>
      </c>
      <c r="B455" s="248" t="s">
        <v>107</v>
      </c>
      <c r="C455" s="138"/>
      <c r="D455" s="138"/>
      <c r="E455" s="248" t="s">
        <v>241</v>
      </c>
      <c r="F455" s="248" t="s">
        <v>61</v>
      </c>
      <c r="G455" s="248" t="s">
        <v>155</v>
      </c>
      <c r="H455" s="248" t="s">
        <v>144</v>
      </c>
      <c r="I455" s="248" t="s">
        <v>145</v>
      </c>
      <c r="J455" s="248" t="s">
        <v>146</v>
      </c>
      <c r="K455" s="248" t="s">
        <v>147</v>
      </c>
      <c r="L455" s="248" t="s">
        <v>148</v>
      </c>
      <c r="M455" s="248" t="s">
        <v>149</v>
      </c>
      <c r="N455" s="248" t="s">
        <v>150</v>
      </c>
      <c r="O455" s="248" t="s">
        <v>15</v>
      </c>
      <c r="P455" s="248" t="s">
        <v>152</v>
      </c>
      <c r="Q455" s="14"/>
      <c r="R455" s="14"/>
    </row>
    <row r="456" spans="1:18">
      <c r="A456" s="142"/>
      <c r="B456" s="151"/>
      <c r="C456" s="152"/>
      <c r="D456" s="152"/>
      <c r="E456" s="564" t="s">
        <v>217</v>
      </c>
      <c r="F456" s="564"/>
      <c r="G456" s="564"/>
      <c r="H456" s="564"/>
      <c r="I456" s="564"/>
      <c r="J456" s="564"/>
      <c r="K456" s="564"/>
      <c r="L456" s="564"/>
      <c r="M456" s="564"/>
      <c r="N456" s="564"/>
      <c r="O456" s="564"/>
      <c r="P456" s="564"/>
    </row>
    <row r="457" spans="1:18">
      <c r="A457" s="136">
        <v>2017</v>
      </c>
      <c r="B457" s="137">
        <v>42859</v>
      </c>
      <c r="C457" s="467" t="s">
        <v>372</v>
      </c>
      <c r="D457" s="139"/>
      <c r="E457" s="144">
        <f>IF(C380="","",C380*Data!C$621)</f>
        <v>0.5713740637200001</v>
      </c>
      <c r="F457" s="144">
        <f>IF(D380="","",D380*Data!D$621)</f>
        <v>0.7641069558800001</v>
      </c>
      <c r="G457" s="144">
        <f>IF(E380="","",E380*Data!E$621)</f>
        <v>0.56075460111999997</v>
      </c>
      <c r="H457" s="144">
        <f>IF(F380="","",F380*Data!F$621)</f>
        <v>0.40985920223999994</v>
      </c>
      <c r="I457" s="144">
        <f>IF(G380="","",G380*Data!G$621)</f>
        <v>0.27200597687999994</v>
      </c>
      <c r="J457" s="144">
        <f>IF(H380="","",H380*Data!H$621)</f>
        <v>0.23197428479999996</v>
      </c>
      <c r="K457" s="144">
        <f>IF(I380="","",I380*Data!I$621)</f>
        <v>0.37833626856000002</v>
      </c>
      <c r="L457" s="144">
        <f>IF(J380="","",J380*Data!J$621)</f>
        <v>0.38241450640000008</v>
      </c>
      <c r="M457" s="144">
        <f>IF(K380="","",K380*Data!K$621)</f>
        <v>0.26022909599999999</v>
      </c>
      <c r="N457" s="144">
        <f>IF(L380="","",L380*Data!L$621)</f>
        <v>0.32220549119999997</v>
      </c>
      <c r="O457" s="144">
        <f>IF(M380="","",M380*Data!M$621)</f>
        <v>0.23577250095999999</v>
      </c>
      <c r="P457" s="144">
        <f>IF(N380="","",N380*Data!N$621)</f>
        <v>0.21771259184</v>
      </c>
    </row>
    <row r="458" spans="1:18">
      <c r="A458" s="145"/>
      <c r="B458" s="137">
        <f>B457+7</f>
        <v>42866</v>
      </c>
      <c r="C458" s="139"/>
      <c r="D458" s="139"/>
      <c r="E458" s="144">
        <f>IF(C381="","",C381*Data!C$621)</f>
        <v>0.56626656372000006</v>
      </c>
      <c r="F458" s="144">
        <f>IF(D381="","",D381*Data!D$621)</f>
        <v>0.75826345587999999</v>
      </c>
      <c r="G458" s="144">
        <f>IF(E381="","",E381*Data!E$621)</f>
        <v>0.55647760111999989</v>
      </c>
      <c r="H458" s="144">
        <f>IF(F381="","",F381*Data!F$621)</f>
        <v>0.40575520223999995</v>
      </c>
      <c r="I458" s="144">
        <f>IF(G381="","",G381*Data!G$621)</f>
        <v>0.26933297687999996</v>
      </c>
      <c r="J458" s="144">
        <f>IF(H381="","",H381*Data!H$621)</f>
        <v>0.22981428479999996</v>
      </c>
      <c r="K458" s="144">
        <f>IF(I381="","",I381*Data!I$621)</f>
        <v>0.37528026856000002</v>
      </c>
      <c r="L458" s="144">
        <f>IF(J381="","",J381*Data!J$621)</f>
        <v>0.37945450640000011</v>
      </c>
      <c r="M458" s="144">
        <f>IF(K381="","",K381*Data!K$621)</f>
        <v>0.25819709600000001</v>
      </c>
      <c r="N458" s="144">
        <f>IF(L381="","",L381*Data!L$621)</f>
        <v>0.31980549120000001</v>
      </c>
      <c r="O458" s="144">
        <f>IF(M381="","",M381*Data!M$621)</f>
        <v>0.23405500096000001</v>
      </c>
      <c r="P458" s="144">
        <f>IF(N381="","",N381*Data!N$621)</f>
        <v>0.21642859183999999</v>
      </c>
    </row>
    <row r="459" spans="1:18">
      <c r="A459" s="145"/>
      <c r="B459" s="137">
        <f t="shared" ref="B459:B513" si="7">B458+7</f>
        <v>42873</v>
      </c>
      <c r="C459" s="139"/>
      <c r="D459" s="139"/>
      <c r="E459" s="144">
        <f>IF(C382="","",C382*Data!C$621)</f>
        <v>0.54617706372000008</v>
      </c>
      <c r="F459" s="144">
        <f>IF(D382="","",D382*Data!D$621)</f>
        <v>0.73219245588000004</v>
      </c>
      <c r="G459" s="144">
        <f>IF(E382="","",E382*Data!E$621)</f>
        <v>0.53739560111999995</v>
      </c>
      <c r="H459" s="144">
        <f>IF(F382="","",F382*Data!F$621)</f>
        <v>0.39435520223999998</v>
      </c>
      <c r="I459" s="144">
        <f>IF(G382="","",G382*Data!G$621)</f>
        <v>0.26190797687999995</v>
      </c>
      <c r="J459" s="144">
        <f>IF(H382="","",H382*Data!H$621)</f>
        <v>0.22381428479999999</v>
      </c>
      <c r="K459" s="144">
        <f>IF(I382="","",I382*Data!I$621)</f>
        <v>0.36630326855999995</v>
      </c>
      <c r="L459" s="144">
        <f>IF(J382="","",J382*Data!J$621)</f>
        <v>0.37075950640000005</v>
      </c>
      <c r="M459" s="144">
        <f>IF(K382="","",K382*Data!K$621)</f>
        <v>0.25222809599999996</v>
      </c>
      <c r="N459" s="144">
        <f>IF(L382="","",L382*Data!L$621)</f>
        <v>0.31244549119999998</v>
      </c>
      <c r="O459" s="144">
        <f>IF(M382="","",M382*Data!M$621)</f>
        <v>0.22878800096000002</v>
      </c>
      <c r="P459" s="144">
        <f>IF(N382="","",N382*Data!N$621)</f>
        <v>0.21118559184000002</v>
      </c>
    </row>
    <row r="460" spans="1:18">
      <c r="A460" s="145"/>
      <c r="B460" s="137">
        <f t="shared" si="7"/>
        <v>42880</v>
      </c>
      <c r="C460" s="139"/>
      <c r="D460" s="139"/>
      <c r="E460" s="144">
        <f>IF(C383="","",C383*Data!C$621)</f>
        <v>0.55332756372000014</v>
      </c>
      <c r="F460" s="144">
        <f>IF(D383="","",D383*Data!D$621)</f>
        <v>0.74253095588000007</v>
      </c>
      <c r="G460" s="144">
        <f>IF(E383="","",E383*Data!E$621)</f>
        <v>0.54496260111999995</v>
      </c>
      <c r="H460" s="144">
        <f>IF(F383="","",F383*Data!F$621)</f>
        <v>0.40005520223999996</v>
      </c>
      <c r="I460" s="144">
        <f>IF(G383="","",G383*Data!G$621)</f>
        <v>0.26562047687999996</v>
      </c>
      <c r="J460" s="144">
        <f>IF(H383="","",H383*Data!H$621)</f>
        <v>0.22681428479999996</v>
      </c>
      <c r="K460" s="144">
        <f>IF(I383="","",I383*Data!I$621)</f>
        <v>0.37146026855999992</v>
      </c>
      <c r="L460" s="144">
        <f>IF(J383="","",J383*Data!J$621)</f>
        <v>0.37575450640000002</v>
      </c>
      <c r="M460" s="144">
        <f>IF(K383="","",K383*Data!K$621)</f>
        <v>0.25565709599999997</v>
      </c>
      <c r="N460" s="144">
        <f>IF(L383="","",L383*Data!L$621)</f>
        <v>0.31660549119999998</v>
      </c>
      <c r="O460" s="144">
        <f>IF(M383="","",M383*Data!M$621)</f>
        <v>0.23176500095999999</v>
      </c>
      <c r="P460" s="144">
        <f>IF(N383="","",N383*Data!N$621)</f>
        <v>0.21364659184000001</v>
      </c>
    </row>
    <row r="461" spans="1:18">
      <c r="A461" s="145"/>
      <c r="B461" s="137">
        <f t="shared" si="7"/>
        <v>42887</v>
      </c>
      <c r="C461" s="139"/>
      <c r="D461" s="139"/>
      <c r="E461" s="144">
        <f>IF(C384="","",C384*Data!C$621)</f>
        <v>0.55264656372000009</v>
      </c>
      <c r="F461" s="144">
        <f>IF(D384="","",D384*Data!D$621)</f>
        <v>0.74298045587999995</v>
      </c>
      <c r="G461" s="144">
        <f>IF(E384="","",E384*Data!E$621)</f>
        <v>0.54529160111999986</v>
      </c>
      <c r="H461" s="144">
        <f>IF(F384="","",F384*Data!F$621)</f>
        <v>0.40028320224000002</v>
      </c>
      <c r="I461" s="144">
        <f>IF(G384="","",G384*Data!G$621)</f>
        <v>0.26576897688000001</v>
      </c>
      <c r="J461" s="144">
        <f>IF(H384="","",H384*Data!H$621)</f>
        <v>0.2269342848</v>
      </c>
      <c r="K461" s="144">
        <f>IF(I384="","",I384*Data!I$621)</f>
        <v>0.37126926855999998</v>
      </c>
      <c r="L461" s="144">
        <f>IF(J384="","",J384*Data!J$621)</f>
        <v>0.37556950640000009</v>
      </c>
      <c r="M461" s="144">
        <f>IF(K384="","",K384*Data!K$621)</f>
        <v>0.25553009599999998</v>
      </c>
      <c r="N461" s="144">
        <f>IF(L384="","",L384*Data!L$621)</f>
        <v>0.3174054912</v>
      </c>
      <c r="O461" s="144">
        <f>IF(M384="","",M384*Data!M$621)</f>
        <v>0.23233750096</v>
      </c>
      <c r="P461" s="144">
        <f>IF(N384="","",N384*Data!N$621)</f>
        <v>0.21418159184000002</v>
      </c>
    </row>
    <row r="462" spans="1:18">
      <c r="A462" s="145"/>
      <c r="B462" s="137">
        <f t="shared" si="7"/>
        <v>42894</v>
      </c>
      <c r="C462" s="139"/>
      <c r="D462" s="139"/>
      <c r="E462" s="144">
        <f>IF(C385="","",C385*Data!C$621)</f>
        <v>0.58397256372000006</v>
      </c>
      <c r="F462" s="144">
        <f>IF(D385="","",D385*Data!D$621)</f>
        <v>0.78163745588</v>
      </c>
      <c r="G462" s="144">
        <f>IF(E385="","",E385*Data!E$621)</f>
        <v>0.5735856011199999</v>
      </c>
      <c r="H462" s="144">
        <f>IF(F385="","",F385*Data!F$621)</f>
        <v>0.41943520224000003</v>
      </c>
      <c r="I462" s="144">
        <f>IF(G385="","",G385*Data!G$621)</f>
        <v>0.27824297687999999</v>
      </c>
      <c r="J462" s="144">
        <f>IF(H385="","",H385*Data!H$621)</f>
        <v>0.2370142848</v>
      </c>
      <c r="K462" s="144">
        <f>IF(I385="","",I385*Data!I$621)</f>
        <v>0.38654926855999999</v>
      </c>
      <c r="L462" s="144">
        <f>IF(J385="","",J385*Data!J$621)</f>
        <v>0.39036950640000012</v>
      </c>
      <c r="M462" s="144">
        <f>IF(K385="","",K385*Data!K$621)</f>
        <v>0.26569009599999999</v>
      </c>
      <c r="N462" s="144">
        <f>IF(L385="","",L385*Data!L$621)</f>
        <v>0.3295654912</v>
      </c>
      <c r="O462" s="144">
        <f>IF(M385="","",M385*Data!M$621)</f>
        <v>0.24103950096000001</v>
      </c>
      <c r="P462" s="144">
        <f>IF(N385="","",N385*Data!N$621)</f>
        <v>0.22274159184</v>
      </c>
      <c r="Q462" s="413"/>
    </row>
    <row r="463" spans="1:18">
      <c r="A463" s="145"/>
      <c r="B463" s="137">
        <f t="shared" si="7"/>
        <v>42901</v>
      </c>
      <c r="C463" s="139"/>
      <c r="D463" s="139"/>
      <c r="E463" s="144">
        <f>IF(C386="","",C386*Data!C$621)</f>
        <v>0.59963556372000004</v>
      </c>
      <c r="F463" s="144">
        <f>IF(D386="","",D386*Data!D$621)</f>
        <v>0.80411245587999991</v>
      </c>
      <c r="G463" s="144">
        <f>IF(E386="","",E386*Data!E$621)</f>
        <v>0.59003560111999986</v>
      </c>
      <c r="H463" s="144">
        <f>IF(F386="","",F386*Data!F$621)</f>
        <v>0.43129120224</v>
      </c>
      <c r="I463" s="144">
        <f>IF(G386="","",G386*Data!G$621)</f>
        <v>0.28596497688</v>
      </c>
      <c r="J463" s="144">
        <f>IF(H386="","",H386*Data!H$621)</f>
        <v>0.2432542848</v>
      </c>
      <c r="K463" s="144">
        <f>IF(I386="","",I386*Data!I$621)</f>
        <v>0.39552626855999995</v>
      </c>
      <c r="L463" s="144">
        <f>IF(J386="","",J386*Data!J$621)</f>
        <v>0.39906450640000007</v>
      </c>
      <c r="M463" s="144">
        <f>IF(K386="","",K386*Data!K$621)</f>
        <v>0.27165909599999999</v>
      </c>
      <c r="N463" s="144">
        <f>IF(L386="","",L386*Data!L$621)</f>
        <v>0.33676549119999999</v>
      </c>
      <c r="O463" s="144">
        <f>IF(M386="","",M386*Data!M$621)</f>
        <v>0.24619200095999999</v>
      </c>
      <c r="P463" s="144">
        <f>IF(N386="","",N386*Data!N$621)</f>
        <v>0.22595159183999999</v>
      </c>
    </row>
    <row r="464" spans="1:18">
      <c r="A464" s="145"/>
      <c r="B464" s="137">
        <f t="shared" si="7"/>
        <v>42908</v>
      </c>
      <c r="C464" s="139"/>
      <c r="D464" s="139"/>
      <c r="E464" s="144">
        <f>IF(C387="","",C387*Data!C$621)</f>
        <v>0.60304056372000014</v>
      </c>
      <c r="F464" s="144">
        <f>IF(D387="","",D387*Data!D$621)</f>
        <v>0.80860745588000005</v>
      </c>
      <c r="G464" s="144">
        <f>IF(E387="","",E387*Data!E$621)</f>
        <v>0.59332560111999999</v>
      </c>
      <c r="H464" s="144">
        <f>IF(F387="","",F387*Data!F$621)</f>
        <v>0.43334320224</v>
      </c>
      <c r="I464" s="144">
        <f>IF(G387="","",G387*Data!G$621)</f>
        <v>0.28730147687999996</v>
      </c>
      <c r="J464" s="144">
        <f>IF(H387="","",H387*Data!H$621)</f>
        <v>0.2443342848</v>
      </c>
      <c r="K464" s="144">
        <f>IF(I387="","",I387*Data!I$621)</f>
        <v>0.39896426855999995</v>
      </c>
      <c r="L464" s="144">
        <f>IF(J387="","",J387*Data!J$621)</f>
        <v>0.40239450640000007</v>
      </c>
      <c r="M464" s="144">
        <f>IF(K387="","",K387*Data!K$621)</f>
        <v>0.273945096</v>
      </c>
      <c r="N464" s="144">
        <f>IF(L387="","",L387*Data!L$621)</f>
        <v>0.33884549119999996</v>
      </c>
      <c r="O464" s="144">
        <f>IF(M387="","",M387*Data!M$621)</f>
        <v>0.24768050095999999</v>
      </c>
      <c r="P464" s="144">
        <f>IF(N387="","",N387*Data!N$621)</f>
        <v>0.22777059184000004</v>
      </c>
    </row>
    <row r="465" spans="1:16">
      <c r="A465" s="145"/>
      <c r="B465" s="137">
        <f t="shared" si="7"/>
        <v>42915</v>
      </c>
      <c r="C465" s="467"/>
      <c r="D465" s="139"/>
      <c r="E465" s="144">
        <f>IF(C388="","",C388*Data!C$621)</f>
        <v>0.62040606372000007</v>
      </c>
      <c r="F465" s="144">
        <f>IF(D388="","",D388*Data!D$621)</f>
        <v>0.83332995588000003</v>
      </c>
      <c r="G465" s="144">
        <f>IF(E388="","",E388*Data!E$621)</f>
        <v>0.61142060111999996</v>
      </c>
      <c r="H465" s="144">
        <f>IF(F388="","",F388*Data!F$621)</f>
        <v>0.44611120223999995</v>
      </c>
      <c r="I465" s="144">
        <f>IF(G388="","",G388*Data!G$621)</f>
        <v>0.29561747687999995</v>
      </c>
      <c r="J465" s="144">
        <f>IF(H388="","",H388*Data!H$621)</f>
        <v>0.25105428479999997</v>
      </c>
      <c r="K465" s="144">
        <f>IF(I388="","",I388*Data!I$621)</f>
        <v>0.40908726855999999</v>
      </c>
      <c r="L465" s="144">
        <f>IF(J388="","",J388*Data!J$621)</f>
        <v>0.41219950640000008</v>
      </c>
      <c r="M465" s="144">
        <f>IF(K388="","",K388*Data!K$621)</f>
        <v>0.28067609599999999</v>
      </c>
      <c r="N465" s="144">
        <f>IF(L388="","",L388*Data!L$621)</f>
        <v>0.3473254912</v>
      </c>
      <c r="O465" s="144">
        <f>IF(M388="","",M388*Data!M$621)</f>
        <v>0.25374900096000003</v>
      </c>
      <c r="P465" s="144">
        <f>IF(N388="","",N388*Data!N$621)</f>
        <v>0.23247859184</v>
      </c>
    </row>
    <row r="466" spans="1:16">
      <c r="A466" s="145"/>
      <c r="B466" s="137">
        <f t="shared" si="7"/>
        <v>42922</v>
      </c>
      <c r="C466" s="467" t="s">
        <v>373</v>
      </c>
      <c r="D466" s="139"/>
      <c r="E466" s="144">
        <f>IF(C389="","",C389*Data!C$622)</f>
        <v>0.60417039719999999</v>
      </c>
      <c r="F466" s="144">
        <f>IF(D389="","",D389*Data!D$622)</f>
        <v>0.90717284832</v>
      </c>
      <c r="G466" s="144">
        <f>IF(E389="","",E389*Data!E$622)</f>
        <v>0.68104109696000004</v>
      </c>
      <c r="H466" s="144">
        <f>IF(F389="","",F389*Data!F$622)</f>
        <v>0.51609000995999998</v>
      </c>
      <c r="I466" s="144">
        <f>IF(G389="","",G389*Data!G$622)</f>
        <v>0.34345817016000008</v>
      </c>
      <c r="J466" s="144">
        <f>IF(H389="","",H389*Data!H$622)</f>
        <v>0.26209829179999999</v>
      </c>
      <c r="K466" s="144">
        <f>IF(I389="","",I389*Data!I$622)</f>
        <v>0.41661823851999996</v>
      </c>
      <c r="L466" s="144">
        <f>IF(J389="","",J389*Data!J$622)</f>
        <v>0.45290787903999996</v>
      </c>
      <c r="M466" s="144">
        <f>IF(K389="","",K389*Data!K$622)</f>
        <v>0.30249063452000002</v>
      </c>
      <c r="N466" s="144">
        <f>IF(L389="","",L389*Data!L$622)</f>
        <v>0.35852197151999998</v>
      </c>
      <c r="O466" s="144">
        <f>IF(M389="","",M389*Data!M$622)</f>
        <v>0.26955534479999999</v>
      </c>
      <c r="P466" s="144">
        <f>IF(N389="","",N389*Data!N$622)</f>
        <v>0.21695455199999999</v>
      </c>
    </row>
    <row r="467" spans="1:16">
      <c r="A467" s="145"/>
      <c r="B467" s="137">
        <f t="shared" si="7"/>
        <v>42929</v>
      </c>
      <c r="C467" s="139"/>
      <c r="D467" s="139"/>
      <c r="E467" s="144">
        <f>IF(C390="","",C390*Data!C$622)</f>
        <v>0.60417039719999999</v>
      </c>
      <c r="F467" s="144">
        <f>IF(D390="","",D390*Data!D$622)</f>
        <v>0.85224084832000002</v>
      </c>
      <c r="G467" s="144">
        <f>IF(E390="","",E390*Data!E$622)</f>
        <v>0.64005909695999996</v>
      </c>
      <c r="H467" s="144">
        <f>IF(F390="","",F390*Data!F$622)</f>
        <v>0.48662650995999995</v>
      </c>
      <c r="I467" s="144">
        <f>IF(G390="","",G390*Data!G$622)</f>
        <v>0.32397717016000005</v>
      </c>
      <c r="J467" s="144">
        <f>IF(H390="","",H390*Data!H$622)</f>
        <v>0.24788079179999997</v>
      </c>
      <c r="K467" s="144">
        <f>IF(I390="","",I390*Data!I$622)</f>
        <v>0.39680023851999996</v>
      </c>
      <c r="L467" s="144">
        <f>IF(J390="","",J390*Data!J$622)</f>
        <v>0.43227987903999993</v>
      </c>
      <c r="M467" s="144">
        <f>IF(K390="","",K390*Data!K$622)</f>
        <v>0.28861263451999997</v>
      </c>
      <c r="N467" s="144">
        <f>IF(L390="","",L390*Data!L$622)</f>
        <v>0.34430797152000003</v>
      </c>
      <c r="O467" s="144">
        <f>IF(M390="","",M390*Data!M$622)</f>
        <v>0.25897534480000001</v>
      </c>
      <c r="P467" s="144">
        <f>IF(N390="","",N390*Data!N$622)</f>
        <v>0.21018355199999997</v>
      </c>
    </row>
    <row r="468" spans="1:16">
      <c r="A468" s="145"/>
      <c r="B468" s="137">
        <f t="shared" si="7"/>
        <v>42936</v>
      </c>
      <c r="C468" s="139"/>
      <c r="D468" s="139"/>
      <c r="E468" s="144">
        <f>IF(C391="","",C391*Data!C$622)</f>
        <v>0.60417039719999999</v>
      </c>
      <c r="F468" s="144">
        <f>IF(D391="","",D391*Data!D$622)</f>
        <v>0.83141984831999993</v>
      </c>
      <c r="G468" s="144">
        <f>IF(E391="","",E391*Data!E$622)</f>
        <v>0.62452559695999998</v>
      </c>
      <c r="H468" s="144">
        <f>IF(F391="","",F391*Data!F$622)</f>
        <v>0.47518200995999998</v>
      </c>
      <c r="I468" s="144">
        <f>IF(G391="","",G391*Data!G$622)</f>
        <v>0.31641017016000006</v>
      </c>
      <c r="J468" s="144">
        <f>IF(H391="","",H391*Data!H$622)</f>
        <v>0.24235829179999999</v>
      </c>
      <c r="K468" s="144">
        <f>IF(I391="","",I391*Data!I$622)</f>
        <v>0.38872623851999999</v>
      </c>
      <c r="L468" s="144">
        <f>IF(J391="","",J391*Data!J$622)</f>
        <v>0.42387587903999996</v>
      </c>
      <c r="M468" s="144">
        <f>IF(K391="","",K391*Data!K$622)</f>
        <v>0.28295863452000003</v>
      </c>
      <c r="N468" s="144">
        <f>IF(L391="","",L391*Data!L$622)</f>
        <v>0.33828247152000002</v>
      </c>
      <c r="O468" s="144">
        <f>IF(M391="","",M391*Data!M$622)</f>
        <v>0.25449034479999999</v>
      </c>
      <c r="P468" s="144">
        <f>IF(N391="","",N391*Data!N$622)</f>
        <v>0.20688955199999998</v>
      </c>
    </row>
    <row r="469" spans="1:16">
      <c r="A469" s="145"/>
      <c r="B469" s="137">
        <f t="shared" si="7"/>
        <v>42943</v>
      </c>
      <c r="C469" s="139"/>
      <c r="D469" s="139"/>
      <c r="E469" s="144">
        <f>IF(C392="","",C392*Data!C$622)</f>
        <v>0.60417039719999999</v>
      </c>
      <c r="F469" s="144">
        <f>IF(D392="","",D392*Data!D$622)</f>
        <v>0.79110684831999989</v>
      </c>
      <c r="G469" s="144">
        <f>IF(E392="","",E392*Data!E$622)</f>
        <v>0.59445009695999995</v>
      </c>
      <c r="H469" s="144">
        <f>IF(F392="","",F392*Data!F$622)</f>
        <v>0.45351050995999997</v>
      </c>
      <c r="I469" s="144">
        <f>IF(G392="","",G392*Data!G$622)</f>
        <v>0.30208117016000008</v>
      </c>
      <c r="J469" s="144">
        <f>IF(H392="","",H392*Data!H$622)</f>
        <v>0.23190079179999998</v>
      </c>
      <c r="K469" s="144">
        <f>IF(I392="","",I392*Data!I$622)</f>
        <v>0.37294523852</v>
      </c>
      <c r="L469" s="144">
        <f>IF(J392="","",J392*Data!J$622)</f>
        <v>0.40744987903999996</v>
      </c>
      <c r="M469" s="144">
        <f>IF(K392="","",K392*Data!K$622)</f>
        <v>0.27190763452000005</v>
      </c>
      <c r="N469" s="144">
        <f>IF(L392="","",L392*Data!L$622)</f>
        <v>0.32514997151999997</v>
      </c>
      <c r="O469" s="144">
        <f>IF(M392="","",M392*Data!M$622)</f>
        <v>0.24471534479999998</v>
      </c>
      <c r="P469" s="144">
        <f>IF(N392="","",N392*Data!N$622)</f>
        <v>0.20039305199999999</v>
      </c>
    </row>
    <row r="470" spans="1:16">
      <c r="A470" s="145"/>
      <c r="B470" s="137">
        <f t="shared" si="7"/>
        <v>42950</v>
      </c>
      <c r="C470" s="139"/>
      <c r="D470" s="139"/>
      <c r="E470" s="144">
        <f>IF(C393="","",C393*Data!C$622)</f>
        <v>0.595194</v>
      </c>
      <c r="F470" s="144">
        <f>IF(D393="","",D393*Data!D$622)</f>
        <v>0.75345184832000001</v>
      </c>
      <c r="G470" s="144">
        <f>IF(E393="","",E393*Data!E$622)</f>
        <v>0.5663575969600001</v>
      </c>
      <c r="H470" s="144">
        <f>IF(F393="","",F393*Data!F$622)</f>
        <v>0.43354350995999996</v>
      </c>
      <c r="I470" s="144">
        <f>IF(G393="","",G393*Data!G$622)</f>
        <v>0.28887917016000003</v>
      </c>
      <c r="J470" s="144">
        <f>IF(H393="","",H393*Data!H$622)</f>
        <v>0.22226579179999997</v>
      </c>
      <c r="K470" s="144">
        <f>IF(I393="","",I393*Data!I$622)</f>
        <v>0.35808173851999997</v>
      </c>
      <c r="L470" s="144">
        <f>IF(J393="","",J393*Data!J$622)</f>
        <v>0.39197887903999995</v>
      </c>
      <c r="M470" s="144">
        <f>IF(K393="","",K393*Data!K$622)</f>
        <v>0.26149913452000001</v>
      </c>
      <c r="N470" s="144">
        <f>IF(L393="","",L393*Data!L$622)</f>
        <v>0.31294447151999999</v>
      </c>
      <c r="O470" s="144">
        <f>IF(M393="","",M393*Data!M$622)</f>
        <v>0.2356303448</v>
      </c>
      <c r="P470" s="144">
        <f>IF(N393="","",N393*Data!N$622)</f>
        <v>0.193439052</v>
      </c>
    </row>
    <row r="471" spans="1:16">
      <c r="A471" s="145"/>
      <c r="B471" s="137">
        <f t="shared" si="7"/>
        <v>42957</v>
      </c>
      <c r="C471" s="139"/>
      <c r="D471" s="139"/>
      <c r="E471" s="144">
        <f>IF(C394="","",C394*Data!C$622)</f>
        <v>0.595194</v>
      </c>
      <c r="F471" s="144">
        <f>IF(D394="","",D394*Data!D$622)</f>
        <v>0.73307384832</v>
      </c>
      <c r="G471" s="144">
        <f>IF(E394="","",E394*Data!E$622)</f>
        <v>0.55115459696000002</v>
      </c>
      <c r="H471" s="144">
        <f>IF(F394="","",F394*Data!F$622)</f>
        <v>0.42209900995999999</v>
      </c>
      <c r="I471" s="144">
        <f>IF(G394="","",G394*Data!G$622)</f>
        <v>0.28131217016000004</v>
      </c>
      <c r="J471" s="144">
        <f>IF(H394="","",H394*Data!H$622)</f>
        <v>0.21674329179999999</v>
      </c>
      <c r="K471" s="144">
        <f>IF(I394="","",I394*Data!I$622)</f>
        <v>0.34945723851999999</v>
      </c>
      <c r="L471" s="144">
        <f>IF(J394="","",J394*Data!J$622)</f>
        <v>0.38300187903999994</v>
      </c>
      <c r="M471" s="144">
        <f>IF(K394="","",K394*Data!K$622)</f>
        <v>0.25545963452000003</v>
      </c>
      <c r="N471" s="144">
        <f>IF(L394="","",L394*Data!L$622)</f>
        <v>0.30583747152000001</v>
      </c>
      <c r="O471" s="144">
        <f>IF(M394="","",M394*Data!M$622)</f>
        <v>0.23034034479999999</v>
      </c>
      <c r="P471" s="144">
        <f>IF(N394="","",N394*Data!N$622)</f>
        <v>0.189321552</v>
      </c>
    </row>
    <row r="472" spans="1:16">
      <c r="A472" s="145"/>
      <c r="B472" s="137">
        <f t="shared" si="7"/>
        <v>42964</v>
      </c>
      <c r="C472" s="139"/>
      <c r="D472" s="139"/>
      <c r="E472" s="144">
        <f>IF(C395="","",C395*Data!C$622)</f>
        <v>0.595194</v>
      </c>
      <c r="F472" s="144">
        <f>IF(D395="","",D395*Data!D$622)</f>
        <v>0.67282584832000003</v>
      </c>
      <c r="G472" s="144">
        <f>IF(E395="","",E395*Data!E$622)</f>
        <v>0.50620659696000003</v>
      </c>
      <c r="H472" s="144">
        <f>IF(F395="","",F395*Data!F$622)</f>
        <v>0.38922650995999997</v>
      </c>
      <c r="I472" s="144">
        <f>IF(G395="","",G395*Data!G$622)</f>
        <v>0.25957717016000004</v>
      </c>
      <c r="J472" s="144">
        <f>IF(H395="","",H395*Data!H$622)</f>
        <v>0.20088079179999999</v>
      </c>
      <c r="K472" s="144">
        <f>IF(I395="","",I395*Data!I$622)</f>
        <v>0.32505173852000002</v>
      </c>
      <c r="L472" s="144">
        <f>IF(J395="","",J395*Data!J$622)</f>
        <v>0.35759887903999998</v>
      </c>
      <c r="M472" s="144">
        <f>IF(K395="","",K395*Data!K$622)</f>
        <v>0.23836913452000003</v>
      </c>
      <c r="N472" s="144">
        <f>IF(L395="","",L395*Data!L$622)</f>
        <v>0.28559797151999999</v>
      </c>
      <c r="O472" s="144">
        <f>IF(M395="","",M395*Data!M$622)</f>
        <v>0.21527534479999999</v>
      </c>
      <c r="P472" s="144">
        <f>IF(N395="","",N395*Data!N$622)</f>
        <v>0.17834155199999999</v>
      </c>
    </row>
    <row r="473" spans="1:16">
      <c r="A473" s="145"/>
      <c r="B473" s="137">
        <f t="shared" si="7"/>
        <v>42971</v>
      </c>
      <c r="C473" s="139"/>
      <c r="D473" s="139"/>
      <c r="E473" s="144">
        <f>IF(C396="","",C396*Data!C$622)</f>
        <v>0.595194</v>
      </c>
      <c r="F473" s="144">
        <f>IF(D396="","",D396*Data!D$622)</f>
        <v>0.65732084831999993</v>
      </c>
      <c r="G473" s="144">
        <f>IF(E396="","",E396*Data!E$622)</f>
        <v>0.49463909695999997</v>
      </c>
      <c r="H473" s="144">
        <f>IF(F396="","",F396*Data!F$622)</f>
        <v>0.38070400995999992</v>
      </c>
      <c r="I473" s="144">
        <f>IF(G396="","",G396*Data!G$622)</f>
        <v>0.25394217015999998</v>
      </c>
      <c r="J473" s="144">
        <f>IF(H396="","",H396*Data!H$622)</f>
        <v>0.19676829179999997</v>
      </c>
      <c r="K473" s="144">
        <f>IF(I396="","",I396*Data!I$622)</f>
        <v>0.31862923851999997</v>
      </c>
      <c r="L473" s="144">
        <f>IF(J396="","",J396*Data!J$622)</f>
        <v>0.35091387903999993</v>
      </c>
      <c r="M473" s="144">
        <f>IF(K396="","",K396*Data!K$622)</f>
        <v>0.23387163452000001</v>
      </c>
      <c r="N473" s="144">
        <f>IF(L396="","",L396*Data!L$622)</f>
        <v>0.28003597152000004</v>
      </c>
      <c r="O473" s="144">
        <f>IF(M396="","",M396*Data!M$622)</f>
        <v>0.21113534480000001</v>
      </c>
      <c r="P473" s="144">
        <f>IF(N396="","",N396*Data!N$622)</f>
        <v>0.175047552</v>
      </c>
    </row>
    <row r="474" spans="1:16">
      <c r="A474" s="145"/>
      <c r="B474" s="137">
        <f t="shared" si="7"/>
        <v>42978</v>
      </c>
      <c r="C474" s="139"/>
      <c r="D474" s="139"/>
      <c r="E474" s="144">
        <f>IF(C397="","",C397*Data!C$622)</f>
        <v>0.595194</v>
      </c>
      <c r="F474" s="144">
        <f>IF(D397="","",D397*Data!D$622)</f>
        <v>0.84524399999999988</v>
      </c>
      <c r="G474" s="144">
        <f>IF(E397="","",E397*Data!E$622)</f>
        <v>0.49893559696000006</v>
      </c>
      <c r="H474" s="144">
        <f>IF(F397="","",F397*Data!F$622)</f>
        <v>0.38338250996000001</v>
      </c>
      <c r="I474" s="144">
        <f>IF(G397="","",G397*Data!G$622)</f>
        <v>0.25571317016000006</v>
      </c>
      <c r="J474" s="144">
        <f>IF(H397="","",H397*Data!H$622)</f>
        <v>0.1980607918</v>
      </c>
      <c r="K474" s="144">
        <f>IF(I397="","",I397*Data!I$622)</f>
        <v>0.32028073852</v>
      </c>
      <c r="L474" s="144">
        <f>IF(J397="","",J397*Data!J$622)</f>
        <v>0.35263287903999996</v>
      </c>
      <c r="M474" s="144">
        <f>IF(K397="","",K397*Data!K$622)</f>
        <v>0.23502813452000001</v>
      </c>
      <c r="N474" s="144">
        <f>IF(L397="","",L397*Data!L$622)</f>
        <v>0.28096297151999999</v>
      </c>
      <c r="O474" s="144">
        <f>IF(M397="","",M397*Data!M$622)</f>
        <v>0.21182534479999998</v>
      </c>
      <c r="P474" s="144">
        <f>IF(N397="","",N397*Data!N$622)</f>
        <v>0.17532205199999998</v>
      </c>
    </row>
    <row r="475" spans="1:16">
      <c r="A475" s="145"/>
      <c r="B475" s="137">
        <f t="shared" si="7"/>
        <v>42985</v>
      </c>
      <c r="C475" s="139"/>
      <c r="D475" s="139"/>
      <c r="E475" s="144">
        <f>IF(C398="","",C398*Data!C$622)</f>
        <v>0.595194</v>
      </c>
      <c r="F475" s="144">
        <f>IF(D398="","",D398*Data!D$622)</f>
        <v>0.84524399999999988</v>
      </c>
      <c r="G475" s="144">
        <f>IF(E398="","",E398*Data!E$622)</f>
        <v>0.52570609696000004</v>
      </c>
      <c r="H475" s="144">
        <f>IF(F398="","",F398*Data!F$622)</f>
        <v>0.38898300996000001</v>
      </c>
      <c r="I475" s="144">
        <f>IF(G398="","",G398*Data!G$622)</f>
        <v>0.25941617016000007</v>
      </c>
      <c r="J475" s="144">
        <f>IF(H398="","",H398*Data!H$622)</f>
        <v>0.20076329179999999</v>
      </c>
      <c r="K475" s="144">
        <f>IF(I398="","",I398*Data!I$622)</f>
        <v>0.32413423852000001</v>
      </c>
      <c r="L475" s="144">
        <f>IF(J398="","",J398*Data!J$622)</f>
        <v>0.35664387903999994</v>
      </c>
      <c r="M475" s="144">
        <f>IF(K398="","",K398*Data!K$622)</f>
        <v>0.23772663452000004</v>
      </c>
      <c r="N475" s="144">
        <f>IF(L398="","",L398*Data!L$622)</f>
        <v>0.28436197152000003</v>
      </c>
      <c r="O475" s="144">
        <f>IF(M398="","",M398*Data!M$622)</f>
        <v>0.21435534480000001</v>
      </c>
      <c r="P475" s="144">
        <f>IF(N398="","",N398*Data!N$622)</f>
        <v>0.17715205199999998</v>
      </c>
    </row>
    <row r="476" spans="1:16">
      <c r="A476" s="145"/>
      <c r="B476" s="137">
        <f t="shared" si="7"/>
        <v>42992</v>
      </c>
      <c r="C476" s="139"/>
      <c r="D476" s="139"/>
      <c r="E476" s="144">
        <f>IF(C399="","",C399*Data!C$622)</f>
        <v>0.595194</v>
      </c>
      <c r="F476" s="144">
        <f>IF(D399="","",D399*Data!D$622)</f>
        <v>0.84524399999999988</v>
      </c>
      <c r="G476" s="144">
        <f>IF(E399="","",E399*Data!E$622)</f>
        <v>0.52570609696000004</v>
      </c>
      <c r="H476" s="144">
        <f>IF(F399="","",F399*Data!F$622)</f>
        <v>0.38922650995999997</v>
      </c>
      <c r="I476" s="144">
        <f>IF(G399="","",G399*Data!G$622)</f>
        <v>0.25957717016000004</v>
      </c>
      <c r="J476" s="144">
        <f>IF(H399="","",H399*Data!H$622)</f>
        <v>0.20088079179999999</v>
      </c>
      <c r="K476" s="144">
        <f>IF(I399="","",I399*Data!I$622)</f>
        <v>0.32413423852000001</v>
      </c>
      <c r="L476" s="144">
        <f>IF(J399="","",J399*Data!J$622)</f>
        <v>0.35664387903999994</v>
      </c>
      <c r="M476" s="144">
        <f>IF(K399="","",K399*Data!K$622)</f>
        <v>0.23772663452000004</v>
      </c>
      <c r="N476" s="144">
        <f>IF(L399="","",L399*Data!L$622)</f>
        <v>0.28405297151999997</v>
      </c>
      <c r="O476" s="144">
        <f>IF(M399="","",M399*Data!M$622)</f>
        <v>0.21412534479999998</v>
      </c>
      <c r="P476" s="144">
        <f>IF(N399="","",N399*Data!N$622)</f>
        <v>0.17651155199999999</v>
      </c>
    </row>
    <row r="477" spans="1:16">
      <c r="A477" s="145"/>
      <c r="B477" s="137">
        <f t="shared" si="7"/>
        <v>42999</v>
      </c>
      <c r="C477" s="139"/>
      <c r="D477" s="139"/>
      <c r="E477" s="144">
        <f>IF(C400="","",C400*Data!C$622)</f>
        <v>0.595194</v>
      </c>
      <c r="F477" s="144">
        <f>IF(D400="","",D400*Data!D$622)</f>
        <v>0.84524399999999988</v>
      </c>
      <c r="G477" s="144">
        <f>IF(E400="","",E400*Data!E$622)</f>
        <v>0.52570609696000004</v>
      </c>
      <c r="H477" s="144">
        <f>IF(F400="","",F400*Data!F$622)</f>
        <v>0.39653150995999997</v>
      </c>
      <c r="I477" s="144">
        <f>IF(G400="","",G400*Data!G$622)</f>
        <v>0.26440717016000004</v>
      </c>
      <c r="J477" s="144">
        <f>IF(H400="","",H400*Data!H$622)</f>
        <v>0.20440579179999999</v>
      </c>
      <c r="K477" s="144">
        <f>IF(I400="","",I400*Data!I$622)</f>
        <v>0.33018973851999994</v>
      </c>
      <c r="L477" s="144">
        <f>IF(J400="","",J400*Data!J$622)</f>
        <v>0.36294687903999995</v>
      </c>
      <c r="M477" s="144">
        <f>IF(K400="","",K400*Data!K$622)</f>
        <v>0.24196713452000002</v>
      </c>
      <c r="N477" s="144">
        <f>IF(L400="","",L400*Data!L$622)</f>
        <v>0.28884247152000003</v>
      </c>
      <c r="O477" s="144">
        <f>IF(M400="","",M400*Data!M$622)</f>
        <v>0.21769034480000002</v>
      </c>
      <c r="P477" s="144">
        <f>IF(N400="","",N400*Data!N$622)</f>
        <v>0.179897052</v>
      </c>
    </row>
    <row r="478" spans="1:16">
      <c r="A478" s="145"/>
      <c r="B478" s="137">
        <f t="shared" si="7"/>
        <v>43006</v>
      </c>
      <c r="C478" s="139"/>
      <c r="D478" s="139"/>
      <c r="E478" s="144">
        <f>IF(C401="","",C401*Data!C$622)</f>
        <v>0.595194</v>
      </c>
      <c r="F478" s="144">
        <f>IF(D401="","",D401*Data!D$622)</f>
        <v>0.84524399999999988</v>
      </c>
      <c r="G478" s="144">
        <f>IF(E401="","",E401*Data!E$622)</f>
        <v>0.52570609696000004</v>
      </c>
      <c r="H478" s="144">
        <f>IF(F401="","",F401*Data!F$622)</f>
        <v>0.39994050996000002</v>
      </c>
      <c r="I478" s="144">
        <f>IF(G401="","",G401*Data!G$622)</f>
        <v>0.26666117016000007</v>
      </c>
      <c r="J478" s="144">
        <f>IF(H401="","",H401*Data!H$622)</f>
        <v>0.20605079179999999</v>
      </c>
      <c r="K478" s="144">
        <f>IF(I401="","",I401*Data!I$622)</f>
        <v>0.33257523851999993</v>
      </c>
      <c r="L478" s="144">
        <f>IF(J401="","",J401*Data!J$622)</f>
        <v>0.36542987903999991</v>
      </c>
      <c r="M478" s="144">
        <f>IF(K401="","",K401*Data!K$622)</f>
        <v>0.24363763451999998</v>
      </c>
      <c r="N478" s="144">
        <f>IF(L401="","",L401*Data!L$622)</f>
        <v>0.29131447152000001</v>
      </c>
      <c r="O478" s="144">
        <f>IF(M401="","",M401*Data!M$622)</f>
        <v>0.21953034480000003</v>
      </c>
      <c r="P478" s="144">
        <f>IF(N401="","",N401*Data!N$622)</f>
        <v>0.18126955199999997</v>
      </c>
    </row>
    <row r="479" spans="1:16">
      <c r="A479" s="145"/>
      <c r="B479" s="137">
        <f t="shared" si="7"/>
        <v>43013</v>
      </c>
      <c r="C479" s="59"/>
      <c r="D479" s="139"/>
      <c r="E479" s="144">
        <f>IF(C402="","",C402*Data!C$622)</f>
        <v>0.595194</v>
      </c>
      <c r="F479" s="144">
        <f>IF(D402="","",D402*Data!D$622)</f>
        <v>0.84524399999999988</v>
      </c>
      <c r="G479" s="144">
        <f>IF(E402="","",E402*Data!E$622)</f>
        <v>0.63852600000000004</v>
      </c>
      <c r="H479" s="144">
        <f>IF(F402="","",F402*Data!F$622)</f>
        <v>0.38167800996000001</v>
      </c>
      <c r="I479" s="144">
        <f>IF(G402="","",G402*Data!G$622)</f>
        <v>0.25458617016000001</v>
      </c>
      <c r="J479" s="144">
        <f>IF(H402="","",H402*Data!H$622)</f>
        <v>0.19723829179999999</v>
      </c>
      <c r="K479" s="144">
        <f>IF(I402="","",I402*Data!I$622)</f>
        <v>0.31881273851999997</v>
      </c>
      <c r="L479" s="144">
        <f>IF(J402="","",J402*Data!J$622)</f>
        <v>0.35110487903999993</v>
      </c>
      <c r="M479" s="144">
        <f>IF(K402="","",K402*Data!K$622)</f>
        <v>0.23400013451999999</v>
      </c>
      <c r="N479" s="144">
        <f>IF(L402="","",L402*Data!L$622)</f>
        <v>0.27988147151999998</v>
      </c>
      <c r="O479" s="144">
        <f>IF(M402="","",M402*Data!M$622)</f>
        <v>0.21102034479999998</v>
      </c>
      <c r="P479" s="144">
        <f>IF(N402="","",N402*Data!N$622)</f>
        <v>0.17486455199999998</v>
      </c>
    </row>
    <row r="480" spans="1:16">
      <c r="A480" s="145"/>
      <c r="B480" s="137">
        <f t="shared" si="7"/>
        <v>43020</v>
      </c>
      <c r="C480" s="139"/>
      <c r="D480" s="139"/>
      <c r="E480" s="144">
        <f>IF(C403="","",C403*Data!C$622)</f>
        <v>0.595194</v>
      </c>
      <c r="F480" s="144">
        <f>IF(D403="","",D403*Data!D$622)</f>
        <v>0.84524399999999988</v>
      </c>
      <c r="G480" s="144">
        <f>IF(E403="","",E403*Data!E$622)</f>
        <v>0.63852600000000004</v>
      </c>
      <c r="H480" s="144">
        <f>IF(F403="","",F403*Data!F$622)</f>
        <v>0.37388600995999999</v>
      </c>
      <c r="I480" s="144">
        <f>IF(G403="","",G403*Data!G$622)</f>
        <v>0.24943417016000002</v>
      </c>
      <c r="J480" s="144">
        <f>IF(H403="","",H403*Data!H$622)</f>
        <v>0.19347829180000001</v>
      </c>
      <c r="K480" s="144">
        <f>IF(I403="","",I403*Data!I$622)</f>
        <v>0.31330773851999999</v>
      </c>
      <c r="L480" s="144">
        <f>IF(J403="","",J403*Data!J$622)</f>
        <v>0.34537487903999997</v>
      </c>
      <c r="M480" s="144">
        <f>IF(K403="","",K403*Data!K$622)</f>
        <v>0.23014513452000002</v>
      </c>
      <c r="N480" s="144">
        <f>IF(L403="","",L403*Data!L$622)</f>
        <v>0.27555547152000004</v>
      </c>
      <c r="O480" s="144">
        <f>IF(M403="","",M403*Data!M$622)</f>
        <v>0.20780034480000001</v>
      </c>
      <c r="P480" s="144">
        <f>IF(N403="","",N403*Data!N$622)</f>
        <v>0.17239405199999999</v>
      </c>
    </row>
    <row r="481" spans="1:16">
      <c r="A481" s="145"/>
      <c r="B481" s="137">
        <f t="shared" si="7"/>
        <v>43027</v>
      </c>
      <c r="C481" s="139"/>
      <c r="D481" s="139"/>
      <c r="E481" s="144">
        <f>IF(C404="","",C404*Data!C$622)</f>
        <v>0.595194</v>
      </c>
      <c r="F481" s="144">
        <f>IF(D404="","",D404*Data!D$622)</f>
        <v>0.84524399999999988</v>
      </c>
      <c r="G481" s="144">
        <f>IF(E404="","",E404*Data!E$622)</f>
        <v>0.63852600000000004</v>
      </c>
      <c r="H481" s="144">
        <f>IF(F404="","",F404*Data!F$622)</f>
        <v>0.37680800996000002</v>
      </c>
      <c r="I481" s="144">
        <f>IF(G404="","",G404*Data!G$622)</f>
        <v>0.25136617016000007</v>
      </c>
      <c r="J481" s="144">
        <f>IF(H404="","",H404*Data!H$622)</f>
        <v>0.1948882918</v>
      </c>
      <c r="K481" s="144">
        <f>IF(I404="","",I404*Data!I$622)</f>
        <v>0.31532623851999997</v>
      </c>
      <c r="L481" s="144">
        <f>IF(J404="","",J404*Data!J$622)</f>
        <v>0.34747587903999994</v>
      </c>
      <c r="M481" s="144">
        <f>IF(K404="","",K404*Data!K$622)</f>
        <v>0.23155863452000003</v>
      </c>
      <c r="N481" s="144">
        <f>IF(L404="","",L404*Data!L$622)</f>
        <v>0.27710047152</v>
      </c>
      <c r="O481" s="144">
        <f>IF(M404="","",M404*Data!M$622)</f>
        <v>0.20895034479999999</v>
      </c>
      <c r="P481" s="144">
        <f>IF(N404="","",N404*Data!N$622)</f>
        <v>0.17330905199999999</v>
      </c>
    </row>
    <row r="482" spans="1:16">
      <c r="A482" s="145"/>
      <c r="B482" s="137">
        <f t="shared" si="7"/>
        <v>43034</v>
      </c>
      <c r="C482" s="139"/>
      <c r="D482" s="139"/>
      <c r="E482" s="144">
        <f>IF(C405="","",C405*Data!C$622)</f>
        <v>0.595194</v>
      </c>
      <c r="F482" s="144">
        <f>IF(D405="","",D405*Data!D$622)</f>
        <v>0.84524399999999988</v>
      </c>
      <c r="G482" s="144">
        <f>IF(E405="","",E405*Data!E$622)</f>
        <v>0.63852600000000004</v>
      </c>
      <c r="H482" s="144">
        <f>IF(F405="","",F405*Data!F$622)</f>
        <v>0.37583400995999994</v>
      </c>
      <c r="I482" s="144">
        <f>IF(G405="","",G405*Data!G$622)</f>
        <v>0.25072217015999998</v>
      </c>
      <c r="J482" s="144">
        <f>IF(H405="","",H405*Data!H$622)</f>
        <v>0.19441829179999998</v>
      </c>
      <c r="K482" s="144">
        <f>IF(I405="","",I405*Data!I$622)</f>
        <v>0.31440873851999995</v>
      </c>
      <c r="L482" s="144">
        <f>IF(J405="","",J405*Data!J$622)</f>
        <v>0.34652087903999995</v>
      </c>
      <c r="M482" s="144">
        <f>IF(K405="","",K405*Data!K$622)</f>
        <v>0.23091613452000001</v>
      </c>
      <c r="N482" s="144">
        <f>IF(L405="","",L405*Data!L$622)</f>
        <v>0.27648247151999999</v>
      </c>
      <c r="O482" s="144">
        <f>IF(M405="","",M405*Data!M$622)</f>
        <v>0.2084903448</v>
      </c>
      <c r="P482" s="144">
        <f>IF(N405="","",N405*Data!N$622)</f>
        <v>0.17303455199999998</v>
      </c>
    </row>
    <row r="483" spans="1:16">
      <c r="A483" s="145"/>
      <c r="B483" s="137">
        <f t="shared" si="7"/>
        <v>43041</v>
      </c>
      <c r="C483" s="139"/>
      <c r="D483" s="139"/>
      <c r="E483" s="144">
        <f>IF(C406="","",C406*Data!C$622)</f>
        <v>0.595194</v>
      </c>
      <c r="F483" s="144">
        <f>IF(D406="","",D406*Data!D$622)</f>
        <v>0.84524399999999988</v>
      </c>
      <c r="G483" s="144">
        <f>IF(E406="","",E406*Data!E$622)</f>
        <v>0.63852600000000004</v>
      </c>
      <c r="H483" s="144">
        <f>IF(F406="","",F406*Data!F$622)</f>
        <v>0.45291000000000003</v>
      </c>
      <c r="I483" s="144">
        <f>IF(G406="","",G406*Data!G$622)</f>
        <v>0.24911217016000003</v>
      </c>
      <c r="J483" s="144">
        <f>IF(H406="","",H406*Data!H$622)</f>
        <v>0.19324329179999999</v>
      </c>
      <c r="K483" s="144">
        <f>IF(I406="","",I406*Data!I$622)</f>
        <v>0.31257373851999998</v>
      </c>
      <c r="L483" s="144">
        <f>IF(J406="","",J406*Data!J$622)</f>
        <v>0.34461087903999993</v>
      </c>
      <c r="M483" s="144">
        <f>IF(K406="","",K406*Data!K$622)</f>
        <v>0.22963113452</v>
      </c>
      <c r="N483" s="144">
        <f>IF(L406="","",L406*Data!L$622)</f>
        <v>0.27462847151999997</v>
      </c>
      <c r="O483" s="144">
        <f>IF(M406="","",M406*Data!M$622)</f>
        <v>0.20711034479999998</v>
      </c>
      <c r="P483" s="144">
        <f>IF(N406="","",N406*Data!N$622)</f>
        <v>0.17157055199999999</v>
      </c>
    </row>
    <row r="484" spans="1:16">
      <c r="A484" s="145"/>
      <c r="B484" s="137">
        <f t="shared" si="7"/>
        <v>43048</v>
      </c>
      <c r="C484" s="139"/>
      <c r="D484" s="139"/>
      <c r="E484" s="144">
        <f>IF(C407="","",C407*Data!C$622)</f>
        <v>0.595194</v>
      </c>
      <c r="F484" s="144">
        <f>IF(D407="","",D407*Data!D$622)</f>
        <v>0.84524399999999988</v>
      </c>
      <c r="G484" s="144">
        <f>IF(E407="","",E407*Data!E$622)</f>
        <v>0.63852600000000004</v>
      </c>
      <c r="H484" s="144">
        <f>IF(F407="","",F407*Data!F$622)</f>
        <v>0.45291000000000003</v>
      </c>
      <c r="I484" s="144">
        <f>IF(G407="","",G407*Data!G$622)</f>
        <v>0.25120517016000005</v>
      </c>
      <c r="J484" s="144">
        <f>IF(H407="","",H407*Data!H$622)</f>
        <v>0.19477079179999998</v>
      </c>
      <c r="K484" s="144">
        <f>IF(I407="","",I407*Data!I$622)</f>
        <v>0.31440873851999995</v>
      </c>
      <c r="L484" s="144">
        <f>IF(J407="","",J407*Data!J$622)</f>
        <v>0.34652087903999995</v>
      </c>
      <c r="M484" s="144">
        <f>IF(K407="","",K407*Data!K$622)</f>
        <v>0.23091613452000001</v>
      </c>
      <c r="N484" s="144">
        <f>IF(L407="","",L407*Data!L$622)</f>
        <v>0.27524647151999998</v>
      </c>
      <c r="O484" s="144">
        <f>IF(M407="","",M407*Data!M$622)</f>
        <v>0.20757034479999997</v>
      </c>
      <c r="P484" s="144">
        <f>IF(N407="","",N407*Data!N$622)</f>
        <v>0.17120455200000001</v>
      </c>
    </row>
    <row r="485" spans="1:16">
      <c r="A485" s="145"/>
      <c r="B485" s="137">
        <f t="shared" si="7"/>
        <v>43055</v>
      </c>
      <c r="C485" s="139"/>
      <c r="D485" s="139"/>
      <c r="E485" s="144">
        <f>IF(C408="","",C408*Data!C$622)</f>
        <v>0.595194</v>
      </c>
      <c r="F485" s="144">
        <f>IF(D408="","",D408*Data!D$622)</f>
        <v>0.84524399999999988</v>
      </c>
      <c r="G485" s="144">
        <f>IF(E408="","",E408*Data!E$622)</f>
        <v>0.63852600000000004</v>
      </c>
      <c r="H485" s="144">
        <f>IF(F408="","",F408*Data!F$622)</f>
        <v>0.45291000000000003</v>
      </c>
      <c r="I485" s="144">
        <f>IF(G408="","",G408*Data!G$622)</f>
        <v>0.24347717016000001</v>
      </c>
      <c r="J485" s="144">
        <f>IF(H408="","",H408*Data!H$622)</f>
        <v>0.18913079179999998</v>
      </c>
      <c r="K485" s="144">
        <f>IF(I408="","",I408*Data!I$622)</f>
        <v>0.30596773851999998</v>
      </c>
      <c r="L485" s="144">
        <f>IF(J408="","",J408*Data!J$622)</f>
        <v>0.33773487903999994</v>
      </c>
      <c r="M485" s="144">
        <f>IF(K408="","",K408*Data!K$622)</f>
        <v>0.22500513452000001</v>
      </c>
      <c r="N485" s="144">
        <f>IF(L408="","",L408*Data!L$622)</f>
        <v>0.26844847152000001</v>
      </c>
      <c r="O485" s="144">
        <f>IF(M408="","",M408*Data!M$622)</f>
        <v>0.20251034480000002</v>
      </c>
      <c r="P485" s="144">
        <f>IF(N408="","",N408*Data!N$622)</f>
        <v>0.16809355200000001</v>
      </c>
    </row>
    <row r="486" spans="1:16">
      <c r="A486" s="145"/>
      <c r="B486" s="137">
        <f t="shared" si="7"/>
        <v>43062</v>
      </c>
      <c r="C486" s="139"/>
      <c r="D486" s="139"/>
      <c r="E486" s="144">
        <f>IF(C409="","",C409*Data!C$622)</f>
        <v>0.595194</v>
      </c>
      <c r="F486" s="144">
        <f>IF(D409="","",D409*Data!D$622)</f>
        <v>0.84524399999999988</v>
      </c>
      <c r="G486" s="144">
        <f>IF(E409="","",E409*Data!E$622)</f>
        <v>0.63852600000000004</v>
      </c>
      <c r="H486" s="144">
        <f>IF(F409="","",F409*Data!F$622)</f>
        <v>0.45291000000000003</v>
      </c>
      <c r="I486" s="144">
        <f>IF(G409="","",G409*Data!G$622)</f>
        <v>0.24605317016000003</v>
      </c>
      <c r="J486" s="144">
        <f>IF(H409="","",H409*Data!H$622)</f>
        <v>0.1910107918</v>
      </c>
      <c r="K486" s="144">
        <f>IF(I409="","",I409*Data!I$622)</f>
        <v>0.30890373851999997</v>
      </c>
      <c r="L486" s="144">
        <f>IF(J409="","",J409*Data!J$622)</f>
        <v>0.34079087903999994</v>
      </c>
      <c r="M486" s="144">
        <f>IF(K409="","",K409*Data!K$622)</f>
        <v>0.22706113452000001</v>
      </c>
      <c r="N486" s="144">
        <f>IF(L409="","",L409*Data!L$622)</f>
        <v>0.27107497151999999</v>
      </c>
      <c r="O486" s="144">
        <f>IF(M409="","",M409*Data!M$622)</f>
        <v>0.20446534479999998</v>
      </c>
      <c r="P486" s="144">
        <f>IF(N409="","",N409*Data!N$622)</f>
        <v>0.16974055199999999</v>
      </c>
    </row>
    <row r="487" spans="1:16">
      <c r="A487" s="145"/>
      <c r="B487" s="137">
        <f t="shared" si="7"/>
        <v>43069</v>
      </c>
      <c r="C487" s="139"/>
      <c r="D487" s="139"/>
      <c r="E487" s="144">
        <f>IF(C410="","",C410*Data!C$622)</f>
        <v>0.595194</v>
      </c>
      <c r="F487" s="144">
        <f>IF(D410="","",D410*Data!D$622)</f>
        <v>0.84524399999999988</v>
      </c>
      <c r="G487" s="144">
        <f>IF(E410="","",E410*Data!E$622)</f>
        <v>0.63852600000000004</v>
      </c>
      <c r="H487" s="144">
        <f>IF(F410="","",F410*Data!F$622)</f>
        <v>0.45291000000000003</v>
      </c>
      <c r="I487" s="144">
        <f>IF(G410="","",G410*Data!G$622)</f>
        <v>0.24186717016000001</v>
      </c>
      <c r="J487" s="144">
        <f>IF(H410="","",H410*Data!H$622)</f>
        <v>0.18795579179999999</v>
      </c>
      <c r="K487" s="144">
        <f>IF(I410="","",I410*Data!I$622)</f>
        <v>0.30376573851999999</v>
      </c>
      <c r="L487" s="144">
        <f>IF(J410="","",J410*Data!J$622)</f>
        <v>0.33544287903999997</v>
      </c>
      <c r="M487" s="144">
        <f>IF(K410="","",K410*Data!K$622)</f>
        <v>0.22346313452000002</v>
      </c>
      <c r="N487" s="144">
        <f>IF(L410="","",L410*Data!L$622)</f>
        <v>0.26643997152000004</v>
      </c>
      <c r="O487" s="144">
        <f>IF(M410="","",M410*Data!M$622)</f>
        <v>0.20101534480000002</v>
      </c>
      <c r="P487" s="144">
        <f>IF(N410="","",N410*Data!N$622)</f>
        <v>0.16653805199999999</v>
      </c>
    </row>
    <row r="488" spans="1:16">
      <c r="A488" s="145"/>
      <c r="B488" s="137">
        <f t="shared" si="7"/>
        <v>43076</v>
      </c>
      <c r="C488" s="139"/>
      <c r="D488" s="139"/>
      <c r="E488" s="144">
        <f>IF(C411="","",C411*Data!C$622)</f>
        <v>0.595194</v>
      </c>
      <c r="F488" s="144">
        <f>IF(D411="","",D411*Data!D$622)</f>
        <v>0.84524399999999988</v>
      </c>
      <c r="G488" s="144">
        <f>IF(E411="","",E411*Data!E$622)</f>
        <v>0.63852600000000004</v>
      </c>
      <c r="H488" s="144">
        <f>IF(F411="","",F411*Data!F$622)</f>
        <v>0.45291000000000003</v>
      </c>
      <c r="I488" s="144">
        <f>IF(G411="","",G411*Data!G$622)</f>
        <v>0.29881599999999997</v>
      </c>
      <c r="J488" s="144">
        <f>IF(H411="","",H411*Data!H$622)</f>
        <v>0.1910107918</v>
      </c>
      <c r="K488" s="144">
        <f>IF(I411="","",I411*Data!I$622)</f>
        <v>0.29587523851999997</v>
      </c>
      <c r="L488" s="144">
        <f>IF(J411="","",J411*Data!J$622)</f>
        <v>0.32722987903999989</v>
      </c>
      <c r="M488" s="144">
        <f>IF(K411="","",K411*Data!K$622)</f>
        <v>0.21793763451999998</v>
      </c>
      <c r="N488" s="144">
        <f>IF(L411="","",L411*Data!L$622)</f>
        <v>0.26010547152000002</v>
      </c>
      <c r="O488" s="144">
        <f>IF(M411="","",M411*Data!M$622)</f>
        <v>0.19630034480000003</v>
      </c>
      <c r="P488" s="144">
        <f>IF(N411="","",N411*Data!N$622)</f>
        <v>0.16260355199999998</v>
      </c>
    </row>
    <row r="489" spans="1:16">
      <c r="A489" s="145"/>
      <c r="B489" s="137">
        <f t="shared" si="7"/>
        <v>43083</v>
      </c>
      <c r="C489" s="139"/>
      <c r="D489" s="139"/>
      <c r="E489" s="144">
        <f>IF(C412="","",C412*Data!C$622)</f>
        <v>0.595194</v>
      </c>
      <c r="F489" s="144">
        <f>IF(D412="","",D412*Data!D$622)</f>
        <v>0.84524399999999988</v>
      </c>
      <c r="G489" s="144">
        <f>IF(E412="","",E412*Data!E$622)</f>
        <v>0.63852600000000004</v>
      </c>
      <c r="H489" s="144">
        <f>IF(F412="","",F412*Data!F$622)</f>
        <v>0.45291000000000003</v>
      </c>
      <c r="I489" s="144">
        <f>IF(G412="","",G412*Data!G$622)</f>
        <v>0.29881599999999997</v>
      </c>
      <c r="J489" s="144">
        <f>IF(H412="","",H412*Data!H$622)</f>
        <v>0.1910107918</v>
      </c>
      <c r="K489" s="144">
        <f>IF(I412="","",I412*Data!I$622)</f>
        <v>0.29404023852</v>
      </c>
      <c r="L489" s="144">
        <f>IF(J412="","",J412*Data!J$622)</f>
        <v>0.32531987903999998</v>
      </c>
      <c r="M489" s="144">
        <f>IF(K412="","",K412*Data!K$622)</f>
        <v>0.21665263452000003</v>
      </c>
      <c r="N489" s="144">
        <f>IF(L412="","",L412*Data!L$622)</f>
        <v>0.25856047152</v>
      </c>
      <c r="O489" s="144">
        <f>IF(M412="","",M412*Data!M$622)</f>
        <v>0.19515034480000001</v>
      </c>
      <c r="P489" s="144">
        <f>IF(N412="","",N412*Data!N$622)</f>
        <v>0.16168855199999999</v>
      </c>
    </row>
    <row r="490" spans="1:16">
      <c r="A490" s="145"/>
      <c r="B490" s="137">
        <f t="shared" si="7"/>
        <v>43090</v>
      </c>
      <c r="C490" s="139"/>
      <c r="D490" s="139"/>
      <c r="E490" s="144">
        <f>IF(C413="","",C413*Data!C$622)</f>
        <v>0.595194</v>
      </c>
      <c r="F490" s="144">
        <f>IF(D413="","",D413*Data!D$622)</f>
        <v>0.84524399999999988</v>
      </c>
      <c r="G490" s="144">
        <f>IF(E413="","",E413*Data!E$622)</f>
        <v>0.63852600000000004</v>
      </c>
      <c r="H490" s="144">
        <f>IF(F413="","",F413*Data!F$622)</f>
        <v>0.45291000000000003</v>
      </c>
      <c r="I490" s="144">
        <f>IF(G413="","",G413*Data!G$622)</f>
        <v>0.29881599999999997</v>
      </c>
      <c r="J490" s="144">
        <f>IF(H413="","",H413*Data!H$622)</f>
        <v>0.1910107918</v>
      </c>
      <c r="K490" s="144">
        <f>IF(I413="","",I413*Data!I$622)</f>
        <v>0.29844423851999996</v>
      </c>
      <c r="L490" s="144">
        <f>IF(J413="","",J413*Data!J$622)</f>
        <v>0.3299038790399999</v>
      </c>
      <c r="M490" s="144">
        <f>IF(K413="","",K413*Data!K$622)</f>
        <v>0.21973663452</v>
      </c>
      <c r="N490" s="144">
        <f>IF(L413="","",L413*Data!L$622)</f>
        <v>0.26226847151999999</v>
      </c>
      <c r="O490" s="144">
        <f>IF(M413="","",M413*Data!M$622)</f>
        <v>0.1979103448</v>
      </c>
      <c r="P490" s="144">
        <f>IF(N413="","",N413*Data!N$622)</f>
        <v>0.16397605199999998</v>
      </c>
    </row>
    <row r="491" spans="1:16">
      <c r="A491" s="145"/>
      <c r="B491" s="137">
        <f t="shared" si="7"/>
        <v>43097</v>
      </c>
      <c r="C491" s="139"/>
      <c r="D491" s="139"/>
      <c r="E491" s="144">
        <f>IF(C414="","",C414*Data!C$622)</f>
        <v>0.595194</v>
      </c>
      <c r="F491" s="144">
        <f>IF(D414="","",D414*Data!D$622)</f>
        <v>0.84524399999999988</v>
      </c>
      <c r="G491" s="144">
        <f>IF(E414="","",E414*Data!E$622)</f>
        <v>0.63852600000000004</v>
      </c>
      <c r="H491" s="144">
        <f>IF(F414="","",F414*Data!F$622)</f>
        <v>0.45291000000000003</v>
      </c>
      <c r="I491" s="144">
        <f>IF(G414="","",G414*Data!G$622)</f>
        <v>0.29881599999999997</v>
      </c>
      <c r="J491" s="144">
        <f>IF(H414="","",H414*Data!H$622)</f>
        <v>0.1910107918</v>
      </c>
      <c r="K491" s="144">
        <f>IF(I414="","",I414*Data!I$622)</f>
        <v>0.30027923851999999</v>
      </c>
      <c r="L491" s="144">
        <f>IF(J414="","",J414*Data!J$622)</f>
        <v>0.33181387903999998</v>
      </c>
      <c r="M491" s="144">
        <f>IF(K414="","",K414*Data!K$622)</f>
        <v>0.22102163452000001</v>
      </c>
      <c r="N491" s="144">
        <f>IF(L414="","",L414*Data!L$622)</f>
        <v>0.26412247152000001</v>
      </c>
      <c r="O491" s="144">
        <f>IF(M414="","",M414*Data!M$622)</f>
        <v>0.19929034479999999</v>
      </c>
      <c r="P491" s="144">
        <f>IF(N414="","",N414*Data!N$622)</f>
        <v>0.16525705199999999</v>
      </c>
    </row>
    <row r="492" spans="1:16">
      <c r="A492" s="136">
        <v>2018</v>
      </c>
      <c r="B492" s="137">
        <f t="shared" si="7"/>
        <v>43104</v>
      </c>
      <c r="C492" s="139"/>
      <c r="D492" s="139"/>
      <c r="E492" s="144">
        <f>IF(C415="","",C415*Data!C$622)</f>
        <v>0.595194</v>
      </c>
      <c r="F492" s="144">
        <f>IF(D415="","",D415*Data!D$622)</f>
        <v>0.84524399999999988</v>
      </c>
      <c r="G492" s="144">
        <f>IF(E415="","",E415*Data!E$622)</f>
        <v>0.63852600000000004</v>
      </c>
      <c r="H492" s="144">
        <f>IF(F415="","",F415*Data!F$622)</f>
        <v>0.45291000000000003</v>
      </c>
      <c r="I492" s="144">
        <f>IF(G415="","",G415*Data!G$622)</f>
        <v>0.29881599999999997</v>
      </c>
      <c r="J492" s="144">
        <f>IF(H415="","",H415*Data!H$622)</f>
        <v>0.22231000000000001</v>
      </c>
      <c r="K492" s="144">
        <f>IF(I415="","",I415*Data!I$622)</f>
        <v>0.30982123851999999</v>
      </c>
      <c r="L492" s="144">
        <f>IF(J415="","",J415*Data!J$622)</f>
        <v>0.34174587903999992</v>
      </c>
      <c r="M492" s="144">
        <f>IF(K415="","",K415*Data!K$622)</f>
        <v>0.22770363452</v>
      </c>
      <c r="N492" s="144">
        <f>IF(L415="","",L415*Data!L$622)</f>
        <v>0.27200197152</v>
      </c>
      <c r="O492" s="144">
        <f>IF(M415="","",M415*Data!M$622)</f>
        <v>0.20515534480000003</v>
      </c>
      <c r="P492" s="144">
        <f>IF(N415="","",N415*Data!N$622)</f>
        <v>0.169557552</v>
      </c>
    </row>
    <row r="493" spans="1:16">
      <c r="A493" s="145"/>
      <c r="B493" s="137">
        <f t="shared" si="7"/>
        <v>43111</v>
      </c>
      <c r="C493" s="139"/>
      <c r="D493" s="139"/>
      <c r="E493" s="144">
        <f>IF(C416="","",C416*Data!C$622)</f>
        <v>0.595194</v>
      </c>
      <c r="F493" s="144">
        <f>IF(D416="","",D416*Data!D$622)</f>
        <v>0.84524399999999988</v>
      </c>
      <c r="G493" s="144">
        <f>IF(E416="","",E416*Data!E$622)</f>
        <v>0.63852600000000004</v>
      </c>
      <c r="H493" s="144">
        <f>IF(F416="","",F416*Data!F$622)</f>
        <v>0.45291000000000003</v>
      </c>
      <c r="I493" s="144">
        <f>IF(G416="","",G416*Data!G$622)</f>
        <v>0.29881599999999997</v>
      </c>
      <c r="J493" s="144">
        <f>IF(H416="","",H416*Data!H$622)</f>
        <v>0.22231000000000001</v>
      </c>
      <c r="K493" s="144">
        <f>IF(I416="","",I416*Data!I$622)</f>
        <v>0.31018823851999999</v>
      </c>
      <c r="L493" s="144">
        <f>IF(J416="","",J416*Data!J$622)</f>
        <v>0.34212787903999992</v>
      </c>
      <c r="M493" s="144">
        <f>IF(K416="","",K416*Data!K$622)</f>
        <v>0.22796063452000001</v>
      </c>
      <c r="N493" s="144">
        <f>IF(L416="","",L416*Data!L$622)</f>
        <v>0.27246547152</v>
      </c>
      <c r="O493" s="144">
        <f>IF(M416="","",M416*Data!M$622)</f>
        <v>0.20550034479999998</v>
      </c>
      <c r="P493" s="144">
        <f>IF(N416="","",N416*Data!N$622)</f>
        <v>0.16964905199999999</v>
      </c>
    </row>
    <row r="494" spans="1:16">
      <c r="A494" s="145"/>
      <c r="B494" s="137">
        <f t="shared" si="7"/>
        <v>43118</v>
      </c>
      <c r="C494" s="139"/>
      <c r="D494" s="139"/>
      <c r="E494" s="144">
        <f>IF(C417="","",C417*Data!C$622)</f>
        <v>0.595194</v>
      </c>
      <c r="F494" s="144">
        <f>IF(D417="","",D417*Data!D$622)</f>
        <v>0.84524399999999988</v>
      </c>
      <c r="G494" s="144">
        <f>IF(E417="","",E417*Data!E$622)</f>
        <v>0.63852600000000004</v>
      </c>
      <c r="H494" s="144">
        <f>IF(F417="","",F417*Data!F$622)</f>
        <v>0.45291000000000003</v>
      </c>
      <c r="I494" s="144">
        <f>IF(G417="","",G417*Data!G$622)</f>
        <v>0.29881599999999997</v>
      </c>
      <c r="J494" s="144">
        <f>IF(H417="","",H417*Data!H$622)</f>
        <v>0.22231000000000001</v>
      </c>
      <c r="K494" s="144">
        <f>IF(I417="","",I417*Data!I$622)</f>
        <v>0.30229773851999997</v>
      </c>
      <c r="L494" s="144">
        <f>IF(J417="","",J417*Data!J$622)</f>
        <v>0.33391487903999995</v>
      </c>
      <c r="M494" s="144">
        <f>IF(K417="","",K417*Data!K$622)</f>
        <v>0.22243513451999999</v>
      </c>
      <c r="N494" s="144">
        <f>IF(L417="","",L417*Data!L$622)</f>
        <v>0.26582197151999998</v>
      </c>
      <c r="O494" s="144">
        <f>IF(M417="","",M417*Data!M$622)</f>
        <v>0.20055534479999998</v>
      </c>
      <c r="P494" s="144">
        <f>IF(N417="","",N417*Data!N$622)</f>
        <v>0.165989052</v>
      </c>
    </row>
    <row r="495" spans="1:16">
      <c r="A495" s="145"/>
      <c r="B495" s="137">
        <f t="shared" si="7"/>
        <v>43125</v>
      </c>
      <c r="C495" s="139"/>
      <c r="D495" s="139"/>
      <c r="E495" s="144">
        <f>IF(C418="","",C418*Data!C$622)</f>
        <v>0.595194</v>
      </c>
      <c r="F495" s="144">
        <f>IF(D418="","",D418*Data!D$622)</f>
        <v>0.84524399999999988</v>
      </c>
      <c r="G495" s="144">
        <f>IF(E418="","",E418*Data!E$622)</f>
        <v>0.63852600000000004</v>
      </c>
      <c r="H495" s="144">
        <f>IF(F418="","",F418*Data!F$622)</f>
        <v>0.45291000000000003</v>
      </c>
      <c r="I495" s="144">
        <f>IF(G418="","",G418*Data!G$622)</f>
        <v>0.29881599999999997</v>
      </c>
      <c r="J495" s="144">
        <f>IF(H418="","",H418*Data!H$622)</f>
        <v>0.22231000000000001</v>
      </c>
      <c r="K495" s="144">
        <f>IF(I418="","",I418*Data!I$622)</f>
        <v>0.30633473851999998</v>
      </c>
      <c r="L495" s="144">
        <f>IF(J418="","",J418*Data!J$622)</f>
        <v>0.33811687903999993</v>
      </c>
      <c r="M495" s="144">
        <f>IF(K418="","",K418*Data!K$622)</f>
        <v>0.22526213451999999</v>
      </c>
      <c r="N495" s="144">
        <f>IF(L418="","",L418*Data!L$622)</f>
        <v>0.26983897152000003</v>
      </c>
      <c r="O495" s="144">
        <f>IF(M418="","",M418*Data!M$622)</f>
        <v>0.2035453448</v>
      </c>
      <c r="P495" s="144">
        <f>IF(N418="","",N418*Data!N$622)</f>
        <v>0.168642552</v>
      </c>
    </row>
    <row r="496" spans="1:16">
      <c r="A496" s="145"/>
      <c r="B496" s="137">
        <f t="shared" si="7"/>
        <v>43132</v>
      </c>
      <c r="C496" s="139"/>
      <c r="D496" s="139"/>
      <c r="E496" s="144">
        <f>IF(C419="","",C419*Data!C$622)</f>
        <v>0.595194</v>
      </c>
      <c r="F496" s="144">
        <f>IF(D419="","",D419*Data!D$622)</f>
        <v>0.84524399999999988</v>
      </c>
      <c r="G496" s="144">
        <f>IF(E419="","",E419*Data!E$622)</f>
        <v>0.63852600000000004</v>
      </c>
      <c r="H496" s="144">
        <f>IF(F419="","",F419*Data!F$622)</f>
        <v>0.45291000000000003</v>
      </c>
      <c r="I496" s="144">
        <f>IF(G419="","",G419*Data!G$622)</f>
        <v>0.29881599999999997</v>
      </c>
      <c r="J496" s="144">
        <f>IF(H419="","",H419*Data!H$622)</f>
        <v>0.22231000000000001</v>
      </c>
      <c r="K496" s="144">
        <f>IF(I419="","",I419*Data!I$622)</f>
        <v>0.33103399999999994</v>
      </c>
      <c r="L496" s="144">
        <f>IF(J419="","",J419*Data!J$622)</f>
        <v>0.36256487903999995</v>
      </c>
      <c r="M496" s="144">
        <f>IF(K419="","",K419*Data!K$622)</f>
        <v>0.24171013452000001</v>
      </c>
      <c r="N496" s="144">
        <f>IF(L419="","",L419*Data!L$622)</f>
        <v>0.28976947151999999</v>
      </c>
      <c r="O496" s="144">
        <f>IF(M419="","",M419*Data!M$622)</f>
        <v>0.21838034479999999</v>
      </c>
      <c r="P496" s="144">
        <f>IF(N419="","",N419*Data!N$622)</f>
        <v>0.18008005199999999</v>
      </c>
    </row>
    <row r="497" spans="1:16">
      <c r="A497" s="145"/>
      <c r="B497" s="137">
        <f t="shared" si="7"/>
        <v>43139</v>
      </c>
      <c r="C497" s="139"/>
      <c r="D497" s="139"/>
      <c r="E497" s="144">
        <f>IF(C420="","",C420*Data!C$622)</f>
        <v>0.595194</v>
      </c>
      <c r="F497" s="144">
        <f>IF(D420="","",D420*Data!D$622)</f>
        <v>0.84524399999999988</v>
      </c>
      <c r="G497" s="144">
        <f>IF(E420="","",E420*Data!E$622)</f>
        <v>0.63852600000000004</v>
      </c>
      <c r="H497" s="144">
        <f>IF(F420="","",F420*Data!F$622)</f>
        <v>0.45291000000000003</v>
      </c>
      <c r="I497" s="144">
        <f>IF(G420="","",G420*Data!G$622)</f>
        <v>0.29881599999999997</v>
      </c>
      <c r="J497" s="144">
        <f>IF(H420="","",H420*Data!H$622)</f>
        <v>0.22231000000000001</v>
      </c>
      <c r="K497" s="144">
        <f>IF(I420="","",I420*Data!I$622)</f>
        <v>0.33103399999999994</v>
      </c>
      <c r="L497" s="144">
        <f>IF(J420="","",J420*Data!J$622)</f>
        <v>0.36829487903999997</v>
      </c>
      <c r="M497" s="144">
        <f>IF(K420="","",K420*Data!K$622)</f>
        <v>0.24556513452000001</v>
      </c>
      <c r="N497" s="144">
        <f>IF(L420="","",L420*Data!L$622)</f>
        <v>0.29455897151999999</v>
      </c>
      <c r="O497" s="144">
        <f>IF(M420="","",M420*Data!M$622)</f>
        <v>0.22194534479999997</v>
      </c>
      <c r="P497" s="144">
        <f>IF(N420="","",N420*Data!N$622)</f>
        <v>0.18319105199999999</v>
      </c>
    </row>
    <row r="498" spans="1:16">
      <c r="A498" s="145"/>
      <c r="B498" s="137">
        <f t="shared" si="7"/>
        <v>43146</v>
      </c>
      <c r="C498" s="139"/>
      <c r="D498" s="139"/>
      <c r="E498" s="144">
        <f>IF(C421="","",C421*Data!C$622)</f>
        <v>0.595194</v>
      </c>
      <c r="F498" s="144">
        <f>IF(D421="","",D421*Data!D$622)</f>
        <v>0.84524399999999988</v>
      </c>
      <c r="G498" s="144">
        <f>IF(E421="","",E421*Data!E$622)</f>
        <v>0.63852600000000004</v>
      </c>
      <c r="H498" s="144">
        <f>IF(F421="","",F421*Data!F$622)</f>
        <v>0.45291000000000003</v>
      </c>
      <c r="I498" s="144">
        <f>IF(G421="","",G421*Data!G$622)</f>
        <v>0.29881599999999997</v>
      </c>
      <c r="J498" s="144">
        <f>IF(H421="","",H421*Data!H$622)</f>
        <v>0.22231000000000001</v>
      </c>
      <c r="K498" s="144">
        <f>IF(I421="","",I421*Data!I$622)</f>
        <v>0.33103399999999994</v>
      </c>
      <c r="L498" s="144">
        <f>IF(J421="","",J421*Data!J$622)</f>
        <v>0.37096887903999998</v>
      </c>
      <c r="M498" s="144">
        <f>IF(K421="","",K421*Data!K$622)</f>
        <v>0.24736413452000003</v>
      </c>
      <c r="N498" s="144">
        <f>IF(L421="","",L421*Data!L$622)</f>
        <v>0.29672197152000002</v>
      </c>
      <c r="O498" s="144">
        <f>IF(M421="","",M421*Data!M$622)</f>
        <v>0.2235553448</v>
      </c>
      <c r="P498" s="144">
        <f>IF(N421="","",N421*Data!N$622)</f>
        <v>0.18474655200000001</v>
      </c>
    </row>
    <row r="499" spans="1:16">
      <c r="A499" s="145"/>
      <c r="B499" s="137">
        <f t="shared" si="7"/>
        <v>43153</v>
      </c>
      <c r="C499" s="139"/>
      <c r="D499" s="139"/>
      <c r="E499" s="144">
        <f>IF(C422="","",C422*Data!C$622)</f>
        <v>0.595194</v>
      </c>
      <c r="F499" s="144">
        <f>IF(D422="","",D422*Data!D$622)</f>
        <v>0.84524399999999988</v>
      </c>
      <c r="G499" s="144">
        <f>IF(E422="","",E422*Data!E$622)</f>
        <v>0.63852600000000004</v>
      </c>
      <c r="H499" s="144">
        <f>IF(F422="","",F422*Data!F$622)</f>
        <v>0.45291000000000003</v>
      </c>
      <c r="I499" s="144">
        <f>IF(G422="","",G422*Data!G$622)</f>
        <v>0.29881599999999997</v>
      </c>
      <c r="J499" s="144">
        <f>IF(H422="","",H422*Data!H$622)</f>
        <v>0.22231000000000001</v>
      </c>
      <c r="K499" s="144">
        <f>IF(I422="","",I422*Data!I$622)</f>
        <v>0.33103399999999994</v>
      </c>
      <c r="L499" s="144">
        <f>IF(J422="","",J422*Data!J$622)</f>
        <v>0.36542987903999991</v>
      </c>
      <c r="M499" s="144">
        <f>IF(K422="","",K422*Data!K$622)</f>
        <v>0.24363763451999998</v>
      </c>
      <c r="N499" s="144">
        <f>IF(L422="","",L422*Data!L$622)</f>
        <v>0.29255047152000002</v>
      </c>
      <c r="O499" s="144">
        <f>IF(M422="","",M422*Data!M$622)</f>
        <v>0.2204503448</v>
      </c>
      <c r="P499" s="144">
        <f>IF(N422="","",N422*Data!N$622)</f>
        <v>0.18245905200000001</v>
      </c>
    </row>
    <row r="500" spans="1:16">
      <c r="A500" s="145"/>
      <c r="B500" s="137">
        <f t="shared" si="7"/>
        <v>43160</v>
      </c>
      <c r="C500" s="139"/>
      <c r="D500" s="139"/>
      <c r="E500" s="144">
        <f>IF(C423="","",C423*Data!C$622)</f>
        <v>0.595194</v>
      </c>
      <c r="F500" s="144">
        <f>IF(D423="","",D423*Data!D$622)</f>
        <v>0.84524399999999988</v>
      </c>
      <c r="G500" s="144">
        <f>IF(E423="","",E423*Data!E$622)</f>
        <v>0.63852600000000004</v>
      </c>
      <c r="H500" s="144">
        <f>IF(F423="","",F423*Data!F$622)</f>
        <v>0.45291000000000003</v>
      </c>
      <c r="I500" s="144">
        <f>IF(G423="","",G423*Data!G$622)</f>
        <v>0.29881599999999997</v>
      </c>
      <c r="J500" s="144">
        <f>IF(H423="","",H423*Data!H$622)</f>
        <v>0.22231000000000001</v>
      </c>
      <c r="K500" s="144">
        <f>IF(I423="","",I423*Data!I$622)</f>
        <v>0.33103399999999994</v>
      </c>
      <c r="L500" s="144">
        <f>IF(J423="","",J423*Data!J$622)</f>
        <v>0.35831600000000002</v>
      </c>
      <c r="M500" s="144">
        <f>IF(K423="","",K423*Data!K$622)</f>
        <v>0.24530813452000003</v>
      </c>
      <c r="N500" s="144">
        <f>IF(L423="","",L423*Data!L$622)</f>
        <v>0.32793097152</v>
      </c>
      <c r="O500" s="144">
        <f>IF(M423="","",M423*Data!M$622)</f>
        <v>0.24678534479999997</v>
      </c>
      <c r="P500" s="144">
        <f>IF(N423="","",N423*Data!N$622)</f>
        <v>0.20286355199999997</v>
      </c>
    </row>
    <row r="501" spans="1:16">
      <c r="A501" s="145"/>
      <c r="B501" s="137">
        <f t="shared" si="7"/>
        <v>43167</v>
      </c>
      <c r="C501" s="139"/>
      <c r="D501" s="139"/>
      <c r="E501" s="144">
        <f>IF(C424="","",C424*Data!C$622)</f>
        <v>0.595194</v>
      </c>
      <c r="F501" s="144">
        <f>IF(D424="","",D424*Data!D$622)</f>
        <v>0.84524399999999988</v>
      </c>
      <c r="G501" s="144">
        <f>IF(E424="","",E424*Data!E$622)</f>
        <v>0.63852600000000004</v>
      </c>
      <c r="H501" s="144">
        <f>IF(F424="","",F424*Data!F$622)</f>
        <v>0.45291000000000003</v>
      </c>
      <c r="I501" s="144">
        <f>IF(G424="","",G424*Data!G$622)</f>
        <v>0.29881599999999997</v>
      </c>
      <c r="J501" s="144">
        <f>IF(H424="","",H424*Data!H$622)</f>
        <v>0.22231000000000001</v>
      </c>
      <c r="K501" s="144">
        <f>IF(I424="","",I424*Data!I$622)</f>
        <v>0.33103399999999994</v>
      </c>
      <c r="L501" s="144">
        <f>IF(J424="","",J424*Data!J$622)</f>
        <v>0.35831600000000002</v>
      </c>
      <c r="M501" s="144">
        <f>IF(K424="","",K424*Data!K$622)</f>
        <v>0.24530813452000003</v>
      </c>
      <c r="N501" s="144">
        <f>IF(L424="","",L424*Data!L$622)</f>
        <v>0.32159647151999998</v>
      </c>
      <c r="O501" s="144">
        <f>IF(M424="","",M424*Data!M$622)</f>
        <v>0.24207034479999998</v>
      </c>
      <c r="P501" s="144">
        <f>IF(N424="","",N424*Data!N$622)</f>
        <v>0.19920355199999998</v>
      </c>
    </row>
    <row r="502" spans="1:16">
      <c r="A502" s="145"/>
      <c r="B502" s="137">
        <f t="shared" si="7"/>
        <v>43174</v>
      </c>
      <c r="C502" s="139"/>
      <c r="D502" s="139"/>
      <c r="E502" s="144">
        <f>IF(C425="","",C425*Data!C$622)</f>
        <v>0.595194</v>
      </c>
      <c r="F502" s="144">
        <f>IF(D425="","",D425*Data!D$622)</f>
        <v>0.84524399999999988</v>
      </c>
      <c r="G502" s="144">
        <f>IF(E425="","",E425*Data!E$622)</f>
        <v>0.63852600000000004</v>
      </c>
      <c r="H502" s="144">
        <f>IF(F425="","",F425*Data!F$622)</f>
        <v>0.45291000000000003</v>
      </c>
      <c r="I502" s="144">
        <f>IF(G425="","",G425*Data!G$622)</f>
        <v>0.29881599999999997</v>
      </c>
      <c r="J502" s="144">
        <f>IF(H425="","",H425*Data!H$622)</f>
        <v>0.22231000000000001</v>
      </c>
      <c r="K502" s="144">
        <f>IF(I425="","",I425*Data!I$622)</f>
        <v>0.33103399999999994</v>
      </c>
      <c r="L502" s="144">
        <f>IF(J425="","",J425*Data!J$622)</f>
        <v>0.35831600000000002</v>
      </c>
      <c r="M502" s="144">
        <f>IF(K425="","",K425*Data!K$622)</f>
        <v>0.24530813452000003</v>
      </c>
      <c r="N502" s="144">
        <f>IF(L425="","",L425*Data!L$622)</f>
        <v>0.30939097152</v>
      </c>
      <c r="O502" s="144">
        <f>IF(M425="","",M425*Data!M$622)</f>
        <v>0.23298534479999999</v>
      </c>
      <c r="P502" s="144">
        <f>IF(N425="","",N425*Data!N$622)</f>
        <v>0.19206655199999997</v>
      </c>
    </row>
    <row r="503" spans="1:16">
      <c r="A503" s="145"/>
      <c r="B503" s="137">
        <f t="shared" si="7"/>
        <v>43181</v>
      </c>
      <c r="C503" s="139"/>
      <c r="D503" s="139"/>
      <c r="E503" s="144">
        <f>IF(C426="","",C426*Data!C$622)</f>
        <v>0.595194</v>
      </c>
      <c r="F503" s="144">
        <f>IF(D426="","",D426*Data!D$622)</f>
        <v>0.84524399999999988</v>
      </c>
      <c r="G503" s="144">
        <f>IF(E426="","",E426*Data!E$622)</f>
        <v>0.63852600000000004</v>
      </c>
      <c r="H503" s="144">
        <f>IF(F426="","",F426*Data!F$622)</f>
        <v>0.45291000000000003</v>
      </c>
      <c r="I503" s="144">
        <f>IF(G426="","",G426*Data!G$622)</f>
        <v>0.29881599999999997</v>
      </c>
      <c r="J503" s="144">
        <f>IF(H426="","",H426*Data!H$622)</f>
        <v>0.22231000000000001</v>
      </c>
      <c r="K503" s="144">
        <f>IF(I426="","",I426*Data!I$622)</f>
        <v>0.33103399999999994</v>
      </c>
      <c r="L503" s="144">
        <f>IF(J426="","",J426*Data!J$622)</f>
        <v>0.35831600000000002</v>
      </c>
      <c r="M503" s="144">
        <f>IF(K426="","",K426*Data!K$622)</f>
        <v>0.24530813452000003</v>
      </c>
      <c r="N503" s="144">
        <f>IF(L426="","",L426*Data!L$622)</f>
        <v>0.28312597152000002</v>
      </c>
      <c r="O503" s="144">
        <f>IF(M426="","",M426*Data!M$622)</f>
        <v>0.21343534480000001</v>
      </c>
      <c r="P503" s="144">
        <f>IF(N426="","",N426*Data!N$622)</f>
        <v>0.177243552</v>
      </c>
    </row>
    <row r="504" spans="1:16">
      <c r="A504" s="145"/>
      <c r="B504" s="137">
        <f t="shared" si="7"/>
        <v>43188</v>
      </c>
      <c r="C504" s="139"/>
      <c r="D504" s="139"/>
      <c r="E504" s="144">
        <f>IF(C427="","",C427*Data!C$622)</f>
        <v>0.595194</v>
      </c>
      <c r="F504" s="144">
        <f>IF(D427="","",D427*Data!D$622)</f>
        <v>0.84524399999999988</v>
      </c>
      <c r="G504" s="144">
        <f>IF(E427="","",E427*Data!E$622)</f>
        <v>0.63852600000000004</v>
      </c>
      <c r="H504" s="144">
        <f>IF(F427="","",F427*Data!F$622)</f>
        <v>0.45291000000000003</v>
      </c>
      <c r="I504" s="144">
        <f>IF(G427="","",G427*Data!G$622)</f>
        <v>0.29881599999999997</v>
      </c>
      <c r="J504" s="144">
        <f>IF(H427="","",H427*Data!H$622)</f>
        <v>0.22231000000000001</v>
      </c>
      <c r="K504" s="144">
        <f>IF(I427="","",I427*Data!I$622)</f>
        <v>0.33103399999999994</v>
      </c>
      <c r="L504" s="144">
        <f>IF(J427="","",J427*Data!J$622)</f>
        <v>0.35831600000000002</v>
      </c>
      <c r="M504" s="144">
        <f>IF(K427="","",K427*Data!K$622)</f>
        <v>0.24530813452000003</v>
      </c>
      <c r="N504" s="144">
        <f>IF(L427="","",L427*Data!L$622)</f>
        <v>0.28080847152000005</v>
      </c>
      <c r="O504" s="144">
        <f>IF(M427="","",M427*Data!M$622)</f>
        <v>0.21171034480000001</v>
      </c>
      <c r="P504" s="144">
        <f>IF(N427="","",N427*Data!N$622)</f>
        <v>0.17587105199999997</v>
      </c>
    </row>
    <row r="505" spans="1:16">
      <c r="A505" s="145"/>
      <c r="B505" s="137">
        <f t="shared" si="7"/>
        <v>43195</v>
      </c>
      <c r="C505" s="139"/>
      <c r="D505" s="139"/>
      <c r="E505" s="144">
        <f>IF(C428="","",C428*Data!C$622)</f>
        <v>0.595194</v>
      </c>
      <c r="F505" s="144">
        <f>IF(D428="","",D428*Data!D$622)</f>
        <v>0.84524399999999988</v>
      </c>
      <c r="G505" s="144">
        <f>IF(E428="","",E428*Data!E$622)</f>
        <v>0.63852600000000004</v>
      </c>
      <c r="H505" s="144">
        <f>IF(F428="","",F428*Data!F$622)</f>
        <v>0.45291000000000003</v>
      </c>
      <c r="I505" s="144">
        <f>IF(G428="","",G428*Data!G$622)</f>
        <v>0.29881599999999997</v>
      </c>
      <c r="J505" s="144">
        <f>IF(H428="","",H428*Data!H$622)</f>
        <v>0.22231000000000001</v>
      </c>
      <c r="K505" s="144">
        <f>IF(I428="","",I428*Data!I$622)</f>
        <v>0.33103399999999994</v>
      </c>
      <c r="L505" s="144">
        <f>IF(J428="","",J428*Data!J$622)</f>
        <v>0.35831600000000002</v>
      </c>
      <c r="M505" s="144">
        <f>IF(K428="","",K428*Data!K$622)</f>
        <v>0.252888</v>
      </c>
      <c r="N505" s="144">
        <f>IF(L428="","",L428*Data!L$622)</f>
        <v>0.30012097152</v>
      </c>
      <c r="O505" s="144">
        <f>IF(M428="","",M428*Data!M$622)</f>
        <v>0.2260853448</v>
      </c>
      <c r="P505" s="144">
        <f>IF(N428="","",N428*Data!N$622)</f>
        <v>0.18694255199999998</v>
      </c>
    </row>
    <row r="506" spans="1:16">
      <c r="A506" s="145"/>
      <c r="B506" s="137">
        <f t="shared" si="7"/>
        <v>43202</v>
      </c>
      <c r="C506" s="139"/>
      <c r="D506" s="139"/>
      <c r="E506" s="144" t="str">
        <f>IF(C429="","",C429*Data!C$622)</f>
        <v/>
      </c>
      <c r="F506" s="144" t="str">
        <f>IF(D429="","",D429*Data!D$622)</f>
        <v/>
      </c>
      <c r="G506" s="144" t="str">
        <f>IF(E429="","",E429*Data!E$622)</f>
        <v/>
      </c>
      <c r="H506" s="144" t="str">
        <f>IF(F429="","",F429*Data!F$622)</f>
        <v/>
      </c>
      <c r="I506" s="144" t="str">
        <f>IF(G429="","",G429*Data!G$622)</f>
        <v/>
      </c>
      <c r="J506" s="144" t="str">
        <f>IF(H429="","",H429*Data!H$622)</f>
        <v/>
      </c>
      <c r="K506" s="144" t="str">
        <f>IF(I429="","",I429*Data!I$622)</f>
        <v/>
      </c>
      <c r="L506" s="144" t="str">
        <f>IF(J429="","",J429*Data!J$622)</f>
        <v/>
      </c>
      <c r="M506" s="144" t="str">
        <f>IF(K429="","",K429*Data!K$622)</f>
        <v/>
      </c>
      <c r="N506" s="144" t="str">
        <f>IF(L429="","",L429*Data!L$622)</f>
        <v/>
      </c>
      <c r="O506" s="144" t="str">
        <f>IF(M429="","",M429*Data!M$622)</f>
        <v/>
      </c>
      <c r="P506" s="144" t="str">
        <f>IF(N429="","",N429*Data!N$622)</f>
        <v/>
      </c>
    </row>
    <row r="507" spans="1:16">
      <c r="A507" s="145"/>
      <c r="B507" s="137">
        <f t="shared" si="7"/>
        <v>43209</v>
      </c>
      <c r="C507" s="139"/>
      <c r="D507" s="139"/>
      <c r="E507" s="144" t="str">
        <f>IF(C430="","",C430*Data!C$622)</f>
        <v/>
      </c>
      <c r="F507" s="144" t="str">
        <f>IF(D430="","",D430*Data!D$622)</f>
        <v/>
      </c>
      <c r="G507" s="144" t="str">
        <f>IF(E430="","",E430*Data!E$622)</f>
        <v/>
      </c>
      <c r="H507" s="144" t="str">
        <f>IF(F430="","",F430*Data!F$622)</f>
        <v/>
      </c>
      <c r="I507" s="144" t="str">
        <f>IF(G430="","",G430*Data!G$622)</f>
        <v/>
      </c>
      <c r="J507" s="144" t="str">
        <f>IF(H430="","",H430*Data!H$622)</f>
        <v/>
      </c>
      <c r="K507" s="144" t="str">
        <f>IF(I430="","",I430*Data!I$622)</f>
        <v/>
      </c>
      <c r="L507" s="144" t="str">
        <f>IF(J430="","",J430*Data!J$622)</f>
        <v/>
      </c>
      <c r="M507" s="144" t="str">
        <f>IF(K430="","",K430*Data!K$622)</f>
        <v/>
      </c>
      <c r="N507" s="144" t="str">
        <f>IF(L430="","",L430*Data!L$622)</f>
        <v/>
      </c>
      <c r="O507" s="144" t="str">
        <f>IF(M430="","",M430*Data!M$622)</f>
        <v/>
      </c>
      <c r="P507" s="144" t="str">
        <f>IF(N430="","",N430*Data!N$622)</f>
        <v/>
      </c>
    </row>
    <row r="508" spans="1:16">
      <c r="A508" s="145"/>
      <c r="B508" s="137">
        <f t="shared" si="7"/>
        <v>43216</v>
      </c>
      <c r="C508" s="139"/>
      <c r="D508" s="139"/>
      <c r="E508" s="144" t="str">
        <f>IF(C431="","",C431*Data!C$622)</f>
        <v/>
      </c>
      <c r="F508" s="144" t="str">
        <f>IF(D431="","",D431*Data!D$622)</f>
        <v/>
      </c>
      <c r="G508" s="144" t="str">
        <f>IF(E431="","",E431*Data!E$622)</f>
        <v/>
      </c>
      <c r="H508" s="144" t="str">
        <f>IF(F431="","",F431*Data!F$622)</f>
        <v/>
      </c>
      <c r="I508" s="144" t="str">
        <f>IF(G431="","",G431*Data!G$622)</f>
        <v/>
      </c>
      <c r="J508" s="144" t="str">
        <f>IF(H431="","",H431*Data!H$622)</f>
        <v/>
      </c>
      <c r="K508" s="144" t="str">
        <f>IF(I431="","",I431*Data!I$622)</f>
        <v/>
      </c>
      <c r="L508" s="144" t="str">
        <f>IF(J431="","",J431*Data!J$622)</f>
        <v/>
      </c>
      <c r="M508" s="144" t="str">
        <f>IF(K431="","",K431*Data!K$622)</f>
        <v/>
      </c>
      <c r="N508" s="144" t="str">
        <f>IF(L431="","",L431*Data!L$622)</f>
        <v/>
      </c>
      <c r="O508" s="144" t="str">
        <f>IF(M431="","",M431*Data!M$622)</f>
        <v/>
      </c>
      <c r="P508" s="144" t="str">
        <f>IF(N431="","",N431*Data!N$622)</f>
        <v/>
      </c>
    </row>
    <row r="509" spans="1:16">
      <c r="A509" s="145"/>
      <c r="B509" s="137">
        <f t="shared" si="7"/>
        <v>43223</v>
      </c>
      <c r="C509" s="139"/>
      <c r="D509" s="139"/>
      <c r="E509" s="144" t="str">
        <f>IF(C432="","",C432*Data!C$622)</f>
        <v/>
      </c>
      <c r="F509" s="144" t="str">
        <f>IF(D432="","",D432*Data!D$622)</f>
        <v/>
      </c>
      <c r="G509" s="144" t="str">
        <f>IF(E432="","",E432*Data!E$622)</f>
        <v/>
      </c>
      <c r="H509" s="144" t="str">
        <f>IF(F432="","",F432*Data!F$622)</f>
        <v/>
      </c>
      <c r="I509" s="144" t="str">
        <f>IF(G432="","",G432*Data!G$622)</f>
        <v/>
      </c>
      <c r="J509" s="144" t="str">
        <f>IF(H432="","",H432*Data!H$622)</f>
        <v/>
      </c>
      <c r="K509" s="144" t="str">
        <f>IF(I432="","",I432*Data!I$622)</f>
        <v/>
      </c>
      <c r="L509" s="144" t="str">
        <f>IF(J432="","",J432*Data!J$622)</f>
        <v/>
      </c>
      <c r="M509" s="144" t="str">
        <f>IF(K432="","",K432*Data!K$622)</f>
        <v/>
      </c>
      <c r="N509" s="144" t="str">
        <f>IF(L432="","",L432*Data!L$622)</f>
        <v/>
      </c>
      <c r="O509" s="144" t="str">
        <f>IF(M432="","",M432*Data!M$622)</f>
        <v/>
      </c>
      <c r="P509" s="144" t="str">
        <f>IF(N432="","",N432*Data!N$622)</f>
        <v/>
      </c>
    </row>
    <row r="510" spans="1:16">
      <c r="A510" s="145"/>
      <c r="B510" s="137">
        <f t="shared" si="7"/>
        <v>43230</v>
      </c>
      <c r="C510" s="139"/>
      <c r="D510" s="139"/>
      <c r="E510" s="144" t="str">
        <f>IF(C433="","",C433*Data!C$622)</f>
        <v/>
      </c>
      <c r="F510" s="144" t="str">
        <f>IF(D433="","",D433*Data!D$622)</f>
        <v/>
      </c>
      <c r="G510" s="144" t="str">
        <f>IF(E433="","",E433*Data!E$622)</f>
        <v/>
      </c>
      <c r="H510" s="144" t="str">
        <f>IF(F433="","",F433*Data!F$622)</f>
        <v/>
      </c>
      <c r="I510" s="144" t="str">
        <f>IF(G433="","",G433*Data!G$622)</f>
        <v/>
      </c>
      <c r="J510" s="144" t="str">
        <f>IF(H433="","",H433*Data!H$622)</f>
        <v/>
      </c>
      <c r="K510" s="144" t="str">
        <f>IF(I433="","",I433*Data!I$622)</f>
        <v/>
      </c>
      <c r="L510" s="144" t="str">
        <f>IF(J433="","",J433*Data!J$622)</f>
        <v/>
      </c>
      <c r="M510" s="144" t="str">
        <f>IF(K433="","",K433*Data!K$622)</f>
        <v/>
      </c>
      <c r="N510" s="144" t="str">
        <f>IF(L433="","",L433*Data!L$622)</f>
        <v/>
      </c>
      <c r="O510" s="144" t="str">
        <f>IF(M433="","",M433*Data!M$622)</f>
        <v/>
      </c>
      <c r="P510" s="144" t="str">
        <f>IF(N433="","",N433*Data!N$622)</f>
        <v/>
      </c>
    </row>
    <row r="511" spans="1:16">
      <c r="A511" s="145"/>
      <c r="B511" s="137">
        <f t="shared" si="7"/>
        <v>43237</v>
      </c>
      <c r="C511" s="139"/>
      <c r="D511" s="139"/>
      <c r="E511" s="144" t="str">
        <f>IF(C434="","",C434*Data!C$622)</f>
        <v/>
      </c>
      <c r="F511" s="144" t="str">
        <f>IF(D434="","",D434*Data!D$622)</f>
        <v/>
      </c>
      <c r="G511" s="144" t="str">
        <f>IF(E434="","",E434*Data!E$622)</f>
        <v/>
      </c>
      <c r="H511" s="144" t="str">
        <f>IF(F434="","",F434*Data!F$622)</f>
        <v/>
      </c>
      <c r="I511" s="144" t="str">
        <f>IF(G434="","",G434*Data!G$622)</f>
        <v/>
      </c>
      <c r="J511" s="144" t="str">
        <f>IF(H434="","",H434*Data!H$622)</f>
        <v/>
      </c>
      <c r="K511" s="144" t="str">
        <f>IF(I434="","",I434*Data!I$622)</f>
        <v/>
      </c>
      <c r="L511" s="144" t="str">
        <f>IF(J434="","",J434*Data!J$622)</f>
        <v/>
      </c>
      <c r="M511" s="144" t="str">
        <f>IF(K434="","",K434*Data!K$622)</f>
        <v/>
      </c>
      <c r="N511" s="144" t="str">
        <f>IF(L434="","",L434*Data!L$622)</f>
        <v/>
      </c>
      <c r="O511" s="144" t="str">
        <f>IF(M434="","",M434*Data!M$622)</f>
        <v/>
      </c>
      <c r="P511" s="144" t="str">
        <f>IF(N434="","",N434*Data!N$622)</f>
        <v/>
      </c>
    </row>
    <row r="512" spans="1:16">
      <c r="A512" s="145"/>
      <c r="B512" s="137">
        <f t="shared" si="7"/>
        <v>43244</v>
      </c>
      <c r="C512" s="139"/>
      <c r="D512" s="139"/>
      <c r="E512" s="144" t="str">
        <f>IF(C435="","",C435*Data!C$622)</f>
        <v/>
      </c>
      <c r="F512" s="144" t="str">
        <f>IF(D435="","",D435*Data!D$622)</f>
        <v/>
      </c>
      <c r="G512" s="144" t="str">
        <f>IF(E435="","",E435*Data!E$622)</f>
        <v/>
      </c>
      <c r="H512" s="144" t="str">
        <f>IF(F435="","",F435*Data!F$622)</f>
        <v/>
      </c>
      <c r="I512" s="144" t="str">
        <f>IF(G435="","",G435*Data!G$622)</f>
        <v/>
      </c>
      <c r="J512" s="144" t="str">
        <f>IF(H435="","",H435*Data!H$622)</f>
        <v/>
      </c>
      <c r="K512" s="144" t="str">
        <f>IF(I435="","",I435*Data!I$622)</f>
        <v/>
      </c>
      <c r="L512" s="144" t="str">
        <f>IF(J435="","",J435*Data!J$622)</f>
        <v/>
      </c>
      <c r="M512" s="144" t="str">
        <f>IF(K435="","",K435*Data!K$622)</f>
        <v/>
      </c>
      <c r="N512" s="144" t="str">
        <f>IF(L435="","",L435*Data!L$622)</f>
        <v/>
      </c>
      <c r="O512" s="144" t="str">
        <f>IF(M435="","",M435*Data!M$622)</f>
        <v/>
      </c>
      <c r="P512" s="144" t="str">
        <f>IF(N435="","",N435*Data!N$622)</f>
        <v/>
      </c>
    </row>
    <row r="513" spans="1:16">
      <c r="A513" s="145"/>
      <c r="B513" s="137">
        <f t="shared" si="7"/>
        <v>43251</v>
      </c>
      <c r="C513" s="139"/>
      <c r="D513" s="139"/>
      <c r="E513" s="144" t="str">
        <f>IF(C436="","",C436*Data!C$622)</f>
        <v/>
      </c>
      <c r="F513" s="144" t="str">
        <f>IF(D436="","",D436*Data!D$622)</f>
        <v/>
      </c>
      <c r="G513" s="144" t="str">
        <f>IF(E436="","",E436*Data!E$622)</f>
        <v/>
      </c>
      <c r="H513" s="144" t="str">
        <f>IF(F436="","",F436*Data!F$622)</f>
        <v/>
      </c>
      <c r="I513" s="144" t="str">
        <f>IF(G436="","",G436*Data!G$622)</f>
        <v/>
      </c>
      <c r="J513" s="144" t="str">
        <f>IF(H436="","",H436*Data!H$622)</f>
        <v/>
      </c>
      <c r="K513" s="144" t="str">
        <f>IF(I436="","",I436*Data!I$622)</f>
        <v/>
      </c>
      <c r="L513" s="144" t="str">
        <f>IF(J436="","",J436*Data!J$622)</f>
        <v/>
      </c>
      <c r="M513" s="144" t="str">
        <f>IF(K436="","",K436*Data!K$622)</f>
        <v/>
      </c>
      <c r="N513" s="144" t="str">
        <f>IF(L436="","",L436*Data!L$622)</f>
        <v/>
      </c>
      <c r="O513" s="144" t="str">
        <f>IF(M436="","",M436*Data!M$622)</f>
        <v/>
      </c>
      <c r="P513" s="144" t="str">
        <f>IF(N436="","",N436*Data!N$622)</f>
        <v/>
      </c>
    </row>
    <row r="514" spans="1:16">
      <c r="A514" s="145"/>
      <c r="B514" s="137"/>
      <c r="C514" s="139"/>
      <c r="D514" s="139"/>
      <c r="E514" s="144" t="str">
        <f>IF(C437="","",C437*Data!C$622)</f>
        <v/>
      </c>
      <c r="F514" s="144" t="str">
        <f>IF(D437="","",D437*Data!D$622)</f>
        <v/>
      </c>
      <c r="G514" s="144" t="str">
        <f>IF(E437="","",E437*Data!E$622)</f>
        <v/>
      </c>
      <c r="H514" s="144" t="str">
        <f>IF(F437="","",F437*Data!F$622)</f>
        <v/>
      </c>
      <c r="I514" s="144" t="str">
        <f>IF(G437="","",G437*Data!G$622)</f>
        <v/>
      </c>
      <c r="J514" s="144" t="str">
        <f>IF(H437="","",H437*Data!H$622)</f>
        <v/>
      </c>
      <c r="K514" s="144" t="str">
        <f>IF(I437="","",I437*Data!I$622)</f>
        <v/>
      </c>
      <c r="L514" s="144" t="str">
        <f>IF(J437="","",J437*Data!J$622)</f>
        <v/>
      </c>
      <c r="M514" s="144" t="str">
        <f>IF(K437="","",K437*Data!K$622)</f>
        <v/>
      </c>
      <c r="N514" s="144" t="str">
        <f>IF(L437="","",L437*Data!L$622)</f>
        <v/>
      </c>
      <c r="O514" s="144" t="str">
        <f>IF(M437="","",M437*Data!M$622)</f>
        <v/>
      </c>
      <c r="P514" s="144" t="str">
        <f>IF(N437="","",N437*Data!N$622)</f>
        <v/>
      </c>
    </row>
    <row r="515" spans="1:16">
      <c r="A515" s="145"/>
      <c r="B515" s="137"/>
      <c r="C515" s="139"/>
      <c r="D515" s="139"/>
      <c r="E515" s="144" t="str">
        <f>IF(C438="","",C438*Data!C$622)</f>
        <v/>
      </c>
      <c r="F515" s="144" t="str">
        <f>IF(D438="","",D438*Data!D$622)</f>
        <v/>
      </c>
      <c r="G515" s="144" t="str">
        <f>IF(E438="","",E438*Data!E$622)</f>
        <v/>
      </c>
      <c r="H515" s="144" t="str">
        <f>IF(F438="","",F438*Data!F$622)</f>
        <v/>
      </c>
      <c r="I515" s="144" t="str">
        <f>IF(G438="","",G438*Data!G$622)</f>
        <v/>
      </c>
      <c r="J515" s="144" t="str">
        <f>IF(H438="","",H438*Data!H$622)</f>
        <v/>
      </c>
      <c r="K515" s="144" t="str">
        <f>IF(I438="","",I438*Data!I$622)</f>
        <v/>
      </c>
      <c r="L515" s="144" t="str">
        <f>IF(J438="","",J438*Data!J$622)</f>
        <v/>
      </c>
      <c r="M515" s="144" t="str">
        <f>IF(K438="","",K438*Data!K$622)</f>
        <v/>
      </c>
      <c r="N515" s="144" t="str">
        <f>IF(L438="","",L438*Data!L$622)</f>
        <v/>
      </c>
      <c r="O515" s="144" t="str">
        <f>IF(M438="","",M438*Data!M$622)</f>
        <v/>
      </c>
      <c r="P515" s="144" t="str">
        <f>IF(N438="","",N438*Data!N$622)</f>
        <v/>
      </c>
    </row>
    <row r="516" spans="1:16">
      <c r="A516" s="145"/>
      <c r="B516" s="137"/>
      <c r="C516" s="139"/>
      <c r="D516" s="139"/>
      <c r="E516" s="144" t="str">
        <f>IF(C439="","",C439*Data!C$622)</f>
        <v/>
      </c>
      <c r="F516" s="144" t="str">
        <f>IF(D439="","",D439*Data!D$622)</f>
        <v/>
      </c>
      <c r="G516" s="144" t="str">
        <f>IF(E439="","",E439*Data!E$622)</f>
        <v/>
      </c>
      <c r="H516" s="144" t="str">
        <f>IF(F439="","",F439*Data!F$622)</f>
        <v/>
      </c>
      <c r="I516" s="144" t="str">
        <f>IF(G439="","",G439*Data!G$622)</f>
        <v/>
      </c>
      <c r="J516" s="144" t="str">
        <f>IF(H439="","",H439*Data!H$622)</f>
        <v/>
      </c>
      <c r="K516" s="144" t="str">
        <f>IF(I439="","",I439*Data!I$622)</f>
        <v/>
      </c>
      <c r="L516" s="144" t="str">
        <f>IF(J439="","",J439*Data!J$622)</f>
        <v/>
      </c>
      <c r="M516" s="144" t="str">
        <f>IF(K439="","",K439*Data!K$622)</f>
        <v/>
      </c>
      <c r="N516" s="144" t="str">
        <f>IF(L439="","",L439*Data!L$622)</f>
        <v/>
      </c>
      <c r="O516" s="144" t="str">
        <f>IF(M439="","",M439*Data!M$622)</f>
        <v/>
      </c>
      <c r="P516" s="144" t="str">
        <f>IF(N439="","",N439*Data!N$622)</f>
        <v/>
      </c>
    </row>
    <row r="517" spans="1:16">
      <c r="A517" s="145"/>
      <c r="B517" s="137"/>
      <c r="C517" s="139"/>
      <c r="D517" s="139"/>
      <c r="E517" s="144" t="str">
        <f>IF(C440="","",C440*Data!C$622)</f>
        <v/>
      </c>
      <c r="F517" s="144" t="str">
        <f>IF(D440="","",D440*Data!D$622)</f>
        <v/>
      </c>
      <c r="G517" s="144" t="str">
        <f>IF(E440="","",E440*Data!E$622)</f>
        <v/>
      </c>
      <c r="H517" s="144" t="str">
        <f>IF(F440="","",F440*Data!F$622)</f>
        <v/>
      </c>
      <c r="I517" s="144" t="str">
        <f>IF(G440="","",G440*Data!G$622)</f>
        <v/>
      </c>
      <c r="J517" s="144" t="str">
        <f>IF(H440="","",H440*Data!H$622)</f>
        <v/>
      </c>
      <c r="K517" s="144" t="str">
        <f>IF(I440="","",I440*Data!I$622)</f>
        <v/>
      </c>
      <c r="L517" s="144" t="str">
        <f>IF(J440="","",J440*Data!J$622)</f>
        <v/>
      </c>
      <c r="M517" s="144" t="str">
        <f>IF(K440="","",K440*Data!K$622)</f>
        <v/>
      </c>
      <c r="N517" s="144" t="str">
        <f>IF(L440="","",L440*Data!L$622)</f>
        <v/>
      </c>
      <c r="O517" s="144" t="str">
        <f>IF(M440="","",M440*Data!M$622)</f>
        <v/>
      </c>
      <c r="P517" s="144" t="str">
        <f>IF(N440="","",N440*Data!N$622)</f>
        <v/>
      </c>
    </row>
    <row r="518" spans="1:16">
      <c r="A518" s="145"/>
      <c r="B518" s="137"/>
      <c r="C518" s="139"/>
      <c r="D518" s="139"/>
      <c r="E518" s="144" t="str">
        <f>IF(C441="","",C441*Data!C$622)</f>
        <v/>
      </c>
      <c r="F518" s="144" t="str">
        <f>IF(D441="","",D441*Data!D$622)</f>
        <v/>
      </c>
      <c r="G518" s="144" t="str">
        <f>IF(E441="","",E441*Data!E$622)</f>
        <v/>
      </c>
      <c r="H518" s="144" t="str">
        <f>IF(F441="","",F441*Data!F$622)</f>
        <v/>
      </c>
      <c r="I518" s="144" t="str">
        <f>IF(G441="","",G441*Data!G$622)</f>
        <v/>
      </c>
      <c r="J518" s="144" t="str">
        <f>IF(H441="","",H441*Data!H$622)</f>
        <v/>
      </c>
      <c r="K518" s="144" t="str">
        <f>IF(I441="","",I441*Data!I$622)</f>
        <v/>
      </c>
      <c r="L518" s="144" t="str">
        <f>IF(J441="","",J441*Data!J$622)</f>
        <v/>
      </c>
      <c r="M518" s="144" t="str">
        <f>IF(K441="","",K441*Data!K$622)</f>
        <v/>
      </c>
      <c r="N518" s="144" t="str">
        <f>IF(L441="","",L441*Data!L$622)</f>
        <v/>
      </c>
      <c r="O518" s="144" t="str">
        <f>IF(M441="","",M441*Data!M$622)</f>
        <v/>
      </c>
      <c r="P518" s="144" t="str">
        <f>IF(N441="","",N441*Data!N$622)</f>
        <v/>
      </c>
    </row>
    <row r="519" spans="1:16">
      <c r="A519" s="145"/>
      <c r="B519" s="137"/>
      <c r="C519" s="139"/>
      <c r="D519" s="139"/>
      <c r="E519" s="144" t="str">
        <f>IF(C442="","",C442*Data!C$622)</f>
        <v/>
      </c>
      <c r="F519" s="144" t="str">
        <f>IF(D442="","",D442*Data!D$622)</f>
        <v/>
      </c>
      <c r="G519" s="144" t="str">
        <f>IF(E442="","",E442*Data!E$622)</f>
        <v/>
      </c>
      <c r="H519" s="144" t="str">
        <f>IF(F442="","",F442*Data!F$622)</f>
        <v/>
      </c>
      <c r="I519" s="144" t="str">
        <f>IF(G442="","",G442*Data!G$622)</f>
        <v/>
      </c>
      <c r="J519" s="144" t="str">
        <f>IF(H442="","",H442*Data!H$622)</f>
        <v/>
      </c>
      <c r="K519" s="144" t="str">
        <f>IF(I442="","",I442*Data!I$622)</f>
        <v/>
      </c>
      <c r="L519" s="144" t="str">
        <f>IF(J442="","",J442*Data!J$622)</f>
        <v/>
      </c>
      <c r="M519" s="144" t="str">
        <f>IF(K442="","",K442*Data!K$622)</f>
        <v/>
      </c>
      <c r="N519" s="144" t="str">
        <f>IF(L442="","",L442*Data!L$622)</f>
        <v/>
      </c>
      <c r="O519" s="144" t="str">
        <f>IF(M442="","",M442*Data!M$622)</f>
        <v/>
      </c>
      <c r="P519" s="144" t="str">
        <f>IF(N442="","",N442*Data!N$622)</f>
        <v/>
      </c>
    </row>
    <row r="520" spans="1:16">
      <c r="A520" s="145"/>
      <c r="B520" s="137"/>
      <c r="C520" s="139"/>
      <c r="D520" s="139"/>
      <c r="E520" s="144" t="str">
        <f>IF(C443="","",C443*Data!C$622)</f>
        <v/>
      </c>
      <c r="F520" s="144" t="str">
        <f>IF(D443="","",D443*Data!D$622)</f>
        <v/>
      </c>
      <c r="G520" s="144" t="str">
        <f>IF(E443="","",E443*Data!E$622)</f>
        <v/>
      </c>
      <c r="H520" s="144" t="str">
        <f>IF(F443="","",F443*Data!F$622)</f>
        <v/>
      </c>
      <c r="I520" s="144" t="str">
        <f>IF(G443="","",G443*Data!G$622)</f>
        <v/>
      </c>
      <c r="J520" s="144" t="str">
        <f>IF(H443="","",H443*Data!H$622)</f>
        <v/>
      </c>
      <c r="K520" s="144" t="str">
        <f>IF(I443="","",I443*Data!I$622)</f>
        <v/>
      </c>
      <c r="L520" s="144" t="str">
        <f>IF(J443="","",J443*Data!J$622)</f>
        <v/>
      </c>
      <c r="M520" s="144" t="str">
        <f>IF(K443="","",K443*Data!K$622)</f>
        <v/>
      </c>
      <c r="N520" s="144" t="str">
        <f>IF(L443="","",L443*Data!L$622)</f>
        <v/>
      </c>
      <c r="O520" s="144" t="str">
        <f>IF(M443="","",M443*Data!M$622)</f>
        <v/>
      </c>
      <c r="P520" s="144" t="str">
        <f>IF(N443="","",N443*Data!N$622)</f>
        <v/>
      </c>
    </row>
    <row r="521" spans="1:16">
      <c r="A521" s="145"/>
      <c r="B521" s="137"/>
      <c r="C521" s="139"/>
      <c r="D521" s="139"/>
      <c r="E521" s="144" t="str">
        <f>IF(C444="","",C444*Data!C$622)</f>
        <v/>
      </c>
      <c r="F521" s="144" t="str">
        <f>IF(D444="","",D444*Data!D$622)</f>
        <v/>
      </c>
      <c r="G521" s="144" t="str">
        <f>IF(E444="","",E444*Data!E$622)</f>
        <v/>
      </c>
      <c r="H521" s="144" t="str">
        <f>IF(F444="","",F444*Data!F$622)</f>
        <v/>
      </c>
      <c r="I521" s="144" t="str">
        <f>IF(G444="","",G444*Data!G$622)</f>
        <v/>
      </c>
      <c r="J521" s="144" t="str">
        <f>IF(H444="","",H444*Data!H$622)</f>
        <v/>
      </c>
      <c r="K521" s="144" t="str">
        <f>IF(I444="","",I444*Data!I$622)</f>
        <v/>
      </c>
      <c r="L521" s="144" t="str">
        <f>IF(J444="","",J444*Data!J$622)</f>
        <v/>
      </c>
      <c r="M521" s="144" t="str">
        <f>IF(K444="","",K444*Data!K$622)</f>
        <v/>
      </c>
      <c r="N521" s="144" t="str">
        <f>IF(L444="","",L444*Data!L$622)</f>
        <v/>
      </c>
      <c r="O521" s="144" t="str">
        <f>IF(M444="","",M444*Data!M$622)</f>
        <v/>
      </c>
      <c r="P521" s="144" t="str">
        <f>IF(N444="","",N444*Data!N$622)</f>
        <v/>
      </c>
    </row>
    <row r="522" spans="1:16">
      <c r="A522" s="145"/>
      <c r="B522" s="137"/>
      <c r="C522" s="139"/>
      <c r="D522" s="139"/>
      <c r="E522" s="144" t="str">
        <f>IF(C445="","",C445*Data!C$622)</f>
        <v/>
      </c>
      <c r="F522" s="144" t="str">
        <f>IF(D445="","",D445*Data!D$622)</f>
        <v/>
      </c>
      <c r="G522" s="144" t="str">
        <f>IF(E445="","",E445*Data!E$622)</f>
        <v/>
      </c>
      <c r="H522" s="144" t="str">
        <f>IF(F445="","",F445*Data!F$622)</f>
        <v/>
      </c>
      <c r="I522" s="144" t="str">
        <f>IF(G445="","",G445*Data!G$622)</f>
        <v/>
      </c>
      <c r="J522" s="144" t="str">
        <f>IF(H445="","",H445*Data!H$622)</f>
        <v/>
      </c>
      <c r="K522" s="144" t="str">
        <f>IF(I445="","",I445*Data!I$622)</f>
        <v/>
      </c>
      <c r="L522" s="144" t="str">
        <f>IF(J445="","",J445*Data!J$622)</f>
        <v/>
      </c>
      <c r="M522" s="144" t="str">
        <f>IF(K445="","",K445*Data!K$622)</f>
        <v/>
      </c>
      <c r="N522" s="144" t="str">
        <f>IF(L445="","",L445*Data!L$622)</f>
        <v/>
      </c>
      <c r="O522" s="144" t="str">
        <f>IF(M445="","",M445*Data!M$622)</f>
        <v/>
      </c>
      <c r="P522" s="144" t="str">
        <f>IF(N445="","",N445*Data!N$622)</f>
        <v/>
      </c>
    </row>
    <row r="523" spans="1:16">
      <c r="A523" s="145"/>
      <c r="B523" s="137"/>
      <c r="C523" s="139"/>
      <c r="D523" s="139"/>
      <c r="E523" s="144" t="str">
        <f>IF(C446="","",C446*Data!C$622)</f>
        <v/>
      </c>
      <c r="F523" s="144" t="str">
        <f>IF(D446="","",D446*Data!D$622)</f>
        <v/>
      </c>
      <c r="G523" s="144" t="str">
        <f>IF(E446="","",E446*Data!E$622)</f>
        <v/>
      </c>
      <c r="H523" s="144" t="str">
        <f>IF(F446="","",F446*Data!F$622)</f>
        <v/>
      </c>
      <c r="I523" s="144" t="str">
        <f>IF(G446="","",G446*Data!G$622)</f>
        <v/>
      </c>
      <c r="J523" s="144" t="str">
        <f>IF(H446="","",H446*Data!H$622)</f>
        <v/>
      </c>
      <c r="K523" s="144" t="str">
        <f>IF(I446="","",I446*Data!I$622)</f>
        <v/>
      </c>
      <c r="L523" s="144" t="str">
        <f>IF(J446="","",J446*Data!J$622)</f>
        <v/>
      </c>
      <c r="M523" s="144" t="str">
        <f>IF(K446="","",K446*Data!K$622)</f>
        <v/>
      </c>
      <c r="N523" s="144" t="str">
        <f>IF(L446="","",L446*Data!L$622)</f>
        <v/>
      </c>
      <c r="O523" s="144" t="str">
        <f>IF(M446="","",M446*Data!M$622)</f>
        <v/>
      </c>
      <c r="P523" s="144" t="str">
        <f>IF(N446="","",N446*Data!N$622)</f>
        <v/>
      </c>
    </row>
    <row r="524" spans="1:16">
      <c r="A524" s="145"/>
      <c r="B524" s="137"/>
      <c r="C524" s="139"/>
      <c r="D524" s="139"/>
      <c r="E524" s="144" t="str">
        <f>IF(C447="","",C447*Data!C$622)</f>
        <v/>
      </c>
      <c r="F524" s="144" t="str">
        <f>IF(D447="","",D447*Data!D$622)</f>
        <v/>
      </c>
      <c r="G524" s="144" t="str">
        <f>IF(E447="","",E447*Data!E$622)</f>
        <v/>
      </c>
      <c r="H524" s="144" t="str">
        <f>IF(F447="","",F447*Data!F$622)</f>
        <v/>
      </c>
      <c r="I524" s="144" t="str">
        <f>IF(G447="","",G447*Data!G$622)</f>
        <v/>
      </c>
      <c r="J524" s="144" t="str">
        <f>IF(H447="","",H447*Data!H$622)</f>
        <v/>
      </c>
      <c r="K524" s="144" t="str">
        <f>IF(I447="","",I447*Data!I$622)</f>
        <v/>
      </c>
      <c r="L524" s="144" t="str">
        <f>IF(J447="","",J447*Data!J$622)</f>
        <v/>
      </c>
      <c r="M524" s="144" t="str">
        <f>IF(K447="","",K447*Data!K$622)</f>
        <v/>
      </c>
      <c r="N524" s="144" t="str">
        <f>IF(L447="","",L447*Data!L$622)</f>
        <v/>
      </c>
      <c r="O524" s="144" t="str">
        <f>IF(M447="","",M447*Data!M$622)</f>
        <v/>
      </c>
      <c r="P524" s="144" t="str">
        <f>IF(N447="","",N447*Data!N$622)</f>
        <v/>
      </c>
    </row>
    <row r="525" spans="1:16">
      <c r="A525" s="146"/>
      <c r="B525" s="165"/>
      <c r="C525" s="153"/>
      <c r="D525" s="153"/>
      <c r="E525" s="144" t="str">
        <f>IF(C448="","",C448*Data!C$622)</f>
        <v/>
      </c>
      <c r="F525" s="144" t="str">
        <f>IF(D448="","",D448*Data!D$622)</f>
        <v/>
      </c>
      <c r="G525" s="144" t="str">
        <f>IF(E448="","",E448*Data!E$622)</f>
        <v/>
      </c>
      <c r="H525" s="144" t="str">
        <f>IF(F448="","",F448*Data!F$622)</f>
        <v/>
      </c>
      <c r="I525" s="144" t="str">
        <f>IF(G448="","",G448*Data!G$622)</f>
        <v/>
      </c>
      <c r="J525" s="144" t="str">
        <f>IF(H448="","",H448*Data!H$622)</f>
        <v/>
      </c>
      <c r="K525" s="144" t="str">
        <f>IF(I448="","",I448*Data!I$622)</f>
        <v/>
      </c>
      <c r="L525" s="144" t="str">
        <f>IF(J448="","",J448*Data!J$622)</f>
        <v/>
      </c>
      <c r="M525" s="144" t="str">
        <f>IF(K448="","",K448*Data!K$622)</f>
        <v/>
      </c>
      <c r="N525" s="144" t="str">
        <f>IF(L448="","",L448*Data!L$622)</f>
        <v/>
      </c>
      <c r="O525" s="144" t="str">
        <f>IF(M448="","",M448*Data!M$622)</f>
        <v/>
      </c>
      <c r="P525" s="144" t="str">
        <f>IF(N448="","",N448*Data!N$622)</f>
        <v/>
      </c>
    </row>
    <row r="526" spans="1:16" ht="13.5" thickBot="1">
      <c r="A526" s="147"/>
      <c r="B526" s="148"/>
      <c r="C526" s="138"/>
      <c r="D526" s="138"/>
      <c r="E526" s="154" t="str">
        <f>IF(C449="","",C449*Data!C$622)</f>
        <v/>
      </c>
      <c r="F526" s="154" t="str">
        <f>IF(D449="","",D449*Data!D$622)</f>
        <v/>
      </c>
      <c r="G526" s="154" t="str">
        <f>IF(E449="","",E449*Data!E$622)</f>
        <v/>
      </c>
      <c r="H526" s="154" t="str">
        <f>IF(F449="","",F449*Data!F$622)</f>
        <v/>
      </c>
      <c r="I526" s="154" t="str">
        <f>IF(G449="","",G449*Data!G$622)</f>
        <v/>
      </c>
      <c r="J526" s="154" t="str">
        <f>IF(H449="","",H449*Data!H$622)</f>
        <v/>
      </c>
      <c r="K526" s="154" t="str">
        <f>IF(I449="","",I449*Data!I$622)</f>
        <v/>
      </c>
      <c r="L526" s="154" t="str">
        <f>IF(J449="","",J449*Data!J$622)</f>
        <v/>
      </c>
      <c r="M526" s="154" t="str">
        <f>IF(K449="","",K449*Data!K$622)</f>
        <v/>
      </c>
      <c r="N526" s="154" t="str">
        <f>IF(L449="","",L449*Data!L$622)</f>
        <v/>
      </c>
      <c r="O526" s="154" t="str">
        <f>IF(M449="","",M449*Data!M$622)</f>
        <v/>
      </c>
      <c r="P526" s="154" t="str">
        <f>IF(N449="","",N449*Data!N$622)</f>
        <v/>
      </c>
    </row>
    <row r="527" spans="1:16">
      <c r="A527" s="255" t="s">
        <v>12</v>
      </c>
      <c r="B527" s="142"/>
      <c r="C527" s="142"/>
      <c r="D527" s="142"/>
      <c r="E527" s="142"/>
      <c r="F527" s="142"/>
      <c r="G527" s="142"/>
      <c r="H527" s="142"/>
      <c r="I527" s="142"/>
      <c r="J527" s="142"/>
      <c r="K527" s="142"/>
      <c r="L527" s="142"/>
      <c r="M527" s="142"/>
      <c r="N527" s="142"/>
      <c r="O527" s="139"/>
      <c r="P527" s="139"/>
    </row>
    <row r="528" spans="1:16">
      <c r="A528" s="256"/>
    </row>
    <row r="529" spans="1:17">
      <c r="A529" s="274"/>
    </row>
    <row r="530" spans="1:17" ht="13.5" thickBot="1">
      <c r="A530" s="11" t="s">
        <v>369</v>
      </c>
      <c r="B530" s="93"/>
      <c r="C530" s="93"/>
      <c r="D530" s="93"/>
      <c r="E530" s="93"/>
      <c r="F530" s="93"/>
      <c r="G530" s="93"/>
      <c r="H530" s="93"/>
      <c r="I530" s="93"/>
      <c r="J530" s="93"/>
      <c r="K530" s="93"/>
      <c r="L530" s="93"/>
      <c r="M530" s="93"/>
      <c r="N530" s="93"/>
      <c r="O530" s="93"/>
      <c r="P530" s="93"/>
    </row>
    <row r="531" spans="1:17" ht="65.25" customHeight="1">
      <c r="A531" s="249" t="s">
        <v>127</v>
      </c>
      <c r="B531" s="249" t="s">
        <v>106</v>
      </c>
      <c r="C531" s="225"/>
      <c r="D531" s="250" t="s">
        <v>68</v>
      </c>
      <c r="E531" s="225"/>
      <c r="F531" s="251" t="s">
        <v>52</v>
      </c>
      <c r="G531" s="225" t="s">
        <v>128</v>
      </c>
      <c r="H531" s="466" t="s">
        <v>370</v>
      </c>
      <c r="I531" s="497" t="s">
        <v>277</v>
      </c>
      <c r="J531" s="225"/>
      <c r="K531" s="498" t="s">
        <v>278</v>
      </c>
      <c r="L531" s="249"/>
      <c r="M531" s="499" t="s">
        <v>279</v>
      </c>
      <c r="N531" s="225"/>
      <c r="O531" s="225"/>
      <c r="P531" s="466" t="s">
        <v>280</v>
      </c>
      <c r="Q531" s="65"/>
    </row>
    <row r="532" spans="1:17">
      <c r="A532" s="150"/>
      <c r="B532" s="150"/>
      <c r="C532" s="150"/>
      <c r="D532" s="228" t="s">
        <v>143</v>
      </c>
      <c r="E532" s="226"/>
      <c r="F532" s="227" t="s">
        <v>143</v>
      </c>
      <c r="H532" s="156"/>
      <c r="I532" s="227" t="s">
        <v>143</v>
      </c>
      <c r="J532" s="150"/>
      <c r="K532" s="227" t="s">
        <v>143</v>
      </c>
      <c r="L532" s="150"/>
      <c r="M532" s="229" t="s">
        <v>143</v>
      </c>
      <c r="N532" s="261"/>
      <c r="O532" s="94"/>
      <c r="P532" s="227" t="s">
        <v>143</v>
      </c>
      <c r="Q532" s="261"/>
    </row>
    <row r="533" spans="1:17" ht="14.25">
      <c r="A533" s="275">
        <v>2017</v>
      </c>
      <c r="B533" s="460">
        <v>42859</v>
      </c>
      <c r="C533" s="277"/>
      <c r="D533" s="278">
        <f>IF(P457="",NA(),SUM(E457:P457))</f>
        <v>4.6067455395999994</v>
      </c>
      <c r="E533" s="279"/>
      <c r="F533" s="281">
        <f>IF(Data!C628="",NA(),Data!C628)</f>
        <v>4.25</v>
      </c>
      <c r="G533" s="416" t="str">
        <f>IF(Data!E628="","",Data!E628)</f>
        <v/>
      </c>
      <c r="I533" s="283">
        <f>Data!F$796</f>
        <v>5.5</v>
      </c>
      <c r="J533" s="280"/>
      <c r="K533" s="283">
        <f>Data!C$796</f>
        <v>2.94</v>
      </c>
      <c r="L533" s="279"/>
      <c r="M533" s="284">
        <f>MAX(0,(IF(D533="",NA(),(Data!F$795-IF(D533&gt;K533,D533,K533)))))</f>
        <v>0.89325446040000056</v>
      </c>
      <c r="N533" s="285"/>
      <c r="O533" s="279"/>
      <c r="P533" s="287">
        <f>MAX(0,(IF(F533="",NA(),(Data!F$795-IF(F533&gt;K533,F533,K533)))))</f>
        <v>1.25</v>
      </c>
      <c r="Q533" s="298"/>
    </row>
    <row r="534" spans="1:17" ht="14.25">
      <c r="A534" s="286"/>
      <c r="B534" s="276">
        <f>B533+7</f>
        <v>42866</v>
      </c>
      <c r="C534" s="277"/>
      <c r="D534" s="278">
        <f t="shared" ref="D534:D588" si="8">IF(P458="",NA(),SUM(E458:P458))</f>
        <v>4.5691310395999993</v>
      </c>
      <c r="E534" s="279"/>
      <c r="F534" s="281">
        <f>IF(Data!C629="",NA(),Data!C629)</f>
        <v>4.25</v>
      </c>
      <c r="G534" s="416">
        <f>IF(Data!E629="","",Data!E629)</f>
        <v>42865</v>
      </c>
      <c r="I534" s="283">
        <f>Data!F$796</f>
        <v>5.5</v>
      </c>
      <c r="J534" s="280"/>
      <c r="K534" s="283">
        <f>Data!C$796</f>
        <v>2.94</v>
      </c>
      <c r="L534" s="279"/>
      <c r="M534" s="284">
        <f>MAX(0,(IF(D534="",NA(),(Data!F$795-IF(D534&gt;K534,D534,K534)))))</f>
        <v>0.93086896040000067</v>
      </c>
      <c r="N534" s="285"/>
      <c r="O534" s="279"/>
      <c r="P534" s="287">
        <f>MAX(0,(IF(F534="",NA(),(Data!F$795-IF(F534&gt;K534,F534,K534)))))</f>
        <v>1.25</v>
      </c>
      <c r="Q534" s="298"/>
    </row>
    <row r="535" spans="1:17" ht="14.25">
      <c r="A535" s="286"/>
      <c r="B535" s="276">
        <f t="shared" ref="B535:B589" si="9">B534+7</f>
        <v>42873</v>
      </c>
      <c r="C535" s="277"/>
      <c r="D535" s="278">
        <f t="shared" si="8"/>
        <v>4.4375525395999995</v>
      </c>
      <c r="E535" s="279"/>
      <c r="F535" s="281">
        <f>IF(Data!C630="",NA(),Data!C630)</f>
        <v>4.25</v>
      </c>
      <c r="G535" s="416" t="str">
        <f>IF(Data!E630="","",Data!E630)</f>
        <v/>
      </c>
      <c r="I535" s="283">
        <f>Data!F$796</f>
        <v>5.5</v>
      </c>
      <c r="J535" s="280"/>
      <c r="K535" s="283">
        <f>Data!C$796</f>
        <v>2.94</v>
      </c>
      <c r="L535" s="279"/>
      <c r="M535" s="284">
        <f>MAX(0,(IF(D535="",NA(),(Data!F$795-IF(D535&gt;K535,D535,K535)))))</f>
        <v>1.0624474604000005</v>
      </c>
      <c r="N535" s="285"/>
      <c r="O535" s="279"/>
      <c r="P535" s="287">
        <f>MAX(0,(IF(F535="",NA(),(Data!F$795-IF(F535&gt;K535,F535,K535)))))</f>
        <v>1.25</v>
      </c>
    </row>
    <row r="536" spans="1:17" ht="14.25">
      <c r="A536" s="286"/>
      <c r="B536" s="276">
        <f t="shared" si="9"/>
        <v>42880</v>
      </c>
      <c r="C536" s="277"/>
      <c r="D536" s="278">
        <f t="shared" si="8"/>
        <v>4.4982000396000004</v>
      </c>
      <c r="E536" s="279"/>
      <c r="F536" s="281">
        <f>IF(Data!C631="",NA(),Data!C631)</f>
        <v>4.25</v>
      </c>
      <c r="G536" s="416" t="str">
        <f>IF(Data!E631="","",Data!E631)</f>
        <v/>
      </c>
      <c r="I536" s="283">
        <f>Data!F$796</f>
        <v>5.5</v>
      </c>
      <c r="J536" s="280"/>
      <c r="K536" s="283">
        <f>Data!C$796</f>
        <v>2.94</v>
      </c>
      <c r="L536" s="279"/>
      <c r="M536" s="284">
        <f>MAX(0,(IF(D536="",NA(),(Data!F$795-IF(D536&gt;K536,D536,K536)))))</f>
        <v>1.0017999603999996</v>
      </c>
      <c r="N536" s="285"/>
      <c r="O536" s="279"/>
      <c r="P536" s="287">
        <f>MAX(0,(IF(F536="",NA(),(Data!F$795-IF(F536&gt;K536,F536,K536)))))</f>
        <v>1.25</v>
      </c>
    </row>
    <row r="537" spans="1:17" ht="14.25">
      <c r="A537" s="286"/>
      <c r="B537" s="276">
        <f t="shared" si="9"/>
        <v>42887</v>
      </c>
      <c r="C537" s="277"/>
      <c r="D537" s="278">
        <f t="shared" si="8"/>
        <v>4.5001985395999995</v>
      </c>
      <c r="E537" s="279"/>
      <c r="F537" s="281">
        <f>IF(Data!C632="",NA(),Data!C632)</f>
        <v>4.25</v>
      </c>
      <c r="I537" s="283">
        <f>Data!F$796</f>
        <v>5.5</v>
      </c>
      <c r="J537" s="280"/>
      <c r="K537" s="283">
        <f>Data!C$796</f>
        <v>2.94</v>
      </c>
      <c r="L537" s="279"/>
      <c r="M537" s="284">
        <f>MAX(0,(IF(D537="",NA(),(Data!F$795-IF(D537&gt;K537,D537,K537)))))</f>
        <v>0.99980146040000051</v>
      </c>
      <c r="N537" s="285"/>
      <c r="O537" s="279"/>
      <c r="P537" s="287">
        <f>MAX(0,(IF(F537="",NA(),(Data!F$795-IF(F537&gt;K537,F537,K537)))))</f>
        <v>1.25</v>
      </c>
      <c r="Q537" s="298"/>
    </row>
    <row r="538" spans="1:17" ht="14.25">
      <c r="A538" s="286"/>
      <c r="B538" s="276">
        <f t="shared" si="9"/>
        <v>42894</v>
      </c>
      <c r="C538" s="277"/>
      <c r="D538" s="278">
        <f t="shared" si="8"/>
        <v>4.7098435396000013</v>
      </c>
      <c r="E538" s="279"/>
      <c r="F538" s="281">
        <f>IF(Data!C633="",NA(),Data!C633)</f>
        <v>4.3</v>
      </c>
      <c r="G538" s="416">
        <f>IF(Data!E633="","",Data!E633)</f>
        <v>42895</v>
      </c>
      <c r="I538" s="283">
        <f>Data!F$796</f>
        <v>5.5</v>
      </c>
      <c r="J538" s="280"/>
      <c r="K538" s="283">
        <f>Data!C$796</f>
        <v>2.94</v>
      </c>
      <c r="L538" s="279"/>
      <c r="M538" s="284">
        <f>MAX(0,(IF(D538="",NA(),(Data!F$795-IF(D538&gt;K538,D538,K538)))))</f>
        <v>0.79015646039999865</v>
      </c>
      <c r="N538" s="285"/>
      <c r="O538" s="279"/>
      <c r="P538" s="287">
        <f>MAX(0,(IF(F538="",NA(),(Data!F$795-IF(F538&gt;K538,F538,K538)))))</f>
        <v>1.2000000000000002</v>
      </c>
      <c r="Q538" s="298"/>
    </row>
    <row r="539" spans="1:17" ht="14.25">
      <c r="A539" s="286"/>
      <c r="B539" s="276">
        <f t="shared" si="9"/>
        <v>42901</v>
      </c>
      <c r="C539" s="277"/>
      <c r="D539" s="278">
        <f t="shared" si="8"/>
        <v>4.8294530396000006</v>
      </c>
      <c r="E539" s="279"/>
      <c r="F539" s="281">
        <f>IF(Data!C634="",NA(),Data!C634)</f>
        <v>4.3</v>
      </c>
      <c r="G539" s="416" t="str">
        <f>IF(Data!E634="","",Data!E634)</f>
        <v/>
      </c>
      <c r="I539" s="283">
        <f>Data!F$796</f>
        <v>5.5</v>
      </c>
      <c r="J539" s="280"/>
      <c r="K539" s="283">
        <f>Data!C$796</f>
        <v>2.94</v>
      </c>
      <c r="L539" s="279"/>
      <c r="M539" s="284">
        <f>MAX(0,(IF(D539="",NA(),(Data!F$795-IF(D539&gt;K539,D539,K539)))))</f>
        <v>0.67054696039999939</v>
      </c>
      <c r="N539" s="285"/>
      <c r="O539" s="279"/>
      <c r="P539" s="287">
        <f>MAX(0,(IF(F539="",NA(),(Data!F$795-IF(F539&gt;K539,F539,K539)))))</f>
        <v>1.2000000000000002</v>
      </c>
    </row>
    <row r="540" spans="1:17" ht="14.25">
      <c r="A540" s="286"/>
      <c r="B540" s="276">
        <f t="shared" si="9"/>
        <v>42908</v>
      </c>
      <c r="C540" s="277"/>
      <c r="D540" s="278">
        <f t="shared" si="8"/>
        <v>4.8595530395999997</v>
      </c>
      <c r="E540" s="279"/>
      <c r="F540" s="281">
        <f>IF(Data!C635="",NA(),Data!C635)</f>
        <v>4.3</v>
      </c>
      <c r="G540" s="416" t="str">
        <f>IF(Data!E635="","",Data!E635)</f>
        <v/>
      </c>
      <c r="I540" s="283">
        <f>Data!F$796</f>
        <v>5.5</v>
      </c>
      <c r="J540" s="280"/>
      <c r="K540" s="283">
        <f>Data!C$796</f>
        <v>2.94</v>
      </c>
      <c r="L540" s="279"/>
      <c r="M540" s="284">
        <f>MAX(0,(IF(D540="",NA(),(Data!F$795-IF(D540&gt;K540,D540,K540)))))</f>
        <v>0.64044696040000026</v>
      </c>
      <c r="N540" s="285"/>
      <c r="O540" s="279"/>
      <c r="P540" s="287">
        <f>MAX(0,(IF(F540="",NA(),(Data!F$795-IF(F540&gt;K540,F540,K540)))))</f>
        <v>1.2000000000000002</v>
      </c>
    </row>
    <row r="541" spans="1:17" ht="14.25">
      <c r="A541" s="286"/>
      <c r="B541" s="276">
        <f t="shared" si="9"/>
        <v>42915</v>
      </c>
      <c r="C541" s="277"/>
      <c r="D541" s="278">
        <f t="shared" si="8"/>
        <v>4.9934555395999993</v>
      </c>
      <c r="E541" s="279"/>
      <c r="F541" s="281">
        <f>IF(Data!C636="",NA(),Data!C636)</f>
        <v>4.3</v>
      </c>
      <c r="G541" s="416" t="str">
        <f>IF(Data!E636="","",Data!E636)</f>
        <v/>
      </c>
      <c r="I541" s="283">
        <f>Data!F$796</f>
        <v>5.5</v>
      </c>
      <c r="J541" s="280"/>
      <c r="K541" s="283">
        <f>Data!C$796</f>
        <v>2.94</v>
      </c>
      <c r="L541" s="279"/>
      <c r="M541" s="284">
        <f>MAX(0,(IF(D541="",NA(),(Data!F$795-IF(D541&gt;K541,D541,K541)))))</f>
        <v>0.50654446040000067</v>
      </c>
      <c r="N541" s="285"/>
      <c r="O541" s="279"/>
      <c r="P541" s="287">
        <f>MAX(0,(IF(F541="",NA(),(Data!F$795-IF(F541&gt;K541,F541,K541)))))</f>
        <v>1.2000000000000002</v>
      </c>
    </row>
    <row r="542" spans="1:17" ht="14.25">
      <c r="A542" s="286"/>
      <c r="B542" s="276">
        <f t="shared" si="9"/>
        <v>42922</v>
      </c>
      <c r="C542" s="277"/>
      <c r="D542" s="278">
        <f t="shared" si="8"/>
        <v>5.3310794347999995</v>
      </c>
      <c r="E542" s="279"/>
      <c r="F542" s="281">
        <f>IF(Data!C637="",NA(),Data!C637)</f>
        <v>4.3</v>
      </c>
      <c r="G542" s="416" t="str">
        <f>IF(Data!E637="","",Data!E637)</f>
        <v/>
      </c>
      <c r="I542" s="283">
        <f>Data!F$796</f>
        <v>5.5</v>
      </c>
      <c r="J542" s="280"/>
      <c r="K542" s="283">
        <f>Data!C$796</f>
        <v>2.94</v>
      </c>
      <c r="L542" s="279"/>
      <c r="M542" s="284">
        <f>MAX(0,(IF(D542="",NA(),(Data!F$795-IF(D542&gt;K542,D542,K542)))))</f>
        <v>0.16892056520000054</v>
      </c>
      <c r="N542" s="285"/>
      <c r="O542" s="279"/>
      <c r="P542" s="287">
        <f>MAX(0,(IF(F542="",NA(),(Data!F$795-IF(F542&gt;K542,F542,K542)))))</f>
        <v>1.2000000000000002</v>
      </c>
      <c r="Q542" s="298"/>
    </row>
    <row r="543" spans="1:17" ht="14.25">
      <c r="A543" s="286"/>
      <c r="B543" s="276">
        <f t="shared" si="9"/>
        <v>42929</v>
      </c>
      <c r="C543" s="277"/>
      <c r="D543" s="278">
        <f t="shared" si="8"/>
        <v>5.0861144347999998</v>
      </c>
      <c r="E543" s="279"/>
      <c r="F543" s="281">
        <f>IF(Data!C638="",NA(),Data!C638)</f>
        <v>4.8</v>
      </c>
      <c r="G543" s="416">
        <f>IF(Data!E638="","",Data!E638)</f>
        <v>42928</v>
      </c>
      <c r="I543" s="283">
        <f>Data!F$796</f>
        <v>5.5</v>
      </c>
      <c r="J543" s="280"/>
      <c r="K543" s="283">
        <f>Data!C$796</f>
        <v>2.94</v>
      </c>
      <c r="L543" s="279"/>
      <c r="M543" s="284">
        <f>MAX(0,(IF(D543="",NA(),(Data!F$795-IF(D543&gt;K543,D543,K543)))))</f>
        <v>0.41388556520000019</v>
      </c>
      <c r="N543" s="285"/>
      <c r="O543" s="279"/>
      <c r="P543" s="287">
        <f>MAX(0,(IF(F543="",NA(),(Data!F$795-IF(F543&gt;K543,F543,K543)))))</f>
        <v>0.70000000000000018</v>
      </c>
      <c r="Q543" s="298"/>
    </row>
    <row r="544" spans="1:17" ht="14.25">
      <c r="A544" s="286"/>
      <c r="B544" s="276">
        <f t="shared" si="9"/>
        <v>42936</v>
      </c>
      <c r="C544" s="277"/>
      <c r="D544" s="278">
        <f t="shared" si="8"/>
        <v>4.9892894347999999</v>
      </c>
      <c r="E544" s="279"/>
      <c r="F544" s="281">
        <f>IF(Data!C639="",NA(),Data!C639)</f>
        <v>4.8</v>
      </c>
      <c r="G544" s="416" t="str">
        <f>IF(Data!E639="","",Data!E639)</f>
        <v/>
      </c>
      <c r="I544" s="283">
        <f>Data!F$796</f>
        <v>5.5</v>
      </c>
      <c r="J544" s="280"/>
      <c r="K544" s="283">
        <f>Data!C$796</f>
        <v>2.94</v>
      </c>
      <c r="L544" s="279"/>
      <c r="M544" s="284">
        <f>MAX(0,(IF(D544="",NA(),(Data!F$795-IF(D544&gt;K544,D544,K544)))))</f>
        <v>0.51071056520000013</v>
      </c>
      <c r="N544" s="285"/>
      <c r="O544" s="279"/>
      <c r="P544" s="287">
        <f>MAX(0,(IF(F544="",NA(),(Data!F$795-IF(F544&gt;K544,F544,K544)))))</f>
        <v>0.70000000000000018</v>
      </c>
    </row>
    <row r="545" spans="1:17" ht="14.25">
      <c r="A545" s="286"/>
      <c r="B545" s="276">
        <f t="shared" si="9"/>
        <v>42943</v>
      </c>
      <c r="C545" s="277"/>
      <c r="D545" s="278">
        <f t="shared" si="8"/>
        <v>4.7997809348000002</v>
      </c>
      <c r="E545" s="279"/>
      <c r="F545" s="281">
        <f>IF(Data!C640="",NA(),Data!C640)</f>
        <v>4.8</v>
      </c>
      <c r="G545" s="416" t="str">
        <f>IF(Data!E640="","",Data!E640)</f>
        <v/>
      </c>
      <c r="I545" s="283">
        <f>Data!F$796</f>
        <v>5.5</v>
      </c>
      <c r="J545" s="280"/>
      <c r="K545" s="283">
        <f>Data!C$796</f>
        <v>2.94</v>
      </c>
      <c r="L545" s="279"/>
      <c r="M545" s="284">
        <f>MAX(0,(IF(D545="",NA(),(Data!F$795-IF(D545&gt;K545,D545,K545)))))</f>
        <v>0.70021906519999977</v>
      </c>
      <c r="N545" s="285"/>
      <c r="O545" s="279"/>
      <c r="P545" s="287">
        <f>MAX(0,(IF(F545="",NA(),(Data!F$795-IF(F545&gt;K545,F545,K545)))))</f>
        <v>0.70000000000000018</v>
      </c>
    </row>
    <row r="546" spans="1:17" ht="14.25">
      <c r="A546" s="286"/>
      <c r="B546" s="276">
        <f t="shared" si="9"/>
        <v>42950</v>
      </c>
      <c r="C546" s="277"/>
      <c r="D546" s="278">
        <f t="shared" si="8"/>
        <v>4.6132655376000002</v>
      </c>
      <c r="E546" s="279"/>
      <c r="F546" s="281">
        <f>IF(Data!C641="",NA(),Data!C641)</f>
        <v>4.8</v>
      </c>
      <c r="G546" s="416" t="str">
        <f>IF(Data!E641="","",Data!E641)</f>
        <v/>
      </c>
      <c r="I546" s="283">
        <f>Data!F$796</f>
        <v>5.5</v>
      </c>
      <c r="J546" s="280"/>
      <c r="K546" s="283">
        <f>Data!C$796</f>
        <v>2.94</v>
      </c>
      <c r="L546" s="279"/>
      <c r="M546" s="284">
        <f>MAX(0,(IF(D546="",NA(),(Data!F$795-IF(D546&gt;K546,D546,K546)))))</f>
        <v>0.88673446239999976</v>
      </c>
      <c r="N546" s="285"/>
      <c r="O546" s="279"/>
      <c r="P546" s="287">
        <f>MAX(0,(IF(F546="",NA(),(Data!F$795-IF(F546&gt;K546,F546,K546)))))</f>
        <v>0.70000000000000018</v>
      </c>
    </row>
    <row r="547" spans="1:17" ht="14.25">
      <c r="A547" s="286"/>
      <c r="B547" s="276">
        <f t="shared" si="9"/>
        <v>42957</v>
      </c>
      <c r="C547" s="277"/>
      <c r="D547" s="278">
        <f t="shared" si="8"/>
        <v>4.5129950376000005</v>
      </c>
      <c r="E547" s="279"/>
      <c r="F547" s="281">
        <f>IF(Data!C642="",NA(),Data!C642)</f>
        <v>4.8</v>
      </c>
      <c r="G547" s="416">
        <f>IF(Data!E642="","",Data!E642)</f>
        <v>42957</v>
      </c>
      <c r="I547" s="283">
        <f>Data!F$796</f>
        <v>5.5</v>
      </c>
      <c r="J547" s="280"/>
      <c r="K547" s="283">
        <f>Data!C$796</f>
        <v>2.94</v>
      </c>
      <c r="L547" s="279"/>
      <c r="M547" s="284">
        <f>MAX(0,(IF(D547="",NA(),(Data!F$795-IF(D547&gt;K547,D547,K547)))))</f>
        <v>0.98700496239999946</v>
      </c>
      <c r="N547" s="285"/>
      <c r="O547" s="279"/>
      <c r="P547" s="287">
        <f>MAX(0,(IF(F547="",NA(),(Data!F$795-IF(F547&gt;K547,F547,K547)))))</f>
        <v>0.70000000000000018</v>
      </c>
      <c r="Q547" s="298"/>
    </row>
    <row r="548" spans="1:17" ht="14.25">
      <c r="A548" s="286"/>
      <c r="B548" s="276">
        <f t="shared" si="9"/>
        <v>42964</v>
      </c>
      <c r="C548" s="277"/>
      <c r="D548" s="278">
        <f t="shared" si="8"/>
        <v>4.2241455376000001</v>
      </c>
      <c r="E548" s="279"/>
      <c r="F548" s="281">
        <f>IF(Data!C643="",NA(),Data!C643)</f>
        <v>4.8</v>
      </c>
      <c r="G548" s="416" t="str">
        <f>IF(Data!E643="","",Data!E643)</f>
        <v/>
      </c>
      <c r="I548" s="283">
        <f>Data!F$796</f>
        <v>5.5</v>
      </c>
      <c r="J548" s="280"/>
      <c r="K548" s="283">
        <f>Data!C$796</f>
        <v>2.94</v>
      </c>
      <c r="L548" s="279"/>
      <c r="M548" s="284">
        <f>MAX(0,(IF(D548="",NA(),(Data!F$795-IF(D548&gt;K548,D548,K548)))))</f>
        <v>1.2758544623999999</v>
      </c>
      <c r="N548" s="285"/>
      <c r="O548" s="279"/>
      <c r="P548" s="287">
        <f>MAX(0,(IF(F548="",NA(),(Data!F$795-IF(F548&gt;K548,F548,K548)))))</f>
        <v>0.70000000000000018</v>
      </c>
      <c r="Q548" s="84"/>
    </row>
    <row r="549" spans="1:17" ht="14.25">
      <c r="A549" s="286"/>
      <c r="B549" s="276">
        <f t="shared" si="9"/>
        <v>42971</v>
      </c>
      <c r="C549" s="277"/>
      <c r="D549" s="278">
        <f t="shared" si="8"/>
        <v>4.1482020375999999</v>
      </c>
      <c r="E549" s="279"/>
      <c r="F549" s="281">
        <f>IF(Data!C644="",NA(),Data!C644)</f>
        <v>4.8</v>
      </c>
      <c r="G549" s="416" t="str">
        <f>IF(Data!E644="","",Data!E644)</f>
        <v/>
      </c>
      <c r="I549" s="283">
        <f>Data!F$796</f>
        <v>5.5</v>
      </c>
      <c r="J549" s="280"/>
      <c r="K549" s="283">
        <f>Data!C$796</f>
        <v>2.94</v>
      </c>
      <c r="L549" s="279"/>
      <c r="M549" s="284">
        <f>MAX(0,(IF(D549="",NA(),(Data!F$795-IF(D549&gt;K549,D549,K549)))))</f>
        <v>1.3517979624000001</v>
      </c>
      <c r="N549" s="285"/>
      <c r="O549" s="279"/>
      <c r="P549" s="287">
        <f>MAX(0,(IF(F549="",NA(),(Data!F$795-IF(F549&gt;K549,F549,K549)))))</f>
        <v>0.70000000000000018</v>
      </c>
    </row>
    <row r="550" spans="1:17" ht="14.25">
      <c r="A550" s="286"/>
      <c r="B550" s="276">
        <f t="shared" si="9"/>
        <v>42978</v>
      </c>
      <c r="C550" s="277"/>
      <c r="D550" s="278">
        <f t="shared" si="8"/>
        <v>4.3525821892800005</v>
      </c>
      <c r="E550" s="279"/>
      <c r="F550" s="281">
        <f>IF(Data!C645="",NA(),Data!C645)</f>
        <v>4.8</v>
      </c>
      <c r="G550" s="416" t="str">
        <f>IF(Data!E645="","",Data!E645)</f>
        <v/>
      </c>
      <c r="I550" s="283">
        <f>Data!F$796</f>
        <v>5.5</v>
      </c>
      <c r="J550" s="280"/>
      <c r="K550" s="283">
        <f>Data!C$796</f>
        <v>2.94</v>
      </c>
      <c r="L550" s="279"/>
      <c r="M550" s="284">
        <f>MAX(0,(IF(D550="",NA(),(Data!F$795-IF(D550&gt;K550,D550,K550)))))</f>
        <v>1.1474178107199995</v>
      </c>
      <c r="N550" s="285"/>
      <c r="O550" s="279"/>
      <c r="P550" s="287">
        <f>MAX(0,(IF(F550="",NA(),(Data!F$795-IF(F550&gt;K550,F550,K550)))))</f>
        <v>0.70000000000000018</v>
      </c>
      <c r="Q550" s="298"/>
    </row>
    <row r="551" spans="1:17" ht="14.25">
      <c r="A551" s="286"/>
      <c r="B551" s="276">
        <f t="shared" si="9"/>
        <v>42985</v>
      </c>
      <c r="C551" s="277"/>
      <c r="D551" s="278">
        <f t="shared" si="8"/>
        <v>4.4096806892800009</v>
      </c>
      <c r="E551" s="279"/>
      <c r="F551" s="281">
        <f>IF(Data!C646="",NA(),Data!C646)</f>
        <v>4.8</v>
      </c>
      <c r="G551" s="416" t="str">
        <f>IF(Data!E646="","",Data!E646)</f>
        <v/>
      </c>
      <c r="I551" s="283">
        <f>Data!F$796</f>
        <v>5.5</v>
      </c>
      <c r="J551" s="280"/>
      <c r="K551" s="283">
        <f>Data!C$796</f>
        <v>2.94</v>
      </c>
      <c r="L551" s="279"/>
      <c r="M551" s="284">
        <f>MAX(0,(IF(D551="",NA(),(Data!F$795-IF(D551&gt;K551,D551,K551)))))</f>
        <v>1.0903193107199991</v>
      </c>
      <c r="N551" s="285"/>
      <c r="O551" s="279"/>
      <c r="P551" s="287">
        <f>MAX(0,(IF(F551="",NA(),(Data!F$795-IF(F551&gt;K551,F551,K551)))))</f>
        <v>0.70000000000000018</v>
      </c>
      <c r="Q551" s="298"/>
    </row>
    <row r="552" spans="1:17" ht="14.25">
      <c r="A552" s="286"/>
      <c r="B552" s="276">
        <f t="shared" si="9"/>
        <v>42992</v>
      </c>
      <c r="C552" s="277"/>
      <c r="D552" s="278">
        <f t="shared" si="8"/>
        <v>4.40902318928</v>
      </c>
      <c r="E552" s="279"/>
      <c r="F552" s="281">
        <f>IF(Data!C647="",NA(),Data!C647)</f>
        <v>4.5999999999999996</v>
      </c>
      <c r="G552" s="416">
        <f>IF(Data!E647="","",Data!E647)</f>
        <v>42990</v>
      </c>
      <c r="I552" s="283">
        <f>Data!F$796</f>
        <v>5.5</v>
      </c>
      <c r="J552" s="280"/>
      <c r="K552" s="283">
        <f>Data!C$796</f>
        <v>2.94</v>
      </c>
      <c r="L552" s="279"/>
      <c r="M552" s="284">
        <f>MAX(0,(IF(D552="",NA(),(Data!F$795-IF(D552&gt;K552,D552,K552)))))</f>
        <v>1.09097681072</v>
      </c>
      <c r="N552" s="285"/>
      <c r="O552" s="279"/>
      <c r="P552" s="287">
        <f>MAX(0,(IF(F552="",NA(),(Data!F$795-IF(F552&gt;K552,F552,K552)))))</f>
        <v>0.90000000000000036</v>
      </c>
    </row>
    <row r="553" spans="1:17" ht="14.25">
      <c r="A553" s="286"/>
      <c r="B553" s="276">
        <f t="shared" si="9"/>
        <v>42999</v>
      </c>
      <c r="C553" s="277"/>
      <c r="D553" s="278">
        <f t="shared" si="8"/>
        <v>4.4530221892800004</v>
      </c>
      <c r="E553" s="279"/>
      <c r="F553" s="281">
        <f>IF(Data!C648="",NA(),Data!C648)</f>
        <v>4.5999999999999996</v>
      </c>
      <c r="G553" s="416" t="str">
        <f>IF(Data!E648="","",Data!E648)</f>
        <v/>
      </c>
      <c r="I553" s="283">
        <f>Data!F$796</f>
        <v>5.5</v>
      </c>
      <c r="J553" s="280"/>
      <c r="K553" s="283">
        <f>Data!C$796</f>
        <v>2.94</v>
      </c>
      <c r="L553" s="279"/>
      <c r="M553" s="284">
        <f>MAX(0,(IF(D553="",NA(),(Data!F$795-IF(D553&gt;K553,D553,K553)))))</f>
        <v>1.0469778107199996</v>
      </c>
      <c r="N553" s="285"/>
      <c r="O553" s="279"/>
      <c r="P553" s="287">
        <f>MAX(0,(IF(F553="",NA(),(Data!F$795-IF(F553&gt;K553,F553,K553)))))</f>
        <v>0.90000000000000036</v>
      </c>
    </row>
    <row r="554" spans="1:17" ht="14.25">
      <c r="A554" s="286"/>
      <c r="B554" s="276">
        <f t="shared" si="9"/>
        <v>43006</v>
      </c>
      <c r="C554" s="277"/>
      <c r="D554" s="278">
        <f t="shared" si="8"/>
        <v>4.4725536892799989</v>
      </c>
      <c r="E554" s="279"/>
      <c r="F554" s="281">
        <f>IF(Data!C649="",NA(),Data!C649)</f>
        <v>4.5999999999999996</v>
      </c>
      <c r="G554" s="416" t="str">
        <f>IF(Data!E649="","",Data!E649)</f>
        <v/>
      </c>
      <c r="I554" s="283">
        <f>Data!F$796</f>
        <v>5.5</v>
      </c>
      <c r="J554" s="280"/>
      <c r="K554" s="283">
        <f>Data!C$796</f>
        <v>2.94</v>
      </c>
      <c r="L554" s="279"/>
      <c r="M554" s="284">
        <f>MAX(0,(IF(D554="",NA(),(Data!F$795-IF(D554&gt;K554,D554,K554)))))</f>
        <v>1.0274463107200011</v>
      </c>
      <c r="N554" s="285"/>
      <c r="O554" s="279"/>
      <c r="P554" s="287">
        <f>MAX(0,(IF(F554="",NA(),(Data!F$795-IF(F554&gt;K554,F554,K554)))))</f>
        <v>0.90000000000000036</v>
      </c>
    </row>
    <row r="555" spans="1:17" ht="14.25">
      <c r="A555" s="286"/>
      <c r="B555" s="276">
        <f t="shared" si="9"/>
        <v>43013</v>
      </c>
      <c r="C555" s="288" t="s">
        <v>156</v>
      </c>
      <c r="D555" s="278">
        <f t="shared" si="8"/>
        <v>4.4821505923199991</v>
      </c>
      <c r="E555" s="279"/>
      <c r="F555" s="281">
        <f>IF(Data!C650="",NA(),Data!C650)</f>
        <v>4.5999999999999996</v>
      </c>
      <c r="G555" s="416" t="str">
        <f>IF(Data!E650="","",Data!E650)</f>
        <v/>
      </c>
      <c r="I555" s="283">
        <f>Data!F$796</f>
        <v>5.5</v>
      </c>
      <c r="J555" s="280"/>
      <c r="K555" s="283">
        <f>Data!C$796</f>
        <v>2.94</v>
      </c>
      <c r="L555" s="279"/>
      <c r="M555" s="284">
        <f>MAX(0,(IF(D555="",NA(),(Data!F$795-IF(D555&gt;K555,D555,K555)))))</f>
        <v>1.0178494076800009</v>
      </c>
      <c r="N555" s="285"/>
      <c r="O555" s="279"/>
      <c r="P555" s="287">
        <f>MAX(0,(IF(F555="",NA(),(Data!F$795-IF(F555&gt;K555,F555,K555)))))</f>
        <v>0.90000000000000036</v>
      </c>
      <c r="Q555" s="298"/>
    </row>
    <row r="556" spans="1:17" ht="14.25">
      <c r="A556" s="286"/>
      <c r="B556" s="276">
        <f t="shared" si="9"/>
        <v>43020</v>
      </c>
      <c r="C556" s="288" t="s">
        <v>156</v>
      </c>
      <c r="D556" s="278">
        <f t="shared" si="8"/>
        <v>4.4403400923199996</v>
      </c>
      <c r="E556" s="279"/>
      <c r="F556" s="281">
        <f>IF(Data!C651="",NA(),Data!C651)</f>
        <v>4.5999999999999996</v>
      </c>
      <c r="G556" s="416">
        <f>IF(Data!E651="","",Data!E651)</f>
        <v>43020</v>
      </c>
      <c r="I556" s="283">
        <f>Data!F$796</f>
        <v>5.5</v>
      </c>
      <c r="J556" s="280"/>
      <c r="K556" s="283">
        <f>Data!C$796</f>
        <v>2.94</v>
      </c>
      <c r="L556" s="279"/>
      <c r="M556" s="284">
        <f>MAX(0,(IF(D556="",NA(),(Data!F$795-IF(D556&gt;K556,D556,K556)))))</f>
        <v>1.0596599076800004</v>
      </c>
      <c r="N556" s="285"/>
      <c r="O556" s="279"/>
      <c r="P556" s="287">
        <f>MAX(0,(IF(F556="",NA(),(Data!F$795-IF(F556&gt;K556,F556,K556)))))</f>
        <v>0.90000000000000036</v>
      </c>
      <c r="Q556" s="298"/>
    </row>
    <row r="557" spans="1:17" ht="14.25">
      <c r="A557" s="286"/>
      <c r="B557" s="276">
        <f t="shared" si="9"/>
        <v>43027</v>
      </c>
      <c r="C557" s="288" t="s">
        <v>156</v>
      </c>
      <c r="D557" s="278">
        <f t="shared" si="8"/>
        <v>4.4557470923199993</v>
      </c>
      <c r="E557" s="279"/>
      <c r="F557" s="281">
        <f>IF(Data!C652="",NA(),Data!C652)</f>
        <v>4.5999999999999996</v>
      </c>
      <c r="G557" s="416" t="str">
        <f>IF(Data!E652="","",Data!E652)</f>
        <v/>
      </c>
      <c r="I557" s="283">
        <f>Data!F$796</f>
        <v>5.5</v>
      </c>
      <c r="J557" s="280"/>
      <c r="K557" s="283">
        <f>Data!C$796</f>
        <v>2.94</v>
      </c>
      <c r="L557" s="279"/>
      <c r="M557" s="284">
        <f>MAX(0,(IF(D557="",NA(),(Data!F$795-IF(D557&gt;K557,D557,K557)))))</f>
        <v>1.0442529076800007</v>
      </c>
      <c r="N557" s="285"/>
      <c r="O557" s="279"/>
      <c r="P557" s="287">
        <f>MAX(0,(IF(F557="",NA(),(Data!F$795-IF(F557&gt;K557,F557,K557)))))</f>
        <v>0.90000000000000036</v>
      </c>
    </row>
    <row r="558" spans="1:17" ht="14.25">
      <c r="A558" s="286"/>
      <c r="B558" s="276">
        <f t="shared" si="9"/>
        <v>43034</v>
      </c>
      <c r="C558" s="288" t="s">
        <v>156</v>
      </c>
      <c r="D558" s="278">
        <f t="shared" si="8"/>
        <v>4.4497915923200004</v>
      </c>
      <c r="E558" s="279"/>
      <c r="F558" s="281">
        <f>IF(Data!C653="",NA(),Data!C653)</f>
        <v>4.5999999999999996</v>
      </c>
      <c r="G558" s="416" t="str">
        <f>IF(Data!E653="","",Data!E653)</f>
        <v/>
      </c>
      <c r="I558" s="283">
        <f>Data!F$796</f>
        <v>5.5</v>
      </c>
      <c r="J558" s="280"/>
      <c r="K558" s="283">
        <f>Data!C$796</f>
        <v>2.94</v>
      </c>
      <c r="L558" s="279"/>
      <c r="M558" s="284">
        <f>MAX(0,(IF(D558="",NA(),(Data!F$795-IF(D558&gt;K558,D558,K558)))))</f>
        <v>1.0502084076799996</v>
      </c>
      <c r="N558" s="285"/>
      <c r="O558" s="279"/>
      <c r="P558" s="287">
        <f>MAX(0,(IF(F558="",NA(),(Data!F$795-IF(F558&gt;K558,F558,K558)))))</f>
        <v>0.90000000000000036</v>
      </c>
    </row>
    <row r="559" spans="1:17" ht="14.25">
      <c r="A559" s="286"/>
      <c r="B559" s="276">
        <f t="shared" si="9"/>
        <v>43041</v>
      </c>
      <c r="C559" s="288" t="s">
        <v>156</v>
      </c>
      <c r="D559" s="278">
        <f t="shared" si="8"/>
        <v>4.5143545823600002</v>
      </c>
      <c r="E559" s="279"/>
      <c r="F559" s="281">
        <f>IF(Data!C654="",NA(),Data!C654)</f>
        <v>4.5999999999999996</v>
      </c>
      <c r="G559" s="416" t="str">
        <f>IF(Data!E654="","",Data!E654)</f>
        <v/>
      </c>
      <c r="I559" s="283">
        <f>Data!F$796</f>
        <v>5.5</v>
      </c>
      <c r="J559" s="280"/>
      <c r="K559" s="283">
        <f>Data!C$796</f>
        <v>2.94</v>
      </c>
      <c r="L559" s="279"/>
      <c r="M559" s="284">
        <f>MAX(0,(IF(D559="",NA(),(Data!F$795-IF(D559&gt;K559,D559,K559)))))</f>
        <v>0.9856454176399998</v>
      </c>
      <c r="N559" s="285"/>
      <c r="O559" s="279"/>
      <c r="P559" s="287">
        <f>MAX(0,(IF(F559="",NA(),(Data!F$795-IF(F559&gt;K559,F559,K559)))))</f>
        <v>0.90000000000000036</v>
      </c>
      <c r="Q559" s="298"/>
    </row>
    <row r="560" spans="1:17" ht="14.25">
      <c r="A560" s="286"/>
      <c r="B560" s="276">
        <f t="shared" si="9"/>
        <v>43048</v>
      </c>
      <c r="C560" s="288" t="s">
        <v>156</v>
      </c>
      <c r="D560" s="278">
        <f t="shared" si="8"/>
        <v>4.5237170823599993</v>
      </c>
      <c r="E560" s="279"/>
      <c r="F560" s="281">
        <f>IF(Data!C655="",NA(),Data!C655)</f>
        <v>4.5999999999999996</v>
      </c>
      <c r="G560" s="416">
        <f>IF(Data!E655="","",Data!E655)</f>
        <v>43048</v>
      </c>
      <c r="I560" s="283">
        <f>Data!F$796</f>
        <v>5.5</v>
      </c>
      <c r="J560" s="280"/>
      <c r="K560" s="283">
        <f>Data!C$796</f>
        <v>2.94</v>
      </c>
      <c r="L560" s="279"/>
      <c r="M560" s="284">
        <f>MAX(0,(IF(D560="",NA(),(Data!F$795-IF(D560&gt;K560,D560,K560)))))</f>
        <v>0.97628291764000075</v>
      </c>
      <c r="N560" s="285"/>
      <c r="O560" s="279"/>
      <c r="P560" s="287">
        <f>MAX(0,(IF(F560="",NA(),(Data!F$795-IF(F560&gt;K560,F560,K560)))))</f>
        <v>0.90000000000000036</v>
      </c>
      <c r="Q560" s="298"/>
    </row>
    <row r="561" spans="1:17" ht="14.25">
      <c r="A561" s="286"/>
      <c r="B561" s="276">
        <f t="shared" si="9"/>
        <v>43055</v>
      </c>
      <c r="C561" s="288" t="s">
        <v>156</v>
      </c>
      <c r="D561" s="278">
        <f t="shared" si="8"/>
        <v>4.4722420823600002</v>
      </c>
      <c r="E561" s="279"/>
      <c r="F561" s="281">
        <f>IF(Data!C656="",NA(),Data!C656)</f>
        <v>4.5999999999999996</v>
      </c>
      <c r="G561" s="416" t="str">
        <f>IF(Data!E656="","",Data!E656)</f>
        <v/>
      </c>
      <c r="I561" s="283">
        <f>Data!F$796</f>
        <v>5.5</v>
      </c>
      <c r="J561" s="280"/>
      <c r="K561" s="283">
        <f>Data!C$796</f>
        <v>2.94</v>
      </c>
      <c r="L561" s="279"/>
      <c r="M561" s="284">
        <f>MAX(0,(IF(D561="",NA(),(Data!F$795-IF(D561&gt;K561,D561,K561)))))</f>
        <v>1.0277579176399998</v>
      </c>
      <c r="N561" s="285"/>
      <c r="O561" s="279"/>
      <c r="P561" s="287">
        <f>MAX(0,(IF(F561="",NA(),(Data!F$795-IF(F561&gt;K561,F561,K561)))))</f>
        <v>0.90000000000000036</v>
      </c>
    </row>
    <row r="562" spans="1:17" ht="14.25">
      <c r="A562" s="286"/>
      <c r="B562" s="276">
        <f t="shared" si="9"/>
        <v>43062</v>
      </c>
      <c r="C562" s="288" t="s">
        <v>156</v>
      </c>
      <c r="D562" s="278">
        <f t="shared" si="8"/>
        <v>4.4909745823600007</v>
      </c>
      <c r="E562" s="279"/>
      <c r="F562" s="281">
        <f>IF(Data!C657="",NA(),Data!C657)</f>
        <v>4.5999999999999996</v>
      </c>
      <c r="G562" s="416" t="str">
        <f>IF(Data!E657="","",Data!E657)</f>
        <v/>
      </c>
      <c r="I562" s="283">
        <f>Data!F$796</f>
        <v>5.5</v>
      </c>
      <c r="J562" s="280"/>
      <c r="K562" s="283">
        <f>Data!C$796</f>
        <v>2.94</v>
      </c>
      <c r="L562" s="279"/>
      <c r="M562" s="284">
        <f>MAX(0,(IF(D562="",NA(),(Data!F$795-IF(D562&gt;K562,D562,K562)))))</f>
        <v>1.0090254176399993</v>
      </c>
      <c r="N562" s="285"/>
      <c r="O562" s="279"/>
      <c r="P562" s="287">
        <f>MAX(0,(IF(F562="",NA(),(Data!F$795-IF(F562&gt;K562,F562,K562)))))</f>
        <v>0.90000000000000036</v>
      </c>
    </row>
    <row r="563" spans="1:17" ht="14.25">
      <c r="A563" s="286"/>
      <c r="B563" s="276">
        <f t="shared" si="9"/>
        <v>43069</v>
      </c>
      <c r="C563" s="288" t="s">
        <v>156</v>
      </c>
      <c r="D563" s="278">
        <f t="shared" si="8"/>
        <v>4.4583620823599999</v>
      </c>
      <c r="E563" s="279"/>
      <c r="F563" s="281">
        <f>IF(Data!C658="",NA(),Data!C658)</f>
        <v>4.5999999999999996</v>
      </c>
      <c r="G563" s="416" t="str">
        <f>IF(Data!E658="","",Data!E658)</f>
        <v/>
      </c>
      <c r="I563" s="283">
        <f>Data!F$796</f>
        <v>5.5</v>
      </c>
      <c r="J563" s="280"/>
      <c r="K563" s="283">
        <f>Data!C$796</f>
        <v>2.94</v>
      </c>
      <c r="L563" s="279"/>
      <c r="M563" s="284">
        <f>MAX(0,(IF(D563="",NA(),(Data!F$795-IF(D563&gt;K563,D563,K563)))))</f>
        <v>1.0416379176400001</v>
      </c>
      <c r="N563" s="285"/>
      <c r="O563" s="279"/>
      <c r="P563" s="287">
        <f>MAX(0,(IF(F563="",NA(),(Data!F$795-IF(F563&gt;K563,F563,K563)))))</f>
        <v>0.90000000000000036</v>
      </c>
    </row>
    <row r="564" spans="1:17" ht="14.25">
      <c r="A564" s="286"/>
      <c r="B564" s="276">
        <f t="shared" si="9"/>
        <v>43076</v>
      </c>
      <c r="C564" s="288" t="s">
        <v>156</v>
      </c>
      <c r="D564" s="278">
        <f t="shared" si="8"/>
        <v>4.4817529122000002</v>
      </c>
      <c r="E564" s="279"/>
      <c r="F564" s="281">
        <f>IF(Data!C659="",NA(),Data!C659)</f>
        <v>4.5999999999999996</v>
      </c>
      <c r="G564" s="416" t="str">
        <f>IF(Data!E659="","",Data!E659)</f>
        <v/>
      </c>
      <c r="I564" s="283">
        <f>Data!F$796</f>
        <v>5.5</v>
      </c>
      <c r="J564" s="280"/>
      <c r="K564" s="283">
        <f>Data!C$796</f>
        <v>2.94</v>
      </c>
      <c r="L564" s="279"/>
      <c r="M564" s="284">
        <f>MAX(0,(IF(D564="",NA(),(Data!F$795-IF(D564&gt;K564,D564,K564)))))</f>
        <v>1.0182470877999998</v>
      </c>
      <c r="N564" s="285"/>
      <c r="O564" s="279"/>
      <c r="P564" s="287">
        <f>MAX(0,(IF(F564="",NA(),(Data!F$795-IF(F564&gt;K564,F564,K564)))))</f>
        <v>0.90000000000000036</v>
      </c>
      <c r="Q564" s="298"/>
    </row>
    <row r="565" spans="1:17" ht="14.25">
      <c r="A565" s="286"/>
      <c r="B565" s="276">
        <f t="shared" si="9"/>
        <v>43083</v>
      </c>
      <c r="C565" s="288" t="s">
        <v>156</v>
      </c>
      <c r="D565" s="278">
        <f t="shared" si="8"/>
        <v>4.4731129122000004</v>
      </c>
      <c r="E565" s="279"/>
      <c r="F565" s="281">
        <f>IF(Data!C660="",NA(),Data!C660)</f>
        <v>4.5999999999999996</v>
      </c>
      <c r="G565" s="416">
        <f>IF(Data!E660="","",Data!E660)</f>
        <v>43081</v>
      </c>
      <c r="I565" s="283">
        <f>Data!F$796</f>
        <v>5.5</v>
      </c>
      <c r="J565" s="280"/>
      <c r="K565" s="283">
        <f>Data!C$796</f>
        <v>2.94</v>
      </c>
      <c r="L565" s="279"/>
      <c r="M565" s="284">
        <f>MAX(0,(IF(D565="",NA(),(Data!F$795-IF(D565&gt;K565,D565,K565)))))</f>
        <v>1.0268870877999996</v>
      </c>
      <c r="N565" s="285"/>
      <c r="O565" s="279"/>
      <c r="P565" s="287">
        <f>MAX(0,(IF(F565="",NA(),(Data!F$795-IF(F565&gt;K565,F565,K565)))))</f>
        <v>0.90000000000000036</v>
      </c>
    </row>
    <row r="566" spans="1:17" ht="14.25">
      <c r="A566" s="286"/>
      <c r="B566" s="276">
        <f t="shared" si="9"/>
        <v>43090</v>
      </c>
      <c r="C566" s="288" t="s">
        <v>156</v>
      </c>
      <c r="D566" s="278">
        <f t="shared" si="8"/>
        <v>4.4939404121999997</v>
      </c>
      <c r="E566" s="279"/>
      <c r="F566" s="281">
        <f>IF(Data!C661="",NA(),Data!C661)</f>
        <v>4.5999999999999996</v>
      </c>
      <c r="G566" s="416" t="str">
        <f>IF(Data!E661="","",Data!E661)</f>
        <v/>
      </c>
      <c r="I566" s="283">
        <f>Data!F$796</f>
        <v>5.5</v>
      </c>
      <c r="J566" s="280"/>
      <c r="K566" s="283">
        <f>Data!C$796</f>
        <v>2.94</v>
      </c>
      <c r="L566" s="279"/>
      <c r="M566" s="284">
        <f>MAX(0,(IF(D566="",NA(),(Data!F$795-IF(D566&gt;K566,D566,K566)))))</f>
        <v>1.0060595878000003</v>
      </c>
      <c r="N566" s="285"/>
      <c r="O566" s="279"/>
      <c r="P566" s="287">
        <f>MAX(0,(IF(F566="",NA(),(Data!F$795-IF(F566&gt;K566,F566,K566)))))</f>
        <v>0.90000000000000036</v>
      </c>
    </row>
    <row r="567" spans="1:17" ht="14.25">
      <c r="A567" s="286"/>
      <c r="B567" s="276">
        <f t="shared" si="9"/>
        <v>43097</v>
      </c>
      <c r="C567" s="288" t="s">
        <v>156</v>
      </c>
      <c r="D567" s="278">
        <f t="shared" si="8"/>
        <v>4.5034854121999999</v>
      </c>
      <c r="E567" s="279"/>
      <c r="F567" s="281">
        <f>IF(Data!C662="",NA(),Data!C662)</f>
        <v>4.5999999999999996</v>
      </c>
      <c r="G567" s="416" t="str">
        <f>IF(Data!E662="","",Data!E662)</f>
        <v/>
      </c>
      <c r="I567" s="283">
        <f>Data!F$796</f>
        <v>5.5</v>
      </c>
      <c r="J567" s="280"/>
      <c r="K567" s="283">
        <f>Data!C$796</f>
        <v>2.94</v>
      </c>
      <c r="L567" s="279"/>
      <c r="M567" s="284">
        <f>MAX(0,(IF(D567="",NA(),(Data!F$795-IF(D567&gt;K567,D567,K567)))))</f>
        <v>0.99651458780000013</v>
      </c>
      <c r="N567" s="285"/>
      <c r="O567" s="279"/>
      <c r="P567" s="287">
        <f>MAX(0,(IF(F567="",NA(),(Data!F$795-IF(F567&gt;K567,F567,K567)))))</f>
        <v>0.90000000000000036</v>
      </c>
    </row>
    <row r="568" spans="1:17" ht="14.25">
      <c r="A568" s="275">
        <v>2018</v>
      </c>
      <c r="B568" s="276">
        <f t="shared" si="9"/>
        <v>43104</v>
      </c>
      <c r="C568" s="288" t="s">
        <v>156</v>
      </c>
      <c r="D568" s="278">
        <f t="shared" si="8"/>
        <v>4.5789856203999992</v>
      </c>
      <c r="E568" s="279"/>
      <c r="F568" s="281">
        <f>IF(Data!C663="",NA(),Data!C663)</f>
        <v>4.5999999999999996</v>
      </c>
      <c r="G568" s="416" t="str">
        <f>IF(Data!E663="","",Data!E663)</f>
        <v/>
      </c>
      <c r="I568" s="283">
        <f>Data!F$796</f>
        <v>5.5</v>
      </c>
      <c r="J568" s="280"/>
      <c r="K568" s="283">
        <f>Data!C$796</f>
        <v>2.94</v>
      </c>
      <c r="L568" s="279"/>
      <c r="M568" s="284">
        <f>MAX(0,(IF(D568="",NA(),(Data!F$795-IF(D568&gt;K568,D568,K568)))))</f>
        <v>0.92101437960000077</v>
      </c>
      <c r="N568" s="285"/>
      <c r="O568" s="279"/>
      <c r="P568" s="287">
        <f>MAX(0,(IF(F568="",NA(),(Data!F$795-IF(F568&gt;K568,F568,K568)))))</f>
        <v>0.90000000000000036</v>
      </c>
      <c r="Q568" s="298"/>
    </row>
    <row r="569" spans="1:17" ht="14.25">
      <c r="A569" s="286"/>
      <c r="B569" s="276">
        <f t="shared" si="9"/>
        <v>43111</v>
      </c>
      <c r="C569" s="288" t="s">
        <v>156</v>
      </c>
      <c r="D569" s="278">
        <f t="shared" si="8"/>
        <v>4.5808916203999992</v>
      </c>
      <c r="E569" s="279"/>
      <c r="F569" s="281">
        <f>IF(Data!C664="",NA(),Data!C664)</f>
        <v>4.5999999999999996</v>
      </c>
      <c r="G569" s="416">
        <f>IF(Data!E664="","",Data!E664)</f>
        <v>43112</v>
      </c>
      <c r="I569" s="283">
        <f>Data!F$796</f>
        <v>5.5</v>
      </c>
      <c r="J569" s="280"/>
      <c r="K569" s="283">
        <f>Data!C$796</f>
        <v>2.94</v>
      </c>
      <c r="L569" s="279"/>
      <c r="M569" s="284">
        <f>MAX(0,(IF(D569="",NA(),(Data!F$795-IF(D569&gt;K569,D569,K569)))))</f>
        <v>0.9191083796000008</v>
      </c>
      <c r="N569" s="285"/>
      <c r="O569" s="279"/>
      <c r="P569" s="287">
        <f>MAX(0,(IF(F569="",NA(),(Data!F$795-IF(F569&gt;K569,F569,K569)))))</f>
        <v>0.90000000000000036</v>
      </c>
      <c r="Q569" s="298"/>
    </row>
    <row r="570" spans="1:17" ht="14.25">
      <c r="A570" s="286"/>
      <c r="B570" s="276">
        <f t="shared" si="9"/>
        <v>43118</v>
      </c>
      <c r="C570" s="288" t="s">
        <v>156</v>
      </c>
      <c r="D570" s="278">
        <f t="shared" si="8"/>
        <v>4.5440141203999991</v>
      </c>
      <c r="E570" s="279"/>
      <c r="F570" s="281">
        <f>IF(Data!C665="",NA(),Data!C665)</f>
        <v>4.5999999999999996</v>
      </c>
      <c r="G570" s="416" t="str">
        <f>IF(Data!E665="","",Data!E665)</f>
        <v/>
      </c>
      <c r="I570" s="283">
        <f>Data!F$796</f>
        <v>5.5</v>
      </c>
      <c r="J570" s="280"/>
      <c r="K570" s="283">
        <f>Data!C$796</f>
        <v>2.94</v>
      </c>
      <c r="L570" s="279"/>
      <c r="M570" s="284">
        <f>MAX(0,(IF(D570="",NA(),(Data!F$795-IF(D570&gt;K570,D570,K570)))))</f>
        <v>0.95598587960000092</v>
      </c>
      <c r="N570" s="285"/>
      <c r="O570" s="279"/>
      <c r="P570" s="287">
        <f>MAX(0,(IF(F570="",NA(),(Data!F$795-IF(F570&gt;K570,F570,K570)))))</f>
        <v>0.90000000000000036</v>
      </c>
    </row>
    <row r="571" spans="1:17" ht="14.25">
      <c r="A571" s="286"/>
      <c r="B571" s="276">
        <f t="shared" si="9"/>
        <v>43125</v>
      </c>
      <c r="C571" s="288" t="s">
        <v>156</v>
      </c>
      <c r="D571" s="278">
        <f t="shared" si="8"/>
        <v>4.5647406203999994</v>
      </c>
      <c r="E571" s="279"/>
      <c r="F571" s="281">
        <f>IF(Data!C666="",NA(),Data!C666)</f>
        <v>4.5999999999999996</v>
      </c>
      <c r="G571" s="416" t="str">
        <f>IF(Data!E666="","",Data!E666)</f>
        <v/>
      </c>
      <c r="I571" s="283">
        <f>Data!F$796</f>
        <v>5.5</v>
      </c>
      <c r="J571" s="280"/>
      <c r="K571" s="283">
        <f>Data!C$796</f>
        <v>2.94</v>
      </c>
      <c r="L571" s="279"/>
      <c r="M571" s="284">
        <f>MAX(0,(IF(D571="",NA(),(Data!F$795-IF(D571&gt;K571,D571,K571)))))</f>
        <v>0.93525937960000061</v>
      </c>
      <c r="N571" s="285"/>
      <c r="O571" s="279"/>
      <c r="P571" s="287">
        <f>MAX(0,(IF(F571="",NA(),(Data!F$795-IF(F571&gt;K571,F571,K571)))))</f>
        <v>0.90000000000000036</v>
      </c>
    </row>
    <row r="572" spans="1:17" ht="14.25">
      <c r="A572" s="286"/>
      <c r="B572" s="276">
        <f t="shared" si="9"/>
        <v>43132</v>
      </c>
      <c r="C572" s="288" t="s">
        <v>156</v>
      </c>
      <c r="D572" s="278">
        <f t="shared" si="8"/>
        <v>4.6765388818799991</v>
      </c>
      <c r="E572" s="279"/>
      <c r="F572" s="281">
        <f>IF(Data!C667="",NA(),Data!C667)</f>
        <v>4.5999999999999996</v>
      </c>
      <c r="G572" s="416" t="str">
        <f>IF(Data!E667="","",Data!E667)</f>
        <v/>
      </c>
      <c r="I572" s="283">
        <f>Data!F$796</f>
        <v>5.5</v>
      </c>
      <c r="J572" s="280"/>
      <c r="K572" s="283">
        <f>Data!C$796</f>
        <v>2.94</v>
      </c>
      <c r="L572" s="279"/>
      <c r="M572" s="284">
        <f>MAX(0,(IF(D572="",NA(),(Data!F$795-IF(D572&gt;K572,D572,K572)))))</f>
        <v>0.82346111812000089</v>
      </c>
      <c r="N572" s="285"/>
      <c r="O572" s="279"/>
      <c r="P572" s="287">
        <f>MAX(0,(IF(F572="",NA(),(Data!F$795-IF(F572&gt;K572,F572,K572)))))</f>
        <v>0.90000000000000036</v>
      </c>
      <c r="Q572" s="298"/>
    </row>
    <row r="573" spans="1:17" ht="14.25">
      <c r="A573" s="286"/>
      <c r="B573" s="276">
        <f t="shared" si="9"/>
        <v>43139</v>
      </c>
      <c r="C573" s="288" t="s">
        <v>156</v>
      </c>
      <c r="D573" s="278">
        <f t="shared" si="8"/>
        <v>4.6975893818799994</v>
      </c>
      <c r="E573" s="279"/>
      <c r="F573" s="281">
        <f>IF(Data!C668="",NA(),Data!C668)</f>
        <v>4.5999999999999996</v>
      </c>
      <c r="G573" s="416">
        <f>IF(Data!E668="","",Data!E668)</f>
        <v>43139</v>
      </c>
      <c r="I573" s="283">
        <f>Data!F$796</f>
        <v>5.5</v>
      </c>
      <c r="J573" s="280"/>
      <c r="K573" s="283">
        <f>Data!C$796</f>
        <v>2.94</v>
      </c>
      <c r="L573" s="279"/>
      <c r="M573" s="284">
        <f>MAX(0,(IF(D573="",NA(),(Data!F$795-IF(D573&gt;K573,D573,K573)))))</f>
        <v>0.80241061812000058</v>
      </c>
      <c r="N573" s="285"/>
      <c r="O573" s="279"/>
      <c r="P573" s="287">
        <f>MAX(0,(IF(F573="",NA(),(Data!F$795-IF(F573&gt;K573,F573,K573)))))</f>
        <v>0.90000000000000036</v>
      </c>
      <c r="Q573" s="298"/>
    </row>
    <row r="574" spans="1:17" ht="14.25">
      <c r="A574" s="286"/>
      <c r="B574" s="276">
        <f t="shared" si="9"/>
        <v>43146</v>
      </c>
      <c r="C574" s="288" t="s">
        <v>156</v>
      </c>
      <c r="D574" s="278">
        <f t="shared" si="8"/>
        <v>4.7073908818800003</v>
      </c>
      <c r="E574" s="279"/>
      <c r="F574" s="281">
        <f>IF(Data!C669="",NA(),Data!C669)</f>
        <v>4.5999999999999996</v>
      </c>
      <c r="G574" s="416" t="str">
        <f>IF(Data!E669="","",Data!E669)</f>
        <v/>
      </c>
      <c r="I574" s="283">
        <f>Data!F$796</f>
        <v>5.5</v>
      </c>
      <c r="J574" s="280"/>
      <c r="K574" s="283">
        <f>Data!C$796</f>
        <v>2.94</v>
      </c>
      <c r="L574" s="279"/>
      <c r="M574" s="284">
        <f>MAX(0,(IF(D574="",NA(),(Data!F$795-IF(D574&gt;K574,D574,K574)))))</f>
        <v>0.79260911811999968</v>
      </c>
      <c r="N574" s="285"/>
      <c r="O574" s="279"/>
      <c r="P574" s="287">
        <f>MAX(0,(IF(F574="",NA(),(Data!F$795-IF(F574&gt;K574,F574,K574)))))</f>
        <v>0.90000000000000036</v>
      </c>
    </row>
    <row r="575" spans="1:17" ht="14.25">
      <c r="A575" s="286"/>
      <c r="B575" s="276">
        <f t="shared" si="9"/>
        <v>43153</v>
      </c>
      <c r="C575" s="288" t="s">
        <v>156</v>
      </c>
      <c r="D575" s="278">
        <f t="shared" si="8"/>
        <v>4.6885613818799996</v>
      </c>
      <c r="E575" s="279"/>
      <c r="F575" s="281">
        <f>IF(Data!C670="",NA(),Data!C670)</f>
        <v>4.5999999999999996</v>
      </c>
      <c r="G575" s="416" t="str">
        <f>IF(Data!E670="","",Data!E670)</f>
        <v/>
      </c>
      <c r="I575" s="283">
        <f>Data!F$796</f>
        <v>5.5</v>
      </c>
      <c r="J575" s="280"/>
      <c r="K575" s="283">
        <f>Data!C$796</f>
        <v>2.94</v>
      </c>
      <c r="L575" s="279"/>
      <c r="M575" s="284">
        <f>MAX(0,(IF(D575="",NA(),(Data!F$795-IF(D575&gt;K575,D575,K575)))))</f>
        <v>0.8114386181200004</v>
      </c>
      <c r="N575" s="285"/>
      <c r="O575" s="279"/>
      <c r="P575" s="287">
        <f>MAX(0,(IF(F575="",NA(),(Data!F$795-IF(F575&gt;K575,F575,K575)))))</f>
        <v>0.90000000000000036</v>
      </c>
    </row>
    <row r="576" spans="1:17" ht="14.25">
      <c r="A576" s="286"/>
      <c r="B576" s="276">
        <f t="shared" si="9"/>
        <v>43160</v>
      </c>
      <c r="C576" s="288" t="s">
        <v>156</v>
      </c>
      <c r="D576" s="278">
        <f t="shared" si="8"/>
        <v>4.7652380028400003</v>
      </c>
      <c r="E576" s="279"/>
      <c r="F576" s="281">
        <f>IF(Data!C671="",NA(),Data!C671)</f>
        <v>4.5999999999999996</v>
      </c>
      <c r="G576" s="416" t="str">
        <f>IF(Data!E671="","",Data!E671)</f>
        <v/>
      </c>
      <c r="I576" s="283">
        <f>Data!F$796</f>
        <v>5.5</v>
      </c>
      <c r="J576" s="280"/>
      <c r="K576" s="283">
        <f>Data!C$796</f>
        <v>2.94</v>
      </c>
      <c r="L576" s="279"/>
      <c r="M576" s="284">
        <f>MAX(0,(IF(D576="",NA(),(Data!F$795-IF(D576&gt;K576,D576,K576)))))</f>
        <v>0.73476199715999968</v>
      </c>
      <c r="N576" s="285"/>
      <c r="O576" s="279"/>
      <c r="P576" s="287">
        <f>MAX(0,(IF(F576="",NA(),(Data!F$795-IF(F576&gt;K576,F576,K576)))))</f>
        <v>0.90000000000000036</v>
      </c>
      <c r="Q576" s="298"/>
    </row>
    <row r="577" spans="1:17" ht="14.25">
      <c r="A577" s="286"/>
      <c r="B577" s="276">
        <f t="shared" si="9"/>
        <v>43167</v>
      </c>
      <c r="C577" s="288" t="s">
        <v>156</v>
      </c>
      <c r="D577" s="278">
        <f t="shared" si="8"/>
        <v>4.7505285028399999</v>
      </c>
      <c r="E577" s="279"/>
      <c r="F577" s="281">
        <f>IF(Data!C672="",NA(),Data!C672)</f>
        <v>4.6500000000000004</v>
      </c>
      <c r="G577" s="416">
        <f>IF(Data!E672="","",Data!E672)</f>
        <v>43167</v>
      </c>
      <c r="I577" s="283">
        <f>Data!F$796</f>
        <v>5.5</v>
      </c>
      <c r="J577" s="280"/>
      <c r="K577" s="283">
        <f>Data!C$796</f>
        <v>2.94</v>
      </c>
      <c r="L577" s="279"/>
      <c r="M577" s="284">
        <f>MAX(0,(IF(D577="",NA(),(Data!F$795-IF(D577&gt;K577,D577,K577)))))</f>
        <v>0.74947149716000006</v>
      </c>
      <c r="N577" s="285"/>
      <c r="O577" s="279"/>
      <c r="P577" s="287">
        <f>MAX(0,(IF(F577="",NA(),(Data!F$795-IF(F577&gt;K577,F577,K577)))))</f>
        <v>0.84999999999999964</v>
      </c>
      <c r="Q577" s="298"/>
    </row>
    <row r="578" spans="1:17" ht="14.25">
      <c r="A578" s="286"/>
      <c r="B578" s="276">
        <f t="shared" si="9"/>
        <v>43174</v>
      </c>
      <c r="C578" s="288" t="s">
        <v>156</v>
      </c>
      <c r="D578" s="278">
        <f t="shared" si="8"/>
        <v>4.7221010028399997</v>
      </c>
      <c r="E578" s="279"/>
      <c r="F578" s="281">
        <f>IF(Data!C673="",NA(),Data!C673)</f>
        <v>4.6500000000000004</v>
      </c>
      <c r="G578" s="416" t="str">
        <f>IF(Data!E673="","",Data!E673)</f>
        <v/>
      </c>
      <c r="I578" s="283">
        <f>Data!F$796</f>
        <v>5.5</v>
      </c>
      <c r="J578" s="280"/>
      <c r="K578" s="283">
        <f>Data!C$796</f>
        <v>2.94</v>
      </c>
      <c r="L578" s="279"/>
      <c r="M578" s="284">
        <f>MAX(0,(IF(D578="",NA(),(Data!F$795-IF(D578&gt;K578,D578,K578)))))</f>
        <v>0.77789899716000033</v>
      </c>
      <c r="N578" s="285"/>
      <c r="O578" s="279"/>
      <c r="P578" s="287">
        <f>MAX(0,(IF(F578="",NA(),(Data!F$795-IF(F578&gt;K578,F578,K578)))))</f>
        <v>0.84999999999999964</v>
      </c>
    </row>
    <row r="579" spans="1:17" ht="14.25">
      <c r="A579" s="286"/>
      <c r="B579" s="276">
        <f t="shared" si="9"/>
        <v>43181</v>
      </c>
      <c r="C579" s="288" t="s">
        <v>156</v>
      </c>
      <c r="D579" s="278">
        <f t="shared" si="8"/>
        <v>4.6614630028399997</v>
      </c>
      <c r="E579" s="279"/>
      <c r="F579" s="281">
        <f>IF(Data!C674="",NA(),Data!C674)</f>
        <v>4.6500000000000004</v>
      </c>
      <c r="G579" s="416" t="str">
        <f>IF(Data!E674="","",Data!E674)</f>
        <v/>
      </c>
      <c r="I579" s="283">
        <f>Data!F$796</f>
        <v>5.5</v>
      </c>
      <c r="J579" s="280"/>
      <c r="K579" s="283">
        <f>Data!C$796</f>
        <v>2.94</v>
      </c>
      <c r="L579" s="279"/>
      <c r="M579" s="284">
        <f>MAX(0,(IF(D579="",NA(),(Data!F$795-IF(D579&gt;K579,D579,K579)))))</f>
        <v>0.8385369971600003</v>
      </c>
      <c r="N579" s="285"/>
      <c r="O579" s="279"/>
      <c r="P579" s="287">
        <f>MAX(0,(IF(F579="",NA(),(Data!F$795-IF(F579&gt;K579,F579,K579)))))</f>
        <v>0.84999999999999964</v>
      </c>
    </row>
    <row r="580" spans="1:17" ht="14.25">
      <c r="A580" s="286"/>
      <c r="B580" s="276">
        <f t="shared" si="9"/>
        <v>43188</v>
      </c>
      <c r="C580" s="288" t="s">
        <v>156</v>
      </c>
      <c r="D580" s="278">
        <f t="shared" si="8"/>
        <v>4.6560480028399995</v>
      </c>
      <c r="E580" s="279"/>
      <c r="F580" s="281">
        <f>IF(Data!C675="",NA(),Data!C675)</f>
        <v>4.6500000000000004</v>
      </c>
      <c r="G580" s="416" t="str">
        <f>IF(Data!E675="","",Data!E675)</f>
        <v/>
      </c>
      <c r="I580" s="283">
        <f>Data!F$796</f>
        <v>5.5</v>
      </c>
      <c r="J580" s="280"/>
      <c r="K580" s="283">
        <f>Data!C$796</f>
        <v>2.94</v>
      </c>
      <c r="L580" s="279"/>
      <c r="M580" s="284">
        <f>MAX(0,(IF(D580="",NA(),(Data!F$795-IF(D580&gt;K580,D580,K580)))))</f>
        <v>0.84395199716000047</v>
      </c>
      <c r="N580" s="285"/>
      <c r="O580" s="279"/>
      <c r="P580" s="287">
        <f>MAX(0,(IF(F580="",NA(),(Data!F$795-IF(F580&gt;K580,F580,K580)))))</f>
        <v>0.84999999999999964</v>
      </c>
      <c r="Q580" s="298"/>
    </row>
    <row r="581" spans="1:17" ht="14.25">
      <c r="A581" s="286"/>
      <c r="B581" s="276">
        <f t="shared" si="9"/>
        <v>43195</v>
      </c>
      <c r="C581" s="288" t="s">
        <v>156</v>
      </c>
      <c r="D581" s="278">
        <f t="shared" si="8"/>
        <v>4.7083868683199999</v>
      </c>
      <c r="E581" s="279"/>
      <c r="F581" s="281">
        <f>IF(Data!C676="",NA(),Data!C676)</f>
        <v>4.6500000000000004</v>
      </c>
      <c r="G581" s="416">
        <f>IF(Data!E676="","",Data!E676)</f>
        <v>43198</v>
      </c>
      <c r="I581" s="283">
        <f>Data!F$796</f>
        <v>5.5</v>
      </c>
      <c r="J581" s="280"/>
      <c r="K581" s="283">
        <f>Data!C$796</f>
        <v>2.94</v>
      </c>
      <c r="L581" s="279"/>
      <c r="M581" s="284">
        <f>MAX(0,(IF(D581="",NA(),(Data!F$795-IF(D581&gt;K581,D581,K581)))))</f>
        <v>0.79161313168000014</v>
      </c>
      <c r="N581" s="285"/>
      <c r="O581" s="279"/>
      <c r="P581" s="287">
        <f>MAX(0,(IF(F581="",NA(),(Data!F$795-IF(F581&gt;K581,F581,K581)))))</f>
        <v>0.84999999999999964</v>
      </c>
      <c r="Q581" s="298" t="s">
        <v>102</v>
      </c>
    </row>
    <row r="582" spans="1:17" ht="14.25">
      <c r="A582" s="286"/>
      <c r="B582" s="276">
        <f t="shared" si="9"/>
        <v>43202</v>
      </c>
      <c r="C582" s="288" t="s">
        <v>156</v>
      </c>
      <c r="D582" s="278" t="e">
        <f t="shared" si="8"/>
        <v>#N/A</v>
      </c>
      <c r="E582" s="279"/>
      <c r="F582" s="281" t="e">
        <f>IF(Data!C677="",NA(),Data!C677)</f>
        <v>#N/A</v>
      </c>
      <c r="G582" s="416" t="str">
        <f>IF(Data!E677="","",Data!E677)</f>
        <v/>
      </c>
      <c r="I582" s="283">
        <f>Data!F$796</f>
        <v>5.5</v>
      </c>
      <c r="J582" s="280"/>
      <c r="K582" s="283">
        <f>Data!C$796</f>
        <v>2.94</v>
      </c>
      <c r="L582" s="279"/>
      <c r="M582" s="284" t="e">
        <f>MAX(0,(IF(D582="",NA(),(Data!F$795-IF(D582&gt;K582,D582,K582)))))</f>
        <v>#N/A</v>
      </c>
      <c r="N582" s="285"/>
      <c r="O582" s="279"/>
      <c r="P582" s="287" t="e">
        <f>MAX(0,(IF(F582="",NA(),(Data!F$795-IF(F582&gt;K582,F582,K582)))))</f>
        <v>#N/A</v>
      </c>
      <c r="Q582" s="298"/>
    </row>
    <row r="583" spans="1:17" ht="14.25">
      <c r="A583" s="286"/>
      <c r="B583" s="276">
        <f t="shared" si="9"/>
        <v>43209</v>
      </c>
      <c r="C583" s="288" t="s">
        <v>156</v>
      </c>
      <c r="D583" s="278" t="e">
        <f t="shared" si="8"/>
        <v>#N/A</v>
      </c>
      <c r="E583" s="279"/>
      <c r="F583" s="281" t="e">
        <f>IF(Data!C678="",NA(),Data!C678)</f>
        <v>#N/A</v>
      </c>
      <c r="G583" s="416" t="str">
        <f>IF(Data!E678="","",Data!E678)</f>
        <v/>
      </c>
      <c r="I583" s="283">
        <f>Data!F$796</f>
        <v>5.5</v>
      </c>
      <c r="J583" s="280"/>
      <c r="K583" s="283">
        <f>Data!C$796</f>
        <v>2.94</v>
      </c>
      <c r="L583" s="279"/>
      <c r="M583" s="284" t="e">
        <f>MAX(0,(IF(D583="",NA(),(Data!F$795-IF(D583&gt;K583,D583,K583)))))</f>
        <v>#N/A</v>
      </c>
      <c r="N583" s="285"/>
      <c r="O583" s="279"/>
      <c r="P583" s="287" t="e">
        <f>MAX(0,(IF(F583="",NA(),(Data!F$795-IF(F583&gt;K583,F583,K583)))))</f>
        <v>#N/A</v>
      </c>
    </row>
    <row r="584" spans="1:17" ht="14.25">
      <c r="A584" s="286"/>
      <c r="B584" s="276">
        <f t="shared" si="9"/>
        <v>43216</v>
      </c>
      <c r="C584" s="288" t="s">
        <v>156</v>
      </c>
      <c r="D584" s="278" t="e">
        <f t="shared" si="8"/>
        <v>#N/A</v>
      </c>
      <c r="E584" s="279"/>
      <c r="F584" s="281" t="e">
        <f>IF(Data!C679="",NA(),Data!C679)</f>
        <v>#N/A</v>
      </c>
      <c r="G584" s="416" t="str">
        <f>IF(Data!E679="","",Data!E679)</f>
        <v/>
      </c>
      <c r="I584" s="283">
        <f>Data!F$796</f>
        <v>5.5</v>
      </c>
      <c r="J584" s="280"/>
      <c r="K584" s="283">
        <f>Data!C$796</f>
        <v>2.94</v>
      </c>
      <c r="L584" s="279"/>
      <c r="M584" s="284" t="e">
        <f>MAX(0,(IF(D584="",NA(),(Data!F$795-IF(D584&gt;K584,D584,K584)))))</f>
        <v>#N/A</v>
      </c>
      <c r="N584" s="285"/>
      <c r="O584" s="279"/>
      <c r="P584" s="287" t="e">
        <f>MAX(0,(IF(F584="",NA(),(Data!F$795-IF(F584&gt;K584,F584,K584)))))</f>
        <v>#N/A</v>
      </c>
    </row>
    <row r="585" spans="1:17" ht="14.25">
      <c r="A585" s="286"/>
      <c r="B585" s="276">
        <f t="shared" si="9"/>
        <v>43223</v>
      </c>
      <c r="C585" s="288" t="s">
        <v>156</v>
      </c>
      <c r="D585" s="278" t="e">
        <f t="shared" si="8"/>
        <v>#N/A</v>
      </c>
      <c r="E585" s="279"/>
      <c r="F585" s="281" t="e">
        <f>IF(Data!C680="",NA(),Data!C680)</f>
        <v>#N/A</v>
      </c>
      <c r="G585" s="416" t="str">
        <f>IF(Data!E680="","",Data!E680)</f>
        <v/>
      </c>
      <c r="I585" s="283">
        <f>Data!F$796</f>
        <v>5.5</v>
      </c>
      <c r="J585" s="280"/>
      <c r="K585" s="283">
        <f>Data!C$796</f>
        <v>2.94</v>
      </c>
      <c r="L585" s="279"/>
      <c r="M585" s="284" t="e">
        <f>MAX(0,(IF(D585="",NA(),(Data!F$795-IF(D585&gt;K585,D585,K585)))))</f>
        <v>#N/A</v>
      </c>
      <c r="N585" s="285"/>
      <c r="O585" s="279"/>
      <c r="P585" s="287" t="e">
        <f>MAX(0,(IF(F585="",NA(),(Data!F$795-IF(F585&gt;K585,F585,K585)))))</f>
        <v>#N/A</v>
      </c>
    </row>
    <row r="586" spans="1:17" ht="14.25">
      <c r="A586" s="286"/>
      <c r="B586" s="276">
        <f t="shared" si="9"/>
        <v>43230</v>
      </c>
      <c r="C586" s="288" t="s">
        <v>156</v>
      </c>
      <c r="D586" s="278" t="e">
        <f t="shared" si="8"/>
        <v>#N/A</v>
      </c>
      <c r="E586" s="279"/>
      <c r="F586" s="281" t="e">
        <f>IF(Data!C681="",NA(),Data!C681)</f>
        <v>#N/A</v>
      </c>
      <c r="G586" s="416" t="str">
        <f>IF(Data!E681="","",Data!E681)</f>
        <v/>
      </c>
      <c r="I586" s="283">
        <f>Data!F$796</f>
        <v>5.5</v>
      </c>
      <c r="J586" s="280"/>
      <c r="K586" s="283">
        <f>Data!C$796</f>
        <v>2.94</v>
      </c>
      <c r="L586" s="279"/>
      <c r="M586" s="284" t="e">
        <f>MAX(0,(IF(D586="",NA(),(Data!F$795-IF(D586&gt;K586,D586,K586)))))</f>
        <v>#N/A</v>
      </c>
      <c r="N586" s="285"/>
      <c r="O586" s="279"/>
      <c r="P586" s="287" t="e">
        <f>MAX(0,(IF(F586="",NA(),(Data!F$795-IF(F586&gt;K586,F586,K586)))))</f>
        <v>#N/A</v>
      </c>
    </row>
    <row r="587" spans="1:17" ht="14.25">
      <c r="A587" s="286"/>
      <c r="B587" s="276">
        <f t="shared" si="9"/>
        <v>43237</v>
      </c>
      <c r="C587" s="288" t="s">
        <v>156</v>
      </c>
      <c r="D587" s="278" t="e">
        <f t="shared" si="8"/>
        <v>#N/A</v>
      </c>
      <c r="E587" s="279"/>
      <c r="F587" s="281" t="e">
        <f>IF(Data!C682="",NA(),Data!C682)</f>
        <v>#N/A</v>
      </c>
      <c r="G587" s="416" t="str">
        <f>IF(Data!E682="","",Data!E682)</f>
        <v/>
      </c>
      <c r="I587" s="283">
        <f>Data!F$796</f>
        <v>5.5</v>
      </c>
      <c r="J587" s="280"/>
      <c r="K587" s="283">
        <f>Data!C$796</f>
        <v>2.94</v>
      </c>
      <c r="L587" s="279"/>
      <c r="M587" s="284" t="e">
        <f>MAX(0,(IF(D587="",NA(),(Data!F$795-IF(D587&gt;K587,D587,K587)))))</f>
        <v>#N/A</v>
      </c>
      <c r="N587" s="285"/>
      <c r="O587" s="279"/>
      <c r="P587" s="287" t="e">
        <f>MAX(0,(IF(F587="",NA(),(Data!F$795-IF(F587&gt;K587,F587,K587)))))</f>
        <v>#N/A</v>
      </c>
    </row>
    <row r="588" spans="1:17" ht="14.25">
      <c r="A588" s="286"/>
      <c r="B588" s="276">
        <f t="shared" si="9"/>
        <v>43244</v>
      </c>
      <c r="C588" s="288" t="s">
        <v>156</v>
      </c>
      <c r="D588" s="278" t="e">
        <f t="shared" si="8"/>
        <v>#N/A</v>
      </c>
      <c r="E588" s="279"/>
      <c r="F588" s="281" t="e">
        <f>IF(Data!C683="",NA(),Data!C683)</f>
        <v>#N/A</v>
      </c>
      <c r="G588" s="416" t="str">
        <f>IF(Data!E683="","",Data!E683)</f>
        <v/>
      </c>
      <c r="I588" s="283">
        <f>Data!F$796</f>
        <v>5.5</v>
      </c>
      <c r="J588" s="280"/>
      <c r="K588" s="283">
        <f>Data!C$796</f>
        <v>2.94</v>
      </c>
      <c r="L588" s="279"/>
      <c r="M588" s="284" t="e">
        <f>MAX(0,(IF(D588="",NA(),(Data!F$795-IF(D588&gt;K588,D588,K588)))))</f>
        <v>#N/A</v>
      </c>
      <c r="N588" s="285"/>
      <c r="O588" s="279"/>
      <c r="P588" s="287" t="e">
        <f>MAX(0,(IF(F588="",NA(),(Data!F$795-IF(F588&gt;K588,F588,K588)))))</f>
        <v>#N/A</v>
      </c>
    </row>
    <row r="589" spans="1:17" ht="14.25">
      <c r="A589" s="286"/>
      <c r="B589" s="276">
        <f t="shared" si="9"/>
        <v>43251</v>
      </c>
      <c r="D589" s="278" t="e">
        <f>IF(P513="",NA(),SUM(E513:P513))</f>
        <v>#N/A</v>
      </c>
      <c r="E589" s="279"/>
      <c r="F589" s="281" t="e">
        <f>IF(Data!C684="",NA(),Data!C684)</f>
        <v>#N/A</v>
      </c>
      <c r="G589" s="416" t="str">
        <f>IF(Data!E684="","",Data!E684)</f>
        <v/>
      </c>
      <c r="I589" s="283">
        <f>Data!F$796</f>
        <v>5.5</v>
      </c>
      <c r="J589" s="280"/>
      <c r="K589" s="283">
        <f>Data!C$796</f>
        <v>2.94</v>
      </c>
      <c r="L589" s="279"/>
      <c r="M589" s="284" t="e">
        <f>MAX(0,(IF(D589="",NA(),(Data!F$795-IF(D589&gt;K589,D589,K589)))))</f>
        <v>#N/A</v>
      </c>
      <c r="N589" s="285"/>
      <c r="O589" s="279"/>
      <c r="P589" s="287" t="e">
        <f>MAX(0,(IF(F589="",NA(),(Data!F$795-IF(F589&gt;K589,F589,K589)))))</f>
        <v>#N/A</v>
      </c>
    </row>
    <row r="590" spans="1:17">
      <c r="A590" s="286"/>
      <c r="B590" s="276"/>
      <c r="C590" s="288"/>
      <c r="D590" s="409"/>
      <c r="E590" s="279"/>
      <c r="F590" s="281"/>
      <c r="G590" s="276"/>
      <c r="I590" s="282" t="s">
        <v>156</v>
      </c>
      <c r="J590" s="280"/>
      <c r="K590" s="283" t="s">
        <v>156</v>
      </c>
      <c r="L590" s="279"/>
      <c r="M590" s="287"/>
      <c r="N590" s="279"/>
      <c r="O590" s="279"/>
      <c r="P590" s="287"/>
      <c r="Q590" s="94"/>
    </row>
    <row r="591" spans="1:17">
      <c r="A591" s="286"/>
      <c r="B591" s="276"/>
      <c r="C591" s="288"/>
      <c r="D591" s="409"/>
      <c r="E591" s="279"/>
      <c r="F591" s="281"/>
      <c r="G591" s="276"/>
      <c r="I591" s="282"/>
      <c r="J591" s="280"/>
      <c r="K591" s="283"/>
      <c r="L591" s="279"/>
      <c r="M591" s="287"/>
      <c r="N591" s="279"/>
      <c r="O591" s="279"/>
      <c r="P591" s="287"/>
      <c r="Q591" s="94"/>
    </row>
    <row r="592" spans="1:17">
      <c r="A592" s="286"/>
      <c r="B592" s="276"/>
      <c r="C592" s="288"/>
      <c r="D592" s="409"/>
      <c r="E592" s="279"/>
      <c r="F592" s="281"/>
      <c r="G592" s="276"/>
      <c r="I592" s="282"/>
      <c r="J592" s="280"/>
      <c r="K592" s="283"/>
      <c r="L592" s="279"/>
      <c r="M592" s="287"/>
      <c r="N592" s="279"/>
      <c r="O592" s="279"/>
      <c r="P592" s="287"/>
      <c r="Q592" s="94"/>
    </row>
    <row r="593" spans="1:17">
      <c r="A593" s="286"/>
      <c r="B593" s="276"/>
      <c r="C593" s="288"/>
      <c r="D593" s="409"/>
      <c r="E593" s="279"/>
      <c r="F593" s="281"/>
      <c r="G593" s="276"/>
      <c r="I593" s="282"/>
      <c r="J593" s="280"/>
      <c r="K593" s="283"/>
      <c r="L593" s="279"/>
      <c r="M593" s="287"/>
      <c r="N593" s="279"/>
      <c r="O593" s="279"/>
      <c r="P593" s="287"/>
      <c r="Q593" s="94"/>
    </row>
    <row r="594" spans="1:17">
      <c r="A594" s="286"/>
      <c r="B594" s="276"/>
      <c r="C594" s="288"/>
      <c r="D594" s="409"/>
      <c r="E594" s="279"/>
      <c r="F594" s="281"/>
      <c r="G594" s="276"/>
      <c r="I594" s="282"/>
      <c r="J594" s="289"/>
      <c r="K594" s="283"/>
      <c r="L594" s="279"/>
      <c r="M594" s="287"/>
      <c r="N594" s="279"/>
      <c r="O594" s="279"/>
      <c r="P594" s="287"/>
      <c r="Q594" s="94"/>
    </row>
    <row r="595" spans="1:17">
      <c r="A595" s="286"/>
      <c r="B595" s="276"/>
      <c r="C595" s="288"/>
      <c r="D595" s="409"/>
      <c r="E595" s="279"/>
      <c r="F595" s="281"/>
      <c r="G595" s="276"/>
      <c r="I595" s="282"/>
      <c r="J595" s="289"/>
      <c r="K595" s="283"/>
      <c r="L595" s="279"/>
      <c r="M595" s="287"/>
      <c r="N595" s="279"/>
      <c r="O595" s="279"/>
      <c r="P595" s="287"/>
      <c r="Q595" s="94"/>
    </row>
    <row r="596" spans="1:17">
      <c r="A596" s="286"/>
      <c r="B596" s="276"/>
      <c r="C596" s="288"/>
      <c r="D596" s="409"/>
      <c r="E596" s="279"/>
      <c r="F596" s="281"/>
      <c r="G596" s="276"/>
      <c r="I596" s="282"/>
      <c r="J596" s="280"/>
      <c r="K596" s="283"/>
      <c r="L596" s="279"/>
      <c r="M596" s="287"/>
      <c r="N596" s="279"/>
      <c r="O596" s="279"/>
      <c r="P596" s="287"/>
      <c r="Q596" s="94"/>
    </row>
    <row r="597" spans="1:17">
      <c r="A597" s="286"/>
      <c r="B597" s="276"/>
      <c r="C597" s="288"/>
      <c r="D597" s="409"/>
      <c r="E597" s="279"/>
      <c r="F597" s="281"/>
      <c r="G597" s="276"/>
      <c r="I597" s="282"/>
      <c r="J597" s="280"/>
      <c r="K597" s="283"/>
      <c r="L597" s="279"/>
      <c r="M597" s="287"/>
      <c r="N597" s="279"/>
      <c r="O597" s="279"/>
      <c r="P597" s="287"/>
      <c r="Q597" s="94"/>
    </row>
    <row r="598" spans="1:17">
      <c r="A598" s="286"/>
      <c r="B598" s="276"/>
      <c r="C598" s="288"/>
      <c r="D598" s="409"/>
      <c r="E598" s="279"/>
      <c r="F598" s="281"/>
      <c r="G598" s="276"/>
      <c r="I598" s="282"/>
      <c r="J598" s="280"/>
      <c r="K598" s="283"/>
      <c r="L598" s="279"/>
      <c r="M598" s="287"/>
      <c r="N598" s="279"/>
      <c r="O598" s="279"/>
      <c r="P598" s="287"/>
      <c r="Q598" s="94"/>
    </row>
    <row r="599" spans="1:17">
      <c r="A599" s="286"/>
      <c r="B599" s="276"/>
      <c r="C599" s="288"/>
      <c r="D599" s="409"/>
      <c r="E599" s="279"/>
      <c r="F599" s="281"/>
      <c r="G599" s="276"/>
      <c r="I599" s="282"/>
      <c r="J599" s="280"/>
      <c r="K599" s="283"/>
      <c r="L599" s="279"/>
      <c r="M599" s="287"/>
      <c r="N599" s="279"/>
      <c r="O599" s="279"/>
      <c r="P599" s="287"/>
      <c r="Q599" s="94"/>
    </row>
    <row r="600" spans="1:17">
      <c r="A600" s="286"/>
      <c r="B600" s="276"/>
      <c r="C600" s="288"/>
      <c r="D600" s="409"/>
      <c r="E600" s="279"/>
      <c r="F600" s="281"/>
      <c r="G600" s="276"/>
      <c r="I600" s="282"/>
      <c r="J600" s="280"/>
      <c r="K600" s="283"/>
      <c r="L600" s="279"/>
      <c r="M600" s="287"/>
      <c r="N600" s="279"/>
      <c r="O600" s="279"/>
      <c r="P600" s="287"/>
      <c r="Q600" s="65"/>
    </row>
    <row r="601" spans="1:17">
      <c r="A601" s="290"/>
      <c r="B601" s="291"/>
      <c r="C601" s="292"/>
      <c r="D601" s="409"/>
      <c r="E601" s="293"/>
      <c r="F601" s="281"/>
      <c r="G601" s="276"/>
      <c r="I601" s="282"/>
      <c r="J601" s="294"/>
      <c r="K601" s="283"/>
      <c r="L601" s="293"/>
      <c r="M601" s="287"/>
      <c r="N601" s="293"/>
      <c r="O601" s="293"/>
      <c r="P601" s="287"/>
      <c r="Q601" s="65"/>
    </row>
    <row r="602" spans="1:17" ht="13.5" thickBot="1">
      <c r="A602" s="160"/>
      <c r="B602" s="160"/>
      <c r="C602" s="159" t="s">
        <v>156</v>
      </c>
      <c r="D602" s="159"/>
      <c r="E602" s="160"/>
      <c r="F602" s="159"/>
      <c r="G602" s="160"/>
      <c r="H602" s="159"/>
      <c r="I602" s="161"/>
      <c r="J602" s="93"/>
      <c r="K602" s="159"/>
      <c r="L602" s="160"/>
      <c r="M602" s="159"/>
      <c r="N602" s="159"/>
      <c r="O602" s="93"/>
      <c r="P602" s="93"/>
      <c r="Q602" s="65"/>
    </row>
    <row r="603" spans="1:17">
      <c r="A603" s="260" t="s">
        <v>67</v>
      </c>
      <c r="B603" s="178"/>
      <c r="C603" s="95"/>
      <c r="D603" s="95"/>
      <c r="E603" s="178"/>
      <c r="F603" s="95"/>
      <c r="G603" s="178"/>
      <c r="H603" s="95"/>
      <c r="I603" s="158"/>
      <c r="J603" s="65"/>
      <c r="K603" s="95"/>
      <c r="L603" s="178"/>
      <c r="M603" s="95"/>
      <c r="N603" s="95"/>
      <c r="O603" s="65"/>
      <c r="P603" s="65"/>
      <c r="Q603" s="65"/>
    </row>
    <row r="604" spans="1:17">
      <c r="A604" s="157" t="s">
        <v>13</v>
      </c>
      <c r="B604" s="178"/>
      <c r="C604" s="95"/>
      <c r="D604" s="95"/>
      <c r="E604" s="178"/>
      <c r="F604" s="95"/>
      <c r="G604" s="178"/>
      <c r="H604" s="95"/>
      <c r="I604" s="158"/>
      <c r="J604" s="65"/>
      <c r="K604" s="95"/>
      <c r="L604" s="178"/>
      <c r="M604" s="95"/>
      <c r="N604" s="95"/>
      <c r="O604" s="65"/>
      <c r="P604" s="65"/>
      <c r="Q604" s="65"/>
    </row>
    <row r="605" spans="1:17">
      <c r="A605" s="510"/>
      <c r="B605" s="155"/>
      <c r="C605" s="94"/>
      <c r="D605" s="94"/>
      <c r="E605" s="94"/>
      <c r="F605" s="94"/>
      <c r="G605" s="94"/>
      <c r="H605" s="94"/>
      <c r="I605" s="94"/>
      <c r="J605" s="155"/>
      <c r="K605" s="155"/>
      <c r="L605" s="155"/>
      <c r="M605" s="155"/>
      <c r="N605" s="155"/>
      <c r="O605" s="155"/>
      <c r="P605" s="155"/>
      <c r="Q605" s="94"/>
    </row>
  </sheetData>
  <mergeCells count="36">
    <mergeCell ref="E224:P224"/>
    <mergeCell ref="C222:D222"/>
    <mergeCell ref="A139:G139"/>
    <mergeCell ref="A141:G141"/>
    <mergeCell ref="C145:N145"/>
    <mergeCell ref="E222:P222"/>
    <mergeCell ref="C147:N147"/>
    <mergeCell ref="E454:P454"/>
    <mergeCell ref="E456:P456"/>
    <mergeCell ref="C454:D454"/>
    <mergeCell ref="E299:P299"/>
    <mergeCell ref="E301:P301"/>
    <mergeCell ref="C377:N377"/>
    <mergeCell ref="C379:N379"/>
    <mergeCell ref="A3:H3"/>
    <mergeCell ref="A31:G31"/>
    <mergeCell ref="A33:G33"/>
    <mergeCell ref="A35:G35"/>
    <mergeCell ref="A25:G25"/>
    <mergeCell ref="A27:G27"/>
    <mergeCell ref="A29:G29"/>
    <mergeCell ref="A5:C5"/>
    <mergeCell ref="A6:E6"/>
    <mergeCell ref="A7:G7"/>
    <mergeCell ref="D17:F17"/>
    <mergeCell ref="D39:E39"/>
    <mergeCell ref="G39:I39"/>
    <mergeCell ref="B37:C37"/>
    <mergeCell ref="A135:G135"/>
    <mergeCell ref="A137:G137"/>
    <mergeCell ref="A79:G79"/>
    <mergeCell ref="A81:G81"/>
    <mergeCell ref="A83:G83"/>
    <mergeCell ref="A131:G131"/>
    <mergeCell ref="A133:G133"/>
    <mergeCell ref="B39:C39"/>
  </mergeCells>
  <phoneticPr fontId="2" type="noConversion"/>
  <hyperlinks>
    <hyperlink ref="A5" location="'2004-05 forecast'!A21" display="An explanation of the forecast (table 1)."/>
    <hyperlink ref="A6" location="'2004-05 forecast'!A86" display="A chart of weekly forecasts for the entire marketing year (figure 1)."/>
    <hyperlink ref="A7" location="'2004-05 forecast'!A142" display="Detailed computational steps for the weekly forecasts for the marketing year (tables 2 through 7). "/>
    <hyperlink ref="A5:C5" location="'2017-18 Forecast '!A24" display="Explanation of forecast (table 1)"/>
    <hyperlink ref="A6:D6" location="'2004-05 forecast'!A77" display="A chart of weekly forecasts for the entire marketing year (figure 1)."/>
    <hyperlink ref="A7:F7" location="'2004-05 forecast'!A129" display="Detailed computational steps for the weekly forecasts for the marketing year (tables 2 through 7)."/>
    <hyperlink ref="A6:E6" location="'2017-18 Forecast '!A77" display="Chart of weekly futures model forecasts for the entire marketing year (figure 1)"/>
    <hyperlink ref="A7:G7" location="'2017-18 Forecast '!A129" display="Explanation of detailed computational steps for the weekly forecasts for the marketing year (tables 2 through 7)"/>
    <hyperlink ref="A3:H3" location="'2017-18 Forecast '!A12" display="Weekly forecast of the wheat season-average farm price received and implied price loss coverage (PLC) payment rate for crop year 2017/18"/>
  </hyperlinks>
  <pageMargins left="0.75" right="0.75" top="1" bottom="1" header="0.5" footer="0.5"/>
  <pageSetup scale="50" fitToHeight="0" orientation="landscape" r:id="rId1"/>
  <headerFooter alignWithMargins="0"/>
  <ignoredErrors>
    <ignoredError sqref="C44:C52" evalError="1" formula="1"/>
    <ignoredError sqref="C43 B44:B55 C53:C54 E43:E54 F43:F54 G43:G54 I43:I54"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611"/>
  <sheetViews>
    <sheetView tabSelected="1" workbookViewId="0"/>
  </sheetViews>
  <sheetFormatPr defaultRowHeight="12.75"/>
  <cols>
    <col min="1" max="1" width="10.5703125" customWidth="1"/>
    <col min="2" max="2" width="14.5703125" customWidth="1"/>
    <col min="3" max="3" width="18.140625" customWidth="1"/>
    <col min="4" max="4" width="19.5703125" customWidth="1"/>
    <col min="5" max="5" width="13.28515625" customWidth="1"/>
    <col min="6" max="6" width="13.140625" customWidth="1"/>
    <col min="7" max="8" width="19" customWidth="1"/>
    <col min="9" max="9" width="15.85546875" customWidth="1"/>
    <col min="10" max="10" width="19.85546875" customWidth="1"/>
    <col min="11" max="11" width="14.28515625" customWidth="1"/>
    <col min="12" max="12" width="10.85546875" customWidth="1"/>
    <col min="13" max="13" width="12.140625" customWidth="1"/>
    <col min="14" max="15" width="10.85546875" customWidth="1"/>
    <col min="16" max="16" width="12.42578125" customWidth="1"/>
  </cols>
  <sheetData>
    <row r="1" spans="1:13" ht="18.75">
      <c r="A1" s="192" t="s">
        <v>335</v>
      </c>
      <c r="B1" s="16"/>
      <c r="C1" s="16" t="s">
        <v>156</v>
      </c>
      <c r="D1" s="344"/>
      <c r="E1" s="16"/>
      <c r="F1" s="16"/>
      <c r="G1" s="16"/>
      <c r="H1" s="16"/>
      <c r="I1" s="16"/>
      <c r="J1" s="16"/>
      <c r="K1" s="16"/>
      <c r="L1" s="16"/>
      <c r="M1" s="26"/>
    </row>
    <row r="2" spans="1:13" ht="18.75">
      <c r="A2" s="303" t="s">
        <v>133</v>
      </c>
      <c r="B2" s="3"/>
      <c r="C2" s="3"/>
      <c r="D2" s="230"/>
      <c r="E2" s="3"/>
      <c r="F2" s="3"/>
      <c r="G2" s="3"/>
      <c r="H2" s="16"/>
      <c r="I2" s="16"/>
      <c r="J2" s="16"/>
      <c r="K2" s="16"/>
      <c r="L2" s="16"/>
      <c r="M2" s="26"/>
    </row>
    <row r="3" spans="1:13" ht="18.75">
      <c r="A3" s="554" t="s">
        <v>400</v>
      </c>
      <c r="B3" s="554"/>
      <c r="C3" s="554"/>
      <c r="D3" s="554"/>
      <c r="E3" s="554"/>
      <c r="F3" s="554"/>
      <c r="G3" s="554"/>
      <c r="H3" s="554"/>
      <c r="I3" s="16"/>
      <c r="J3" s="16"/>
      <c r="K3" s="16"/>
      <c r="L3" s="16"/>
      <c r="M3" s="26"/>
    </row>
    <row r="4" spans="1:13" ht="18.75">
      <c r="A4" s="204" t="s">
        <v>103</v>
      </c>
      <c r="B4" s="4"/>
      <c r="C4" s="4"/>
      <c r="D4" s="4"/>
      <c r="E4" s="4"/>
      <c r="F4" s="4"/>
      <c r="G4" s="230"/>
      <c r="H4" s="5"/>
      <c r="I4" s="16"/>
      <c r="J4" s="16"/>
      <c r="K4" s="16"/>
      <c r="L4" s="16"/>
      <c r="M4" s="26"/>
    </row>
    <row r="5" spans="1:13" ht="18.75">
      <c r="A5" s="561" t="s">
        <v>222</v>
      </c>
      <c r="B5" s="561"/>
      <c r="C5" s="561"/>
      <c r="D5" s="4"/>
      <c r="E5" s="4"/>
      <c r="F5" s="4"/>
      <c r="G5" s="230"/>
      <c r="H5" s="5"/>
      <c r="I5" s="16"/>
      <c r="J5" s="6"/>
      <c r="K5" s="6"/>
      <c r="L5" s="6"/>
    </row>
    <row r="6" spans="1:13" ht="18.75">
      <c r="A6" s="561" t="s">
        <v>224</v>
      </c>
      <c r="B6" s="561"/>
      <c r="C6" s="561"/>
      <c r="D6" s="561"/>
      <c r="E6" s="561"/>
      <c r="F6" s="4"/>
      <c r="G6" s="4"/>
      <c r="H6" s="5"/>
      <c r="I6" s="16"/>
      <c r="J6" s="6"/>
      <c r="K6" s="6"/>
      <c r="L6" s="6"/>
    </row>
    <row r="7" spans="1:13" ht="18.75">
      <c r="A7" s="561" t="s">
        <v>223</v>
      </c>
      <c r="B7" s="561"/>
      <c r="C7" s="561"/>
      <c r="D7" s="561"/>
      <c r="E7" s="561"/>
      <c r="F7" s="561"/>
      <c r="G7" s="561"/>
      <c r="H7" s="5"/>
      <c r="I7" s="16"/>
      <c r="J7" s="6"/>
      <c r="K7" s="6"/>
      <c r="L7" s="6"/>
    </row>
    <row r="8" spans="1:13" ht="18.75">
      <c r="A8" s="195" t="s">
        <v>90</v>
      </c>
      <c r="B8" s="5"/>
      <c r="C8" s="5"/>
      <c r="D8" s="5"/>
      <c r="E8" s="5"/>
      <c r="F8" s="5"/>
      <c r="G8" s="5"/>
      <c r="H8" s="5"/>
      <c r="I8" s="16"/>
      <c r="J8" s="6"/>
      <c r="K8" s="6"/>
      <c r="L8" s="6"/>
    </row>
    <row r="9" spans="1:13" ht="13.5" customHeight="1">
      <c r="A9" s="195"/>
      <c r="B9" s="5"/>
      <c r="C9" s="5"/>
      <c r="D9" s="5"/>
      <c r="E9" s="5"/>
      <c r="F9" s="5"/>
      <c r="G9" s="5"/>
      <c r="H9" s="5"/>
      <c r="I9" s="16"/>
      <c r="J9" s="6"/>
      <c r="K9" s="6"/>
      <c r="L9" s="6"/>
    </row>
    <row r="10" spans="1:13" ht="13.5" customHeight="1">
      <c r="A10" s="195"/>
      <c r="B10" s="5"/>
      <c r="C10" s="5"/>
      <c r="D10" s="5"/>
      <c r="E10" s="5"/>
      <c r="F10" s="5"/>
      <c r="G10" s="5"/>
      <c r="H10" s="5"/>
      <c r="I10" s="16"/>
      <c r="J10" s="6"/>
      <c r="K10" s="6"/>
      <c r="L10" s="6"/>
    </row>
    <row r="11" spans="1:13" ht="13.5" customHeight="1">
      <c r="A11" s="25"/>
      <c r="B11" s="5"/>
      <c r="C11" s="5"/>
      <c r="D11" s="5"/>
      <c r="E11" s="5"/>
      <c r="F11" s="5"/>
      <c r="G11" s="5"/>
      <c r="H11" s="5"/>
      <c r="I11" s="16"/>
      <c r="J11" s="6"/>
      <c r="K11" s="6"/>
      <c r="L11" s="6"/>
    </row>
    <row r="12" spans="1:13" ht="19.5" thickBot="1">
      <c r="A12" s="443" t="s">
        <v>326</v>
      </c>
      <c r="B12" s="441"/>
      <c r="C12" s="441"/>
      <c r="D12" s="441"/>
      <c r="E12" s="441"/>
      <c r="F12" s="441"/>
      <c r="G12" s="441"/>
      <c r="H12" s="441"/>
      <c r="I12" s="440"/>
      <c r="J12" s="6"/>
      <c r="K12" s="6"/>
      <c r="L12" s="6"/>
    </row>
    <row r="13" spans="1:13" ht="19.5" thickBot="1">
      <c r="A13" s="432" t="s">
        <v>218</v>
      </c>
      <c r="B13" s="433"/>
      <c r="C13" s="433"/>
      <c r="D13" s="433"/>
      <c r="E13" s="433"/>
      <c r="F13" s="433"/>
      <c r="G13" s="433"/>
      <c r="H13" s="433"/>
      <c r="I13" s="433"/>
      <c r="J13" s="6"/>
    </row>
    <row r="14" spans="1:13" ht="19.5" thickBot="1">
      <c r="A14" s="432"/>
      <c r="B14" s="431"/>
      <c r="C14" s="435" t="s">
        <v>136</v>
      </c>
      <c r="D14" s="436">
        <f>LOOKUP("End of Data",Data!$I$112:'Data'!$I$181,Data!$B$112:'Data'!$B$181)</f>
        <v>42880</v>
      </c>
      <c r="E14" s="433"/>
      <c r="F14" s="433"/>
      <c r="G14" s="433"/>
      <c r="H14" s="433"/>
      <c r="I14" s="433"/>
      <c r="J14" s="6"/>
    </row>
    <row r="15" spans="1:13" ht="18.75">
      <c r="A15" s="432"/>
      <c r="B15" s="433"/>
      <c r="C15" s="433"/>
      <c r="D15" s="433"/>
      <c r="E15" s="433"/>
      <c r="F15" s="433"/>
      <c r="G15" s="433"/>
      <c r="H15" s="433"/>
      <c r="I15" s="433"/>
    </row>
    <row r="16" spans="1:13" ht="19.5" thickBot="1">
      <c r="A16" s="432" t="s">
        <v>142</v>
      </c>
      <c r="B16" s="440"/>
      <c r="C16" s="441"/>
      <c r="D16" s="442" t="s">
        <v>134</v>
      </c>
      <c r="E16" s="440"/>
      <c r="F16" s="442" t="s">
        <v>290</v>
      </c>
      <c r="G16" s="441"/>
      <c r="H16" s="433"/>
      <c r="I16" s="433"/>
      <c r="J16" s="3"/>
    </row>
    <row r="17" spans="1:10" ht="19.5" thickBot="1">
      <c r="A17" s="431"/>
      <c r="B17" s="437"/>
      <c r="C17" s="437"/>
      <c r="D17" s="562" t="s">
        <v>86</v>
      </c>
      <c r="E17" s="562"/>
      <c r="F17" s="562"/>
      <c r="G17" s="433"/>
      <c r="H17" s="433"/>
      <c r="I17" s="433"/>
      <c r="J17" s="3"/>
    </row>
    <row r="18" spans="1:10" ht="19.5" thickBot="1">
      <c r="A18" s="432"/>
      <c r="B18" s="437"/>
      <c r="C18" s="438" t="s">
        <v>135</v>
      </c>
      <c r="D18" s="439">
        <f>LOOKUP("End of Data",$Q$538:$Q$607,D$538:D$607)</f>
        <v>3.9134580928000005</v>
      </c>
      <c r="E18" s="433"/>
      <c r="F18" s="439">
        <f>LOOKUP("End of Data",$Q$538:$Q$607,M$538:M$607)</f>
        <v>1.5865419071999995</v>
      </c>
      <c r="G18" s="434"/>
      <c r="H18" s="433"/>
      <c r="I18" s="433"/>
      <c r="J18" s="3"/>
    </row>
    <row r="19" spans="1:10" ht="19.5" thickBot="1">
      <c r="A19" s="432"/>
      <c r="B19" s="437"/>
      <c r="C19" s="438"/>
      <c r="D19" s="445"/>
      <c r="E19" s="433"/>
      <c r="F19" s="433"/>
      <c r="G19" s="434"/>
      <c r="H19" s="433"/>
      <c r="I19" s="433"/>
    </row>
    <row r="20" spans="1:10" ht="19.5" thickBot="1">
      <c r="A20" s="434"/>
      <c r="B20" s="437"/>
      <c r="C20" s="438" t="s">
        <v>221</v>
      </c>
      <c r="D20" s="439">
        <f>LOOKUP("End of Data",$Q$538:$Q$607,F$538:F$607)</f>
        <v>3.9</v>
      </c>
      <c r="E20" s="433"/>
      <c r="F20" s="439">
        <f>LOOKUP("End of Data",$Q$538:$Q$607,P$538:P$607)</f>
        <v>1.6</v>
      </c>
      <c r="G20" s="434"/>
      <c r="H20" s="433"/>
      <c r="I20" s="433"/>
      <c r="J20" s="3"/>
    </row>
    <row r="21" spans="1:10" ht="13.5" customHeight="1">
      <c r="A21" s="5"/>
      <c r="B21" s="16"/>
      <c r="C21" s="16"/>
      <c r="E21" s="16"/>
      <c r="F21" s="16"/>
      <c r="G21" s="16"/>
      <c r="H21" s="16"/>
      <c r="I21" s="16"/>
      <c r="J21" s="3"/>
    </row>
    <row r="22" spans="1:10" ht="13.5" customHeight="1">
      <c r="A22" s="5"/>
      <c r="B22" s="16"/>
      <c r="C22" s="16"/>
      <c r="D22" s="4"/>
      <c r="E22" s="16"/>
      <c r="F22" s="16"/>
      <c r="G22" s="16"/>
      <c r="H22" s="16"/>
      <c r="I22" s="16"/>
      <c r="J22" s="3"/>
    </row>
    <row r="23" spans="1:10" ht="13.5" customHeight="1">
      <c r="A23" s="5"/>
      <c r="B23" s="16"/>
      <c r="C23" s="16"/>
      <c r="D23" s="16"/>
      <c r="E23" s="16"/>
      <c r="F23" s="16"/>
      <c r="G23" s="16"/>
      <c r="H23" s="6"/>
      <c r="I23" s="6"/>
      <c r="J23" s="3"/>
    </row>
    <row r="24" spans="1:10" ht="20.25" customHeight="1">
      <c r="A24" s="4" t="s">
        <v>104</v>
      </c>
      <c r="B24" s="16"/>
      <c r="C24" s="16"/>
      <c r="D24" s="16"/>
      <c r="E24" s="16"/>
      <c r="F24" s="16"/>
      <c r="G24" s="16"/>
      <c r="H24" s="6"/>
      <c r="I24" s="6"/>
    </row>
    <row r="25" spans="1:10" ht="33" customHeight="1">
      <c r="A25" s="557" t="s">
        <v>1</v>
      </c>
      <c r="B25" s="558"/>
      <c r="C25" s="558"/>
      <c r="D25" s="558"/>
      <c r="E25" s="558"/>
      <c r="F25" s="558"/>
      <c r="G25" s="558"/>
      <c r="H25" s="6"/>
      <c r="I25" s="6"/>
      <c r="J25" s="3"/>
    </row>
    <row r="26" spans="1:10" ht="15.75">
      <c r="A26" s="3"/>
      <c r="H26" s="6"/>
      <c r="I26" s="6"/>
    </row>
    <row r="27" spans="1:10" ht="48" customHeight="1">
      <c r="A27" s="559" t="s">
        <v>110</v>
      </c>
      <c r="B27" s="546"/>
      <c r="C27" s="546"/>
      <c r="D27" s="546"/>
      <c r="E27" s="546"/>
      <c r="F27" s="546"/>
      <c r="G27" s="546"/>
      <c r="H27" s="272"/>
      <c r="I27" s="6"/>
    </row>
    <row r="28" spans="1:10" ht="15.75">
      <c r="A28" s="37"/>
      <c r="B28" s="37"/>
      <c r="C28" s="37"/>
      <c r="D28" s="37"/>
      <c r="E28" s="37"/>
      <c r="F28" s="37"/>
      <c r="G28" s="37"/>
      <c r="H28" s="39"/>
    </row>
    <row r="29" spans="1:10" ht="33" customHeight="1">
      <c r="A29" s="560" t="s">
        <v>307</v>
      </c>
      <c r="B29" s="546"/>
      <c r="C29" s="546"/>
      <c r="D29" s="546"/>
      <c r="E29" s="546"/>
      <c r="F29" s="546"/>
      <c r="G29" s="546"/>
      <c r="H29" s="37"/>
      <c r="I29" s="3"/>
    </row>
    <row r="30" spans="1:10" ht="15.75">
      <c r="H30" s="37"/>
      <c r="I30" s="3"/>
    </row>
    <row r="31" spans="1:10" ht="48" customHeight="1">
      <c r="A31" s="547" t="s">
        <v>114</v>
      </c>
      <c r="B31" s="546"/>
      <c r="C31" s="546"/>
      <c r="D31" s="546"/>
      <c r="E31" s="546"/>
      <c r="F31" s="546"/>
      <c r="G31" s="546"/>
      <c r="H31" s="37"/>
      <c r="I31" s="3"/>
    </row>
    <row r="32" spans="1:10" ht="15.75">
      <c r="H32" s="37"/>
    </row>
    <row r="33" spans="1:11" ht="15.75">
      <c r="A33" s="555" t="s">
        <v>75</v>
      </c>
      <c r="B33" s="555"/>
      <c r="C33" s="555"/>
      <c r="D33" s="555"/>
      <c r="E33" s="555"/>
      <c r="F33" s="555"/>
      <c r="G33" s="555"/>
      <c r="H33" s="37"/>
      <c r="I33" s="38"/>
    </row>
    <row r="34" spans="1:11" ht="15.75">
      <c r="H34" s="37"/>
      <c r="I34" s="38"/>
    </row>
    <row r="35" spans="1:11" ht="15.75">
      <c r="A35" s="556" t="s">
        <v>76</v>
      </c>
      <c r="B35" s="556"/>
      <c r="C35" s="556"/>
      <c r="D35" s="556"/>
      <c r="E35" s="556"/>
      <c r="F35" s="556"/>
      <c r="G35" s="556"/>
      <c r="H35" s="39"/>
      <c r="I35" s="38"/>
    </row>
    <row r="36" spans="1:11" ht="16.5" thickBot="1">
      <c r="A36" s="38"/>
      <c r="B36" s="37"/>
      <c r="C36" s="37"/>
      <c r="D36" s="37"/>
      <c r="E36" s="37"/>
      <c r="F36" s="37"/>
      <c r="G36" s="37"/>
      <c r="H36" s="37"/>
    </row>
    <row r="37" spans="1:11" ht="16.5" thickBot="1">
      <c r="B37" s="543" t="s">
        <v>115</v>
      </c>
      <c r="C37" s="544"/>
      <c r="D37" s="191">
        <f>LOOKUP("End of Data",Data!$I$112:'Data'!$I$181,Data!$B$112:'Data'!$B$181)</f>
        <v>42880</v>
      </c>
    </row>
    <row r="38" spans="1:11" ht="16.5" thickBot="1">
      <c r="A38" s="10" t="s">
        <v>327</v>
      </c>
      <c r="B38" s="11"/>
      <c r="C38" s="11"/>
      <c r="D38" s="11"/>
      <c r="E38" s="11"/>
      <c r="F38" s="11"/>
      <c r="G38" s="11"/>
      <c r="H38" s="11"/>
      <c r="I38" s="11"/>
      <c r="J38" s="13"/>
    </row>
    <row r="39" spans="1:11" ht="15">
      <c r="A39" s="12"/>
      <c r="B39" s="552" t="s">
        <v>116</v>
      </c>
      <c r="C39" s="553"/>
      <c r="D39" s="541" t="s">
        <v>77</v>
      </c>
      <c r="E39" s="541"/>
      <c r="F39" s="54" t="s">
        <v>85</v>
      </c>
      <c r="G39" s="542" t="s">
        <v>78</v>
      </c>
      <c r="H39" s="542"/>
      <c r="I39" s="542"/>
      <c r="J39" s="87"/>
      <c r="K39" s="14"/>
    </row>
    <row r="40" spans="1:11">
      <c r="A40" s="65" t="s">
        <v>81</v>
      </c>
      <c r="B40" s="209" t="s">
        <v>79</v>
      </c>
      <c r="C40" s="209" t="s">
        <v>80</v>
      </c>
      <c r="D40" s="210" t="s">
        <v>82</v>
      </c>
      <c r="E40" s="210" t="s">
        <v>83</v>
      </c>
      <c r="F40" s="54" t="s">
        <v>84</v>
      </c>
      <c r="G40" s="211" t="s">
        <v>120</v>
      </c>
      <c r="H40" s="211" t="s">
        <v>119</v>
      </c>
      <c r="I40" s="211" t="s">
        <v>121</v>
      </c>
      <c r="J40" s="87"/>
      <c r="K40" s="14"/>
    </row>
    <row r="41" spans="1:11" ht="39" customHeight="1">
      <c r="A41" s="212" t="s">
        <v>87</v>
      </c>
      <c r="B41" s="213" t="s">
        <v>124</v>
      </c>
      <c r="C41" s="213" t="s">
        <v>69</v>
      </c>
      <c r="D41" s="214" t="s">
        <v>28</v>
      </c>
      <c r="E41" s="214" t="s">
        <v>117</v>
      </c>
      <c r="F41" s="215" t="s">
        <v>125</v>
      </c>
      <c r="G41" s="216" t="s">
        <v>118</v>
      </c>
      <c r="H41" s="216" t="s">
        <v>29</v>
      </c>
      <c r="I41" s="216" t="s">
        <v>122</v>
      </c>
      <c r="J41" s="217"/>
      <c r="K41" s="14"/>
    </row>
    <row r="42" spans="1:11">
      <c r="B42" s="57" t="s">
        <v>123</v>
      </c>
      <c r="C42" s="56"/>
      <c r="D42" s="49"/>
      <c r="E42" s="49"/>
      <c r="F42" s="52"/>
      <c r="G42" s="59"/>
      <c r="H42" s="273" t="s">
        <v>157</v>
      </c>
      <c r="I42" s="273" t="s">
        <v>217</v>
      </c>
      <c r="J42" s="337"/>
    </row>
    <row r="43" spans="1:11" ht="15.75">
      <c r="A43" t="s">
        <v>241</v>
      </c>
      <c r="B43" s="55" t="s">
        <v>156</v>
      </c>
      <c r="C43" s="342" t="str">
        <f>IF(B44=0,"",B44)</f>
        <v/>
      </c>
      <c r="D43" s="50">
        <f t="array" ref="D43:D54">TRANSPOSE(Data!$C$530:'Data'!$N$530)</f>
        <v>-0.24988939999999998</v>
      </c>
      <c r="E43" s="343" t="str">
        <f>IF(C43="","",C43+D43)</f>
        <v/>
      </c>
      <c r="F43" s="253">
        <f>LOOKUP("End of Data",Data!$Q$319:'Data'!$Q$388,Data!E$319:'Data'!E$388)</f>
        <v>4.2</v>
      </c>
      <c r="G43" s="61">
        <f>IF(F43&gt;0,F43,E43)</f>
        <v>4.2</v>
      </c>
      <c r="H43" s="450">
        <f>Data!$C621*100</f>
        <v>13.620000000000001</v>
      </c>
      <c r="I43" s="62">
        <f t="shared" ref="I43:I54" si="0">(G43*H43)/100</f>
        <v>0.5720400000000001</v>
      </c>
      <c r="J43" s="87"/>
    </row>
    <row r="44" spans="1:11" ht="15.75">
      <c r="A44" t="s">
        <v>154</v>
      </c>
      <c r="B44" s="252">
        <f>LOOKUP("End of Data",Data!$I$112:'Data'!$I$181,Data!$C$112:'Data'!C$181)</f>
        <v>0</v>
      </c>
      <c r="C44" s="342" t="str">
        <f>IF(B46=0,"",B46)</f>
        <v/>
      </c>
      <c r="D44" s="50">
        <v>-0.36023940000000021</v>
      </c>
      <c r="E44" s="343" t="str">
        <f t="shared" ref="E44:E54" si="1">IF(C44="","",C44+D44)</f>
        <v/>
      </c>
      <c r="F44" s="253">
        <f>LOOKUP("End of Data",Data!$Q$319:'Data'!$Q$388,Data!F$319:'Data'!F$388)</f>
        <v>3.75</v>
      </c>
      <c r="G44" s="61">
        <f t="shared" ref="G44:G54" si="2">IF(F44&gt;0,F44,E44)</f>
        <v>3.75</v>
      </c>
      <c r="H44" s="92">
        <f>Data!$D621*100</f>
        <v>17.98</v>
      </c>
      <c r="I44" s="62">
        <f t="shared" si="0"/>
        <v>0.67425000000000002</v>
      </c>
      <c r="J44" s="87"/>
    </row>
    <row r="45" spans="1:11" ht="15.75">
      <c r="A45" t="s">
        <v>155</v>
      </c>
      <c r="B45" s="342"/>
      <c r="C45" s="342" t="str">
        <f>IF(B46=0,"",B46)</f>
        <v/>
      </c>
      <c r="D45" s="50">
        <v>-0.34894680000000022</v>
      </c>
      <c r="E45" s="343" t="str">
        <f t="shared" si="1"/>
        <v/>
      </c>
      <c r="F45" s="253">
        <f>LOOKUP("End of Data",Data!$Q$319:'Data'!$Q$388,Data!G$319:'Data'!G$388)</f>
        <v>3.67</v>
      </c>
      <c r="G45" s="61">
        <f t="shared" si="2"/>
        <v>3.67</v>
      </c>
      <c r="H45" s="92">
        <f>Data!$E621*100</f>
        <v>13.16</v>
      </c>
      <c r="I45" s="62">
        <f t="shared" si="0"/>
        <v>0.48297199999999996</v>
      </c>
      <c r="J45" s="87"/>
    </row>
    <row r="46" spans="1:11" ht="15.75">
      <c r="A46" t="s">
        <v>144</v>
      </c>
      <c r="B46" s="252">
        <f>LOOKUP("End of Data",Data!$I$112:'Data'!$I$181,Data!$D$112:'Data'!D$181)</f>
        <v>0</v>
      </c>
      <c r="C46" s="55" t="str">
        <f>IF(B49=0,"",B49)</f>
        <v/>
      </c>
      <c r="D46" s="50">
        <v>-0.35592980000000035</v>
      </c>
      <c r="E46" s="50" t="str">
        <f t="shared" si="1"/>
        <v/>
      </c>
      <c r="F46" s="253">
        <f>LOOKUP("End of Data",Data!$Q$319:'Data'!$Q$388,Data!H$319:'Data'!H$388)</f>
        <v>3.49</v>
      </c>
      <c r="G46" s="61">
        <f t="shared" si="2"/>
        <v>3.49</v>
      </c>
      <c r="H46" s="92">
        <f>Data!$F621*100</f>
        <v>9.120000000000001</v>
      </c>
      <c r="I46" s="62">
        <f t="shared" si="0"/>
        <v>0.31828800000000007</v>
      </c>
      <c r="J46" s="87"/>
    </row>
    <row r="47" spans="1:11" ht="15.75">
      <c r="A47" t="s">
        <v>145</v>
      </c>
      <c r="B47" s="342"/>
      <c r="C47" s="55" t="str">
        <f>IF(B49=0,"",B49)</f>
        <v/>
      </c>
      <c r="D47" s="50">
        <v>-0.27077479999999954</v>
      </c>
      <c r="E47" s="50" t="str">
        <f t="shared" si="1"/>
        <v/>
      </c>
      <c r="F47" s="253">
        <f>LOOKUP("End of Data",Data!$Q$319:'Data'!$Q$388,Data!I$319:'Data'!I$388)</f>
        <v>3.68</v>
      </c>
      <c r="G47" s="61">
        <f t="shared" si="2"/>
        <v>3.68</v>
      </c>
      <c r="H47" s="92">
        <f>Data!$G621*100</f>
        <v>5.9399999999999995</v>
      </c>
      <c r="I47" s="62">
        <f t="shared" si="0"/>
        <v>0.21859199999999998</v>
      </c>
      <c r="J47" s="87"/>
    </row>
    <row r="48" spans="1:11" ht="15.75">
      <c r="A48" t="s">
        <v>146</v>
      </c>
      <c r="B48" s="342"/>
      <c r="C48" s="55" t="str">
        <f>IF(B49=0,"",B49)</f>
        <v/>
      </c>
      <c r="D48" s="50">
        <v>-1.7202400000000041E-2</v>
      </c>
      <c r="E48" s="50" t="str">
        <f t="shared" si="1"/>
        <v/>
      </c>
      <c r="F48" s="253">
        <f>LOOKUP("End of Data",Data!$Q$319:'Data'!$Q$388,Data!J$319:'Data'!J$388)</f>
        <v>3.88</v>
      </c>
      <c r="G48" s="61">
        <f t="shared" si="2"/>
        <v>3.88</v>
      </c>
      <c r="H48" s="92">
        <f>Data!$H621*100</f>
        <v>4.8</v>
      </c>
      <c r="I48" s="62">
        <f t="shared" si="0"/>
        <v>0.18623999999999999</v>
      </c>
      <c r="J48" s="87"/>
    </row>
    <row r="49" spans="1:10" ht="15.75">
      <c r="A49" t="s">
        <v>147</v>
      </c>
      <c r="B49" s="252">
        <f>LOOKUP("End of Data",Data!$I$112:'Data'!$I$181,Data!$E$112:'Data'!E$181)</f>
        <v>0</v>
      </c>
      <c r="C49" s="55" t="str">
        <f>IF(B52=0,"",B52)</f>
        <v/>
      </c>
      <c r="D49" s="50">
        <v>-3.2954599999999876E-2</v>
      </c>
      <c r="E49" s="50" t="str">
        <f t="shared" si="1"/>
        <v/>
      </c>
      <c r="F49" s="253">
        <f>LOOKUP("End of Data",Data!$Q$319:'Data'!$Q$388,Data!K$319:'Data'!K$388)</f>
        <v>3.91</v>
      </c>
      <c r="G49" s="61">
        <f t="shared" si="2"/>
        <v>3.91</v>
      </c>
      <c r="H49" s="92">
        <f>Data!$I621*100</f>
        <v>7.64</v>
      </c>
      <c r="I49" s="62">
        <f t="shared" si="0"/>
        <v>0.29872399999999999</v>
      </c>
      <c r="J49" s="87"/>
    </row>
    <row r="50" spans="1:10" ht="15.75">
      <c r="A50" t="s">
        <v>148</v>
      </c>
      <c r="B50" s="55"/>
      <c r="C50" s="55" t="str">
        <f>IF(B52=0,"",B52)</f>
        <v/>
      </c>
      <c r="D50" s="50">
        <v>0.1827636</v>
      </c>
      <c r="E50" s="50" t="str">
        <f t="shared" si="1"/>
        <v/>
      </c>
      <c r="F50" s="253">
        <f>LOOKUP("End of Data",Data!$Q$319:'Data'!$Q$388,Data!L$319:'Data'!L$388)</f>
        <v>4.0199999999999996</v>
      </c>
      <c r="G50" s="61">
        <f t="shared" si="2"/>
        <v>4.0199999999999996</v>
      </c>
      <c r="H50" s="92">
        <f>Data!$J621*100</f>
        <v>7.4000000000000012</v>
      </c>
      <c r="I50" s="62">
        <f t="shared" si="0"/>
        <v>0.29748000000000002</v>
      </c>
      <c r="J50" s="87"/>
    </row>
    <row r="51" spans="1:10" ht="15.75">
      <c r="A51" t="s">
        <v>149</v>
      </c>
      <c r="B51" s="252"/>
      <c r="C51" s="55" t="str">
        <f>IF(B52=0,"",B52)</f>
        <v/>
      </c>
      <c r="D51" s="50">
        <v>0.13761999999999991</v>
      </c>
      <c r="E51" s="50" t="str">
        <f t="shared" si="1"/>
        <v/>
      </c>
      <c r="F51" s="253">
        <f>LOOKUP("End of Data",Data!$Q$319:'Data'!$Q$388,Data!M$319:'Data'!M$388)</f>
        <v>4.1500000000000004</v>
      </c>
      <c r="G51" s="61">
        <f t="shared" si="2"/>
        <v>4.1500000000000004</v>
      </c>
      <c r="H51" s="92">
        <f>Data!$K621*100</f>
        <v>5.08</v>
      </c>
      <c r="I51" s="62">
        <f t="shared" si="0"/>
        <v>0.21082000000000001</v>
      </c>
      <c r="J51" s="87"/>
    </row>
    <row r="52" spans="1:10" ht="15.75">
      <c r="A52" t="s">
        <v>150</v>
      </c>
      <c r="B52" s="252">
        <f>LOOKUP("End of Data",Data!$I$112:'Data'!$I$181,Data!$F$112:'Data'!F$181)</f>
        <v>0</v>
      </c>
      <c r="C52" s="55">
        <f>IF(B54=0,"",B54)</f>
        <v>4.18</v>
      </c>
      <c r="D52" s="50">
        <v>-5.0539199999999875E-2</v>
      </c>
      <c r="E52" s="50">
        <f t="shared" si="1"/>
        <v>4.1294607999999995</v>
      </c>
      <c r="F52" s="253">
        <f>LOOKUP("End of Data",Data!$Q$319:'Data'!$Q$388,Data!N$319:'Data'!N$388)</f>
        <v>4.37</v>
      </c>
      <c r="G52" s="61">
        <f t="shared" si="2"/>
        <v>4.37</v>
      </c>
      <c r="H52" s="92">
        <f>Data!$L621*100</f>
        <v>6.4</v>
      </c>
      <c r="I52" s="62">
        <f t="shared" si="0"/>
        <v>0.27968000000000004</v>
      </c>
      <c r="J52" s="87"/>
    </row>
    <row r="53" spans="1:10" ht="15.75">
      <c r="A53" t="s">
        <v>151</v>
      </c>
      <c r="B53" s="252"/>
      <c r="C53" s="55">
        <f>IF(B54=0,"",B54)</f>
        <v>4.18</v>
      </c>
      <c r="D53" s="50">
        <v>6.2871200000000016E-2</v>
      </c>
      <c r="E53" s="50">
        <f t="shared" si="1"/>
        <v>4.2428711999999997</v>
      </c>
      <c r="F53" s="253">
        <f>LOOKUP("End of Data",Data!$Q$319:'Data'!$Q$388,Data!O$319:'Data'!O$388)</f>
        <v>0</v>
      </c>
      <c r="G53" s="61">
        <f t="shared" si="2"/>
        <v>4.2428711999999997</v>
      </c>
      <c r="H53" s="92">
        <f>Data!$M621*100</f>
        <v>4.58</v>
      </c>
      <c r="I53" s="62">
        <f t="shared" si="0"/>
        <v>0.19432350096000001</v>
      </c>
      <c r="J53" s="87"/>
    </row>
    <row r="54" spans="1:10" ht="15.75">
      <c r="A54" t="s">
        <v>60</v>
      </c>
      <c r="B54" s="252">
        <f>LOOKUP("End of Data",Data!$I$112:'Data'!$I$181,Data!$G$112:'Data'!G$181)</f>
        <v>4.18</v>
      </c>
      <c r="C54" s="55">
        <f>IF(B55=0,"",B55)</f>
        <v>4.3125</v>
      </c>
      <c r="D54" s="50">
        <v>-0.10575720000000004</v>
      </c>
      <c r="E54" s="50">
        <f t="shared" si="1"/>
        <v>4.2067427999999998</v>
      </c>
      <c r="F54" s="253">
        <f>LOOKUP("End of Data",Data!$Q$319:'Data'!$Q$388,Data!P$319:'Data'!P$388)</f>
        <v>0</v>
      </c>
      <c r="G54" s="61">
        <f t="shared" si="2"/>
        <v>4.2067427999999998</v>
      </c>
      <c r="H54" s="92">
        <f>Data!$N621*100</f>
        <v>4.28</v>
      </c>
      <c r="I54" s="62">
        <f t="shared" si="0"/>
        <v>0.18004859183999999</v>
      </c>
      <c r="J54" s="87"/>
    </row>
    <row r="55" spans="1:10" ht="16.5" thickBot="1">
      <c r="A55" s="13" t="s">
        <v>61</v>
      </c>
      <c r="B55" s="254">
        <f>LOOKUP("End of Data",Data!$I$111:'Data'!$I$181,Data!H$111:'Data'!H$181)</f>
        <v>4.3125</v>
      </c>
      <c r="C55" s="58"/>
      <c r="D55" s="51"/>
      <c r="E55" s="51"/>
      <c r="F55" s="53"/>
      <c r="G55" s="63" t="s">
        <v>137</v>
      </c>
      <c r="H55" s="190">
        <f>SUM(H43:H54)</f>
        <v>100.00000000000001</v>
      </c>
      <c r="I55" s="60"/>
      <c r="J55" s="90"/>
    </row>
    <row r="56" spans="1:10">
      <c r="A56" s="338"/>
      <c r="B56" s="339"/>
      <c r="C56" s="339"/>
      <c r="D56" s="339"/>
      <c r="E56" s="339"/>
      <c r="F56" s="339"/>
      <c r="G56" s="339"/>
      <c r="H56" s="338"/>
      <c r="I56" s="338"/>
      <c r="J56" s="340"/>
    </row>
    <row r="57" spans="1:10" ht="16.5" thickBot="1">
      <c r="A57" s="66" t="s">
        <v>220</v>
      </c>
      <c r="B57" s="66"/>
      <c r="C57" s="66"/>
      <c r="D57" s="67"/>
      <c r="E57" s="68"/>
      <c r="F57" s="68"/>
      <c r="G57" s="68"/>
      <c r="H57" s="68"/>
      <c r="I57" s="68"/>
      <c r="J57" s="88"/>
    </row>
    <row r="58" spans="1:10" ht="16.5" thickBot="1">
      <c r="A58" s="69"/>
      <c r="B58" s="69"/>
      <c r="C58" s="69"/>
      <c r="D58" s="70"/>
      <c r="E58" s="68"/>
      <c r="F58" s="68"/>
      <c r="G58" s="68"/>
      <c r="H58" s="68"/>
      <c r="I58" s="68"/>
      <c r="J58" s="88"/>
    </row>
    <row r="59" spans="1:10" ht="15" thickBot="1">
      <c r="A59" s="86" t="s">
        <v>126</v>
      </c>
      <c r="B59" s="68"/>
      <c r="C59" s="68"/>
      <c r="D59" s="70"/>
      <c r="E59" s="68"/>
      <c r="F59" s="68"/>
      <c r="G59" s="68"/>
      <c r="H59" s="68"/>
      <c r="I59" s="71">
        <f>SUM(I43:I54)</f>
        <v>3.9134580928000005</v>
      </c>
      <c r="J59" s="88"/>
    </row>
    <row r="60" spans="1:10">
      <c r="A60" s="68"/>
      <c r="B60" s="68"/>
      <c r="C60" s="68"/>
      <c r="D60" s="72"/>
      <c r="E60" s="68"/>
      <c r="F60" s="68"/>
      <c r="G60" s="68"/>
      <c r="H60" s="68"/>
      <c r="I60" s="68"/>
      <c r="J60" s="88"/>
    </row>
    <row r="61" spans="1:10" ht="16.5" thickBot="1">
      <c r="A61" s="73" t="s">
        <v>291</v>
      </c>
      <c r="B61" s="73"/>
      <c r="C61" s="73"/>
      <c r="D61" s="74"/>
      <c r="E61" s="47"/>
      <c r="F61" s="47"/>
      <c r="G61" s="47"/>
      <c r="H61" s="47"/>
      <c r="I61" s="47"/>
      <c r="J61" s="89"/>
    </row>
    <row r="62" spans="1:10" ht="16.5" thickBot="1">
      <c r="A62" s="75" t="s">
        <v>141</v>
      </c>
      <c r="B62" s="76"/>
      <c r="C62" s="77"/>
      <c r="D62" s="78"/>
      <c r="E62" s="75"/>
      <c r="F62" s="75"/>
      <c r="G62" s="47"/>
      <c r="H62" s="47"/>
      <c r="I62" s="47"/>
      <c r="J62" s="89"/>
    </row>
    <row r="63" spans="1:10" ht="15" thickBot="1">
      <c r="A63" s="47"/>
      <c r="B63" s="224" t="s">
        <v>276</v>
      </c>
      <c r="C63" s="494">
        <f>MAX(0,(D64 -(IF(G64&gt;I64,G64,I64))))</f>
        <v>1.5865419071999995</v>
      </c>
      <c r="D63" s="83" t="s">
        <v>288</v>
      </c>
      <c r="E63" s="82"/>
      <c r="F63" s="492"/>
      <c r="G63" s="47"/>
      <c r="H63" s="47"/>
      <c r="I63" s="492"/>
      <c r="J63" s="79"/>
    </row>
    <row r="64" spans="1:10" ht="14.25">
      <c r="A64" s="47"/>
      <c r="B64" s="223"/>
      <c r="C64" s="495"/>
      <c r="D64" s="81">
        <f>+Data!F795</f>
        <v>5.5</v>
      </c>
      <c r="E64" s="78"/>
      <c r="F64" s="79"/>
      <c r="G64" s="81">
        <f>+I59</f>
        <v>3.9134580928000005</v>
      </c>
      <c r="H64" s="79"/>
      <c r="I64" s="81">
        <f>+Data!C795</f>
        <v>2.94</v>
      </c>
      <c r="J64" s="79"/>
    </row>
    <row r="65" spans="1:10">
      <c r="A65" s="47"/>
      <c r="B65" s="224"/>
      <c r="C65" s="493"/>
      <c r="D65" s="82"/>
      <c r="E65" s="79"/>
      <c r="F65" s="82"/>
      <c r="G65" s="79"/>
      <c r="H65" s="79"/>
      <c r="I65" s="79"/>
      <c r="J65" s="79"/>
    </row>
    <row r="66" spans="1:10" ht="15.75">
      <c r="A66" s="75"/>
      <c r="B66" s="47"/>
      <c r="C66" s="78"/>
      <c r="D66" s="79"/>
      <c r="E66" s="493"/>
      <c r="F66" s="78"/>
      <c r="G66" s="80"/>
      <c r="H66" s="85"/>
      <c r="I66" s="79"/>
      <c r="J66" s="79"/>
    </row>
    <row r="67" spans="1:10">
      <c r="A67" s="79"/>
      <c r="B67" s="79"/>
      <c r="C67" s="79"/>
      <c r="D67" s="79"/>
      <c r="E67" s="79"/>
      <c r="F67" s="79"/>
      <c r="G67" s="79"/>
      <c r="H67" s="493"/>
      <c r="I67" s="493"/>
      <c r="J67" s="79"/>
    </row>
    <row r="68" spans="1:10" ht="15" thickBot="1">
      <c r="A68" s="74"/>
      <c r="B68" s="74"/>
      <c r="C68" s="74"/>
      <c r="D68" s="262"/>
      <c r="E68" s="74"/>
      <c r="F68" s="74"/>
      <c r="G68" s="74"/>
      <c r="H68" s="74"/>
      <c r="I68" s="74"/>
      <c r="J68" s="263"/>
    </row>
    <row r="69" spans="1:10">
      <c r="A69" s="65" t="s">
        <v>17</v>
      </c>
    </row>
    <row r="70" spans="1:10">
      <c r="A70" t="s">
        <v>6</v>
      </c>
    </row>
    <row r="71" spans="1:10">
      <c r="A71" s="298" t="s">
        <v>294</v>
      </c>
    </row>
    <row r="72" spans="1:10">
      <c r="A72" s="298" t="s">
        <v>234</v>
      </c>
    </row>
    <row r="73" spans="1:10">
      <c r="A73" s="94" t="s">
        <v>47</v>
      </c>
    </row>
    <row r="77" spans="1:10" ht="15.75">
      <c r="A77" s="4" t="s">
        <v>224</v>
      </c>
      <c r="B77" s="6"/>
      <c r="C77" s="6"/>
      <c r="D77" s="6"/>
      <c r="E77" s="6"/>
      <c r="F77" s="6"/>
      <c r="G77" s="6"/>
      <c r="H77" s="6"/>
      <c r="I77" s="6"/>
      <c r="J77" s="6"/>
    </row>
    <row r="78" spans="1:10" ht="18.75">
      <c r="A78" s="16"/>
    </row>
    <row r="79" spans="1:10" ht="33" customHeight="1">
      <c r="A79" s="549" t="s">
        <v>287</v>
      </c>
      <c r="B79" s="546"/>
      <c r="C79" s="546"/>
      <c r="D79" s="546"/>
      <c r="E79" s="546"/>
      <c r="F79" s="546"/>
      <c r="G79" s="546"/>
      <c r="H79" s="4"/>
    </row>
    <row r="80" spans="1:10" ht="18.75">
      <c r="A80" s="16"/>
      <c r="B80" s="16"/>
      <c r="C80" s="16"/>
      <c r="D80" s="16"/>
      <c r="E80" s="16"/>
      <c r="F80" s="16"/>
      <c r="G80" s="16"/>
      <c r="H80" s="4"/>
    </row>
    <row r="81" spans="1:10" ht="33" customHeight="1">
      <c r="A81" s="549" t="s">
        <v>281</v>
      </c>
      <c r="B81" s="546"/>
      <c r="C81" s="546"/>
      <c r="D81" s="546"/>
      <c r="E81" s="546"/>
      <c r="F81" s="546"/>
      <c r="G81" s="546"/>
      <c r="H81" s="16"/>
    </row>
    <row r="82" spans="1:10" ht="18.75">
      <c r="A82" s="16"/>
      <c r="B82" s="16"/>
      <c r="C82" s="16"/>
      <c r="D82" s="16"/>
      <c r="E82" s="16"/>
      <c r="F82" s="16"/>
      <c r="G82" s="16"/>
      <c r="H82" s="16"/>
    </row>
    <row r="83" spans="1:10" ht="33" customHeight="1">
      <c r="A83" s="549" t="s">
        <v>282</v>
      </c>
      <c r="B83" s="546"/>
      <c r="C83" s="546"/>
      <c r="D83" s="546"/>
      <c r="E83" s="546"/>
      <c r="F83" s="546"/>
      <c r="G83" s="546"/>
      <c r="H83" s="16"/>
    </row>
    <row r="84" spans="1:10" ht="18.75">
      <c r="A84" s="4"/>
      <c r="B84" s="4"/>
      <c r="C84" s="4"/>
      <c r="D84" s="4"/>
      <c r="E84" s="4"/>
      <c r="F84" s="4"/>
      <c r="G84" s="4"/>
      <c r="H84" s="4"/>
      <c r="I84" s="16"/>
      <c r="J84" s="16"/>
    </row>
    <row r="129" spans="1:14" ht="15.75">
      <c r="A129" s="4" t="s">
        <v>89</v>
      </c>
    </row>
    <row r="130" spans="1:14" ht="15.75">
      <c r="A130" s="35"/>
      <c r="H130" s="39"/>
    </row>
    <row r="131" spans="1:14" ht="33" customHeight="1">
      <c r="A131" s="575" t="s">
        <v>8</v>
      </c>
      <c r="B131" s="576"/>
      <c r="C131" s="576"/>
      <c r="D131" s="576"/>
      <c r="E131" s="576"/>
      <c r="F131" s="576"/>
      <c r="G131" s="576"/>
      <c r="H131" s="39"/>
    </row>
    <row r="132" spans="1:14" ht="15">
      <c r="A132" s="21"/>
      <c r="H132" s="39"/>
    </row>
    <row r="133" spans="1:14" ht="33" customHeight="1">
      <c r="A133" s="551" t="s">
        <v>300</v>
      </c>
      <c r="B133" s="548"/>
      <c r="C133" s="548"/>
      <c r="D133" s="548"/>
      <c r="E133" s="548"/>
      <c r="F133" s="548"/>
      <c r="G133" s="548"/>
      <c r="H133" s="39"/>
    </row>
    <row r="134" spans="1:14" ht="15.75">
      <c r="A134" s="38"/>
      <c r="B134" s="37"/>
      <c r="C134" s="37"/>
      <c r="D134" s="37"/>
      <c r="E134" s="37"/>
      <c r="F134" s="37"/>
      <c r="G134" s="37"/>
      <c r="H134" s="37"/>
    </row>
    <row r="135" spans="1:14" ht="33" customHeight="1">
      <c r="A135" s="545" t="s">
        <v>308</v>
      </c>
      <c r="B135" s="546"/>
      <c r="C135" s="546"/>
      <c r="D135" s="546"/>
      <c r="E135" s="546"/>
      <c r="F135" s="546"/>
      <c r="G135" s="546"/>
      <c r="H135" s="37"/>
    </row>
    <row r="136" spans="1:14" ht="15.75">
      <c r="A136" s="231"/>
      <c r="B136" s="208"/>
      <c r="C136" s="208"/>
      <c r="D136" s="208"/>
      <c r="E136" s="208"/>
      <c r="F136" s="208"/>
      <c r="G136" s="208"/>
      <c r="H136" s="37"/>
    </row>
    <row r="137" spans="1:14" ht="48" customHeight="1">
      <c r="A137" s="547" t="s">
        <v>301</v>
      </c>
      <c r="B137" s="548"/>
      <c r="C137" s="548"/>
      <c r="D137" s="548"/>
      <c r="E137" s="548"/>
      <c r="F137" s="548"/>
      <c r="G137" s="548"/>
      <c r="H137" s="37"/>
    </row>
    <row r="138" spans="1:14" ht="15.75">
      <c r="A138" s="84"/>
      <c r="H138" s="37"/>
    </row>
    <row r="139" spans="1:14" ht="33" customHeight="1">
      <c r="A139" s="570" t="s">
        <v>64</v>
      </c>
      <c r="B139" s="546"/>
      <c r="C139" s="546"/>
      <c r="D139" s="546"/>
      <c r="E139" s="546"/>
      <c r="F139" s="546"/>
      <c r="G139" s="546"/>
      <c r="H139" s="37"/>
      <c r="I139" s="38"/>
    </row>
    <row r="140" spans="1:14" ht="15.75">
      <c r="A140" s="232"/>
      <c r="H140" s="37"/>
      <c r="I140" s="38"/>
    </row>
    <row r="141" spans="1:14" ht="33" customHeight="1">
      <c r="A141" s="571" t="s">
        <v>310</v>
      </c>
      <c r="B141" s="548"/>
      <c r="C141" s="548"/>
      <c r="D141" s="548"/>
      <c r="E141" s="548"/>
      <c r="F141" s="548"/>
      <c r="G141" s="548"/>
      <c r="H141" s="39"/>
    </row>
    <row r="142" spans="1:14">
      <c r="H142" s="39"/>
    </row>
    <row r="143" spans="1:14">
      <c r="A143" s="274"/>
    </row>
    <row r="144" spans="1:14" ht="13.5" thickBot="1">
      <c r="A144" s="96" t="s">
        <v>328</v>
      </c>
      <c r="B144" s="96"/>
      <c r="C144" s="96"/>
      <c r="D144" s="96"/>
      <c r="E144" s="96"/>
      <c r="F144" s="96"/>
      <c r="G144" s="97"/>
      <c r="H144" s="97"/>
      <c r="I144" s="97"/>
      <c r="J144" s="97"/>
      <c r="K144" s="97"/>
      <c r="L144" s="97"/>
      <c r="M144" s="97"/>
      <c r="N144" s="97"/>
    </row>
    <row r="145" spans="1:14">
      <c r="A145" s="235" t="s">
        <v>63</v>
      </c>
      <c r="B145" s="237" t="s">
        <v>72</v>
      </c>
      <c r="C145" s="572" t="s">
        <v>73</v>
      </c>
      <c r="D145" s="572"/>
      <c r="E145" s="572"/>
      <c r="F145" s="572"/>
      <c r="G145" s="572"/>
      <c r="H145" s="572"/>
      <c r="I145" s="572"/>
      <c r="J145" s="572"/>
      <c r="K145" s="572"/>
      <c r="L145" s="572"/>
      <c r="M145" s="572"/>
      <c r="N145" s="572"/>
    </row>
    <row r="146" spans="1:14" ht="13.5" thickBot="1">
      <c r="A146" s="236" t="s">
        <v>111</v>
      </c>
      <c r="B146" s="233" t="s">
        <v>107</v>
      </c>
      <c r="C146" s="234" t="s">
        <v>241</v>
      </c>
      <c r="D146" s="234" t="s">
        <v>154</v>
      </c>
      <c r="E146" s="234" t="s">
        <v>155</v>
      </c>
      <c r="F146" s="234" t="s">
        <v>144</v>
      </c>
      <c r="G146" s="234" t="s">
        <v>145</v>
      </c>
      <c r="H146" s="234" t="s">
        <v>146</v>
      </c>
      <c r="I146" s="234" t="s">
        <v>147</v>
      </c>
      <c r="J146" s="234" t="s">
        <v>148</v>
      </c>
      <c r="K146" s="234" t="s">
        <v>149</v>
      </c>
      <c r="L146" s="234" t="s">
        <v>150</v>
      </c>
      <c r="M146" s="234" t="s">
        <v>151</v>
      </c>
      <c r="N146" s="234" t="s">
        <v>152</v>
      </c>
    </row>
    <row r="147" spans="1:14">
      <c r="A147" s="98"/>
      <c r="B147" s="98"/>
      <c r="C147" s="574" t="s">
        <v>217</v>
      </c>
      <c r="D147" s="574"/>
      <c r="E147" s="574"/>
      <c r="F147" s="574"/>
      <c r="G147" s="574"/>
      <c r="H147" s="574"/>
      <c r="I147" s="574"/>
      <c r="J147" s="574"/>
      <c r="K147" s="574"/>
      <c r="L147" s="574"/>
      <c r="M147" s="574"/>
      <c r="N147" s="574"/>
    </row>
    <row r="148" spans="1:14">
      <c r="A148" s="99">
        <v>2016</v>
      </c>
      <c r="B148" s="162">
        <v>42495</v>
      </c>
      <c r="C148" s="100">
        <f>IF(Data!C112&gt;0,Data!C112,"")</f>
        <v>4.5274999999999999</v>
      </c>
      <c r="D148" s="100">
        <f>IF(Data!D112&gt;0,Data!D112,"")</f>
        <v>4.6900000000000004</v>
      </c>
      <c r="E148" s="100">
        <f>IF(Data!D112&gt;0,Data!D112,"")</f>
        <v>4.6900000000000004</v>
      </c>
      <c r="F148" s="100">
        <f>IF(Data!E112&gt;0,Data!E112,"")</f>
        <v>4.9375</v>
      </c>
      <c r="G148" s="100">
        <f>IF(Data!E112&gt;0,Data!E112,"")</f>
        <v>4.9375</v>
      </c>
      <c r="H148" s="100">
        <f>IF(Data!E112&gt;0,Data!E112,"")</f>
        <v>4.9375</v>
      </c>
      <c r="I148" s="100">
        <f>IF(Data!F112&gt;0,Data!F112,"")</f>
        <v>5.0975000000000001</v>
      </c>
      <c r="J148" s="100">
        <f>IF(Data!F112&gt;0,Data!F112,"")</f>
        <v>5.0975000000000001</v>
      </c>
      <c r="K148" s="100">
        <f>IF(Data!F112&gt;0,Data!F112,"")</f>
        <v>5.0975000000000001</v>
      </c>
      <c r="L148" s="100">
        <f>IF(Data!G112&gt;0,Data!G112,"")</f>
        <v>5.2</v>
      </c>
      <c r="M148" s="100">
        <f>IF(Data!G112&gt;0,Data!G112,"")</f>
        <v>5.2</v>
      </c>
      <c r="N148" s="100">
        <f>IF(Data!H112&gt;0,Data!H112,"")</f>
        <v>5.2575000000000003</v>
      </c>
    </row>
    <row r="149" spans="1:14">
      <c r="A149" s="101"/>
      <c r="B149" s="162">
        <f>B148+7</f>
        <v>42502</v>
      </c>
      <c r="C149" s="100">
        <f>IF(Data!C113&gt;0,Data!C113,"")</f>
        <v>4.4974999999999996</v>
      </c>
      <c r="D149" s="100">
        <f>IF(Data!D113&gt;0,Data!D113,"")</f>
        <v>4.665</v>
      </c>
      <c r="E149" s="100">
        <f>IF(Data!D113&gt;0,Data!D113,"")</f>
        <v>4.665</v>
      </c>
      <c r="F149" s="100">
        <f>IF(Data!E113&gt;0,Data!E113,"")</f>
        <v>4.9074999999999998</v>
      </c>
      <c r="G149" s="100">
        <f>IF(Data!E113&gt;0,Data!E113,"")</f>
        <v>4.9074999999999998</v>
      </c>
      <c r="H149" s="100">
        <f>IF(Data!E113&gt;0,Data!E113,"")</f>
        <v>4.9074999999999998</v>
      </c>
      <c r="I149" s="100">
        <f>IF(Data!F113&gt;0,Data!F113,"")</f>
        <v>5.07</v>
      </c>
      <c r="J149" s="100">
        <f>IF(Data!F113&gt;0,Data!F113,"")</f>
        <v>5.07</v>
      </c>
      <c r="K149" s="100">
        <f>IF(Data!F113&gt;0,Data!F113,"")</f>
        <v>5.07</v>
      </c>
      <c r="L149" s="100">
        <f>IF(Data!G113&gt;0,Data!G113,"")</f>
        <v>5.1725000000000003</v>
      </c>
      <c r="M149" s="100">
        <f>IF(Data!G113&gt;0,Data!G113,"")</f>
        <v>5.1725000000000003</v>
      </c>
      <c r="N149" s="100">
        <f>IF(Data!H113&gt;0,Data!H113,"")</f>
        <v>5.2474999999999996</v>
      </c>
    </row>
    <row r="150" spans="1:14">
      <c r="A150" s="101"/>
      <c r="B150" s="162">
        <f t="shared" ref="B150:B203" si="3">B149+7</f>
        <v>42509</v>
      </c>
      <c r="C150" s="100">
        <f>IF(Data!C114&gt;0,Data!C114,"")</f>
        <v>4.4800000000000004</v>
      </c>
      <c r="D150" s="100">
        <f>IF(Data!D114&gt;0,Data!D114,"")</f>
        <v>4.6399999999999997</v>
      </c>
      <c r="E150" s="100">
        <f>IF(Data!D114&gt;0,Data!D114,"")</f>
        <v>4.6399999999999997</v>
      </c>
      <c r="F150" s="100">
        <f>IF(Data!E114&gt;0,Data!E114,"")</f>
        <v>4.8825000000000003</v>
      </c>
      <c r="G150" s="100">
        <f>IF(Data!E114&gt;0,Data!E114,"")</f>
        <v>4.8825000000000003</v>
      </c>
      <c r="H150" s="100">
        <f>IF(Data!E114&gt;0,Data!E114,"")</f>
        <v>4.8825000000000003</v>
      </c>
      <c r="I150" s="100">
        <f>IF(Data!F114&gt;0,Data!F114,"")</f>
        <v>5.0449999999999999</v>
      </c>
      <c r="J150" s="100">
        <f>IF(Data!F114&gt;0,Data!F114,"")</f>
        <v>5.0449999999999999</v>
      </c>
      <c r="K150" s="100">
        <f>IF(Data!F114&gt;0,Data!F114,"")</f>
        <v>5.0449999999999999</v>
      </c>
      <c r="L150" s="100">
        <f>IF(Data!G114&gt;0,Data!G114,"")</f>
        <v>5.1475</v>
      </c>
      <c r="M150" s="100">
        <f>IF(Data!G114&gt;0,Data!G114,"")</f>
        <v>5.1475</v>
      </c>
      <c r="N150" s="100">
        <f>IF(Data!H114&gt;0,Data!H114,"")</f>
        <v>5.2175000000000002</v>
      </c>
    </row>
    <row r="151" spans="1:14">
      <c r="A151" s="101"/>
      <c r="B151" s="162">
        <f t="shared" si="3"/>
        <v>42516</v>
      </c>
      <c r="C151" s="100">
        <f>IF(Data!C115&gt;0,Data!C115,"")</f>
        <v>4.6224999999999996</v>
      </c>
      <c r="D151" s="100">
        <f>IF(Data!D115&gt;0,Data!D115,"")</f>
        <v>4.7850000000000001</v>
      </c>
      <c r="E151" s="100">
        <f>IF(Data!D115&gt;0,Data!D115,"")</f>
        <v>4.7850000000000001</v>
      </c>
      <c r="F151" s="100">
        <f>IF(Data!E115&gt;0,Data!E115,"")</f>
        <v>5.0149999999999997</v>
      </c>
      <c r="G151" s="100">
        <f>IF(Data!E115&gt;0,Data!E115,"")</f>
        <v>5.0149999999999997</v>
      </c>
      <c r="H151" s="100">
        <f>IF(Data!E115&gt;0,Data!E115,"")</f>
        <v>5.0149999999999997</v>
      </c>
      <c r="I151" s="100">
        <f>IF(Data!F115&gt;0,Data!F115,"")</f>
        <v>5.1775000000000002</v>
      </c>
      <c r="J151" s="100">
        <f>IF(Data!F115&gt;0,Data!F115,"")</f>
        <v>5.1775000000000002</v>
      </c>
      <c r="K151" s="100">
        <f>IF(Data!F115&gt;0,Data!F115,"")</f>
        <v>5.1775000000000002</v>
      </c>
      <c r="L151" s="100">
        <f>IF(Data!G115&gt;0,Data!G115,"")</f>
        <v>5.2774999999999999</v>
      </c>
      <c r="M151" s="100">
        <f>IF(Data!G115&gt;0,Data!G115,"")</f>
        <v>5.2774999999999999</v>
      </c>
      <c r="N151" s="100">
        <f>IF(Data!H115&gt;0,Data!H115,"")</f>
        <v>5.3525</v>
      </c>
    </row>
    <row r="152" spans="1:14">
      <c r="A152" s="101"/>
      <c r="B152" s="162">
        <f t="shared" si="3"/>
        <v>42523</v>
      </c>
      <c r="C152" s="100">
        <f>IF(Data!C116&gt;0,Data!C116,"")</f>
        <v>4.6449999999999996</v>
      </c>
      <c r="D152" s="100">
        <f>IF(Data!D116&gt;0,Data!D116,"")</f>
        <v>4.8075000000000001</v>
      </c>
      <c r="E152" s="100">
        <f>IF(Data!D116&gt;0,Data!D116,"")</f>
        <v>4.8075000000000001</v>
      </c>
      <c r="F152" s="100">
        <f>IF(Data!E116&gt;0,Data!E116,"")</f>
        <v>5.0475000000000003</v>
      </c>
      <c r="G152" s="100">
        <f>IF(Data!E116&gt;0,Data!E116,"")</f>
        <v>5.0475000000000003</v>
      </c>
      <c r="H152" s="100">
        <f>IF(Data!E116&gt;0,Data!E116,"")</f>
        <v>5.0475000000000003</v>
      </c>
      <c r="I152" s="100">
        <f>IF(Data!F116&gt;0,Data!F116,"")</f>
        <v>5.2125000000000004</v>
      </c>
      <c r="J152" s="100">
        <f>IF(Data!F116&gt;0,Data!F116,"")</f>
        <v>5.2125000000000004</v>
      </c>
      <c r="K152" s="100">
        <f>IF(Data!F116&gt;0,Data!F116,"")</f>
        <v>5.2125000000000004</v>
      </c>
      <c r="L152" s="100">
        <f>IF(Data!G116&gt;0,Data!G116,"")</f>
        <v>5.3125</v>
      </c>
      <c r="M152" s="100">
        <f>IF(Data!G116&gt;0,Data!G116,"")</f>
        <v>5.3125</v>
      </c>
      <c r="N152" s="100">
        <f>IF(Data!H116&gt;0,Data!H116,"")</f>
        <v>5.3925000000000001</v>
      </c>
    </row>
    <row r="153" spans="1:14">
      <c r="A153" s="101"/>
      <c r="B153" s="162">
        <f t="shared" si="3"/>
        <v>42530</v>
      </c>
      <c r="C153" s="100">
        <f>IF(Data!C117&gt;0,Data!C117,"")</f>
        <v>4.8425000000000002</v>
      </c>
      <c r="D153" s="100">
        <f>IF(Data!D117&gt;0,Data!D117,"")</f>
        <v>5.01</v>
      </c>
      <c r="E153" s="100">
        <f>IF(Data!D117&gt;0,Data!D117,"")</f>
        <v>5.01</v>
      </c>
      <c r="F153" s="100">
        <f>IF(Data!E117&gt;0,Data!E117,"")</f>
        <v>5.2575000000000003</v>
      </c>
      <c r="G153" s="100">
        <f>IF(Data!E117&gt;0,Data!E117,"")</f>
        <v>5.2575000000000003</v>
      </c>
      <c r="H153" s="100">
        <f>IF(Data!E117&gt;0,Data!E117,"")</f>
        <v>5.2575000000000003</v>
      </c>
      <c r="I153" s="100">
        <f>IF(Data!F117&gt;0,Data!F117,"")</f>
        <v>5.4175000000000004</v>
      </c>
      <c r="J153" s="100">
        <f>IF(Data!F117&gt;0,Data!F117,"")</f>
        <v>5.4175000000000004</v>
      </c>
      <c r="K153" s="100">
        <f>IF(Data!F117&gt;0,Data!F117,"")</f>
        <v>5.4175000000000004</v>
      </c>
      <c r="L153" s="100">
        <f>IF(Data!G117&gt;0,Data!G117,"")</f>
        <v>5.5125000000000002</v>
      </c>
      <c r="M153" s="100">
        <f>IF(Data!G117&gt;0,Data!G117,"")</f>
        <v>5.5125000000000002</v>
      </c>
      <c r="N153" s="100">
        <f>IF(Data!H117&gt;0,Data!H117,"")</f>
        <v>5.5875000000000004</v>
      </c>
    </row>
    <row r="154" spans="1:14">
      <c r="A154" s="101"/>
      <c r="B154" s="162">
        <f t="shared" si="3"/>
        <v>42537</v>
      </c>
      <c r="C154" s="100">
        <f>IF(Data!C118&gt;0,Data!C118,"")</f>
        <v>4.5075000000000003</v>
      </c>
      <c r="D154" s="100">
        <f>IF(Data!D118&gt;0,Data!D118,"")</f>
        <v>4.6849999999999996</v>
      </c>
      <c r="E154" s="100">
        <f>IF(Data!D118&gt;0,Data!D118,"")</f>
        <v>4.6849999999999996</v>
      </c>
      <c r="F154" s="100">
        <f>IF(Data!E118&gt;0,Data!E118,"")</f>
        <v>4.9375</v>
      </c>
      <c r="G154" s="100">
        <f>IF(Data!E118&gt;0,Data!E118,"")</f>
        <v>4.9375</v>
      </c>
      <c r="H154" s="100">
        <f>IF(Data!E118&gt;0,Data!E118,"")</f>
        <v>4.9375</v>
      </c>
      <c r="I154" s="100">
        <f>IF(Data!F118&gt;0,Data!F118,"")</f>
        <v>5.0999999999999996</v>
      </c>
      <c r="J154" s="100">
        <f>IF(Data!F118&gt;0,Data!F118,"")</f>
        <v>5.0999999999999996</v>
      </c>
      <c r="K154" s="100">
        <f>IF(Data!F118&gt;0,Data!F118,"")</f>
        <v>5.0999999999999996</v>
      </c>
      <c r="L154" s="100">
        <f>IF(Data!G118&gt;0,Data!G118,"")</f>
        <v>5.2050000000000001</v>
      </c>
      <c r="M154" s="100">
        <f>IF(Data!G118&gt;0,Data!G118,"")</f>
        <v>5.2050000000000001</v>
      </c>
      <c r="N154" s="100">
        <f>IF(Data!H118&gt;0,Data!H118,"")</f>
        <v>5.2850000000000001</v>
      </c>
    </row>
    <row r="155" spans="1:14">
      <c r="A155" s="101"/>
      <c r="B155" s="162">
        <f t="shared" si="3"/>
        <v>42544</v>
      </c>
      <c r="C155" s="100">
        <f>IF(Data!C119&gt;0,Data!C119,"")</f>
        <v>4.2774999999999999</v>
      </c>
      <c r="D155" s="100">
        <f>IF(Data!D119&gt;0,Data!D119,"")</f>
        <v>4.4550000000000001</v>
      </c>
      <c r="E155" s="100">
        <f>IF(Data!D119&gt;0,Data!D119,"")</f>
        <v>4.4550000000000001</v>
      </c>
      <c r="F155" s="100">
        <f>IF(Data!E119&gt;0,Data!E119,"")</f>
        <v>4.7074999999999996</v>
      </c>
      <c r="G155" s="100">
        <f>IF(Data!E119&gt;0,Data!E119,"")</f>
        <v>4.7074999999999996</v>
      </c>
      <c r="H155" s="100">
        <f>IF(Data!E119&gt;0,Data!E119,"")</f>
        <v>4.7074999999999996</v>
      </c>
      <c r="I155" s="100">
        <f>IF(Data!F119&gt;0,Data!F119,"")</f>
        <v>4.875</v>
      </c>
      <c r="J155" s="100">
        <f>IF(Data!F119&gt;0,Data!F119,"")</f>
        <v>4.875</v>
      </c>
      <c r="K155" s="100">
        <f>IF(Data!F119&gt;0,Data!F119,"")</f>
        <v>4.875</v>
      </c>
      <c r="L155" s="100">
        <f>IF(Data!G119&gt;0,Data!G119,"")</f>
        <v>4.9775</v>
      </c>
      <c r="M155" s="100">
        <f>IF(Data!G119&gt;0,Data!G119,"")</f>
        <v>4.9775</v>
      </c>
      <c r="N155" s="100">
        <f>IF(Data!H119&gt;0,Data!H119,"")</f>
        <v>5.0625</v>
      </c>
    </row>
    <row r="156" spans="1:14">
      <c r="A156" s="101"/>
      <c r="B156" s="162">
        <f t="shared" si="3"/>
        <v>42551</v>
      </c>
      <c r="C156" s="100">
        <f>IF(Data!C120&gt;0,Data!C120,"")</f>
        <v>4.0425000000000004</v>
      </c>
      <c r="D156" s="100">
        <f>IF(Data!D120&gt;0,Data!D120,"")</f>
        <v>4.2249999999999996</v>
      </c>
      <c r="E156" s="100">
        <f>IF(Data!D120&gt;0,Data!D120,"")</f>
        <v>4.2249999999999996</v>
      </c>
      <c r="F156" s="100">
        <f>IF(Data!E120&gt;0,Data!E120,"")</f>
        <v>4.4775</v>
      </c>
      <c r="G156" s="100">
        <f>IF(Data!E120&gt;0,Data!E120,"")</f>
        <v>4.4775</v>
      </c>
      <c r="H156" s="100">
        <f>IF(Data!E120&gt;0,Data!E120,"")</f>
        <v>4.4775</v>
      </c>
      <c r="I156" s="100">
        <f>IF(Data!F120&gt;0,Data!F120,"")</f>
        <v>4.6425000000000001</v>
      </c>
      <c r="J156" s="100">
        <f>IF(Data!F120&gt;0,Data!F120,"")</f>
        <v>4.6425000000000001</v>
      </c>
      <c r="K156" s="100">
        <f>IF(Data!F120&gt;0,Data!F120,"")</f>
        <v>4.6425000000000001</v>
      </c>
      <c r="L156" s="100">
        <f>IF(Data!G120&gt;0,Data!G120,"")</f>
        <v>4.75</v>
      </c>
      <c r="M156" s="100">
        <f>IF(Data!G120&gt;0,Data!G120,"")</f>
        <v>4.75</v>
      </c>
      <c r="N156" s="100">
        <f>IF(Data!H120&gt;0,Data!H120,"")</f>
        <v>4.8475000000000001</v>
      </c>
    </row>
    <row r="157" spans="1:14">
      <c r="A157" s="101"/>
      <c r="B157" s="162">
        <f t="shared" si="3"/>
        <v>42558</v>
      </c>
      <c r="C157" s="100">
        <f>IF(Data!C121&gt;0,Data!C121,"")</f>
        <v>4.5</v>
      </c>
      <c r="D157" s="100">
        <f>IF(Data!D121&gt;0,Data!D121,"")</f>
        <v>4.1224999999999996</v>
      </c>
      <c r="E157" s="100">
        <f>IF(Data!D121&gt;0,Data!D121,"")</f>
        <v>4.1224999999999996</v>
      </c>
      <c r="F157" s="100">
        <f>IF(Data!E121&gt;0,Data!E121,"")</f>
        <v>4.3650000000000002</v>
      </c>
      <c r="G157" s="100">
        <f>IF(Data!E121&gt;0,Data!E121,"")</f>
        <v>4.3650000000000002</v>
      </c>
      <c r="H157" s="100">
        <f>IF(Data!E121&gt;0,Data!E121,"")</f>
        <v>4.3650000000000002</v>
      </c>
      <c r="I157" s="100">
        <f>IF(Data!F121&gt;0,Data!F121,"")</f>
        <v>4.5274999999999999</v>
      </c>
      <c r="J157" s="100">
        <f>IF(Data!F121&gt;0,Data!F121,"")</f>
        <v>4.5274999999999999</v>
      </c>
      <c r="K157" s="100">
        <f>IF(Data!F121&gt;0,Data!F121,"")</f>
        <v>4.5274999999999999</v>
      </c>
      <c r="L157" s="100">
        <f>IF(Data!G121&gt;0,Data!G121,"")</f>
        <v>4.6349999999999998</v>
      </c>
      <c r="M157" s="100">
        <f>IF(Data!G121&gt;0,Data!G121,"")</f>
        <v>4.6349999999999998</v>
      </c>
      <c r="N157" s="100">
        <f>IF(Data!H121&gt;0,Data!H121,"")</f>
        <v>4.7300000000000004</v>
      </c>
    </row>
    <row r="158" spans="1:14">
      <c r="A158" s="101"/>
      <c r="B158" s="162">
        <f t="shared" si="3"/>
        <v>42565</v>
      </c>
      <c r="C158" s="100">
        <f>IF(Data!C122&gt;0,Data!C122,"")</f>
        <v>4.5</v>
      </c>
      <c r="D158" s="100">
        <f>IF(Data!D122&gt;0,Data!D122,"")</f>
        <v>4.1775000000000002</v>
      </c>
      <c r="E158" s="100">
        <f>IF(Data!D122&gt;0,Data!D122,"")</f>
        <v>4.1775000000000002</v>
      </c>
      <c r="F158" s="100">
        <f>IF(Data!E122&gt;0,Data!E122,"")</f>
        <v>4.4375</v>
      </c>
      <c r="G158" s="100">
        <f>IF(Data!E122&gt;0,Data!E122,"")</f>
        <v>4.4375</v>
      </c>
      <c r="H158" s="100">
        <f>IF(Data!E122&gt;0,Data!E122,"")</f>
        <v>4.4375</v>
      </c>
      <c r="I158" s="100">
        <f>IF(Data!F122&gt;0,Data!F122,"")</f>
        <v>4.6074999999999999</v>
      </c>
      <c r="J158" s="100">
        <f>IF(Data!F122&gt;0,Data!F122,"")</f>
        <v>4.6074999999999999</v>
      </c>
      <c r="K158" s="100">
        <f>IF(Data!F122&gt;0,Data!F122,"")</f>
        <v>4.6074999999999999</v>
      </c>
      <c r="L158" s="100">
        <f>IF(Data!G122&gt;0,Data!G122,"")</f>
        <v>4.7149999999999999</v>
      </c>
      <c r="M158" s="100">
        <f>IF(Data!G122&gt;0,Data!G122,"")</f>
        <v>4.7149999999999999</v>
      </c>
      <c r="N158" s="100">
        <f>IF(Data!H122&gt;0,Data!H122,"")</f>
        <v>4.8125</v>
      </c>
    </row>
    <row r="159" spans="1:14">
      <c r="A159" s="101"/>
      <c r="B159" s="162">
        <f t="shared" si="3"/>
        <v>42572</v>
      </c>
      <c r="C159" s="100">
        <f>IF(Data!C123&gt;0,Data!C123,"")</f>
        <v>4.5</v>
      </c>
      <c r="D159" s="100">
        <f>IF(Data!D123&gt;0,Data!D123,"")</f>
        <v>4.0750000000000002</v>
      </c>
      <c r="E159" s="100">
        <f>IF(Data!D123&gt;0,Data!D123,"")</f>
        <v>4.0750000000000002</v>
      </c>
      <c r="F159" s="100">
        <f>IF(Data!E123&gt;0,Data!E123,"")</f>
        <v>4.335</v>
      </c>
      <c r="G159" s="100">
        <f>IF(Data!E123&gt;0,Data!E123,"")</f>
        <v>4.335</v>
      </c>
      <c r="H159" s="100">
        <f>IF(Data!E123&gt;0,Data!E123,"")</f>
        <v>4.335</v>
      </c>
      <c r="I159" s="100">
        <f>IF(Data!F123&gt;0,Data!F123,"")</f>
        <v>4.5025000000000004</v>
      </c>
      <c r="J159" s="100">
        <f>IF(Data!F123&gt;0,Data!F123,"")</f>
        <v>4.5025000000000004</v>
      </c>
      <c r="K159" s="100">
        <f>IF(Data!F123&gt;0,Data!F123,"")</f>
        <v>4.5025000000000004</v>
      </c>
      <c r="L159" s="100">
        <f>IF(Data!G123&gt;0,Data!G123,"")</f>
        <v>4.6100000000000003</v>
      </c>
      <c r="M159" s="100">
        <f>IF(Data!G123&gt;0,Data!G123,"")</f>
        <v>4.6100000000000003</v>
      </c>
      <c r="N159" s="100">
        <f>IF(Data!H123&gt;0,Data!H123,"")</f>
        <v>4.7074999999999996</v>
      </c>
    </row>
    <row r="160" spans="1:14">
      <c r="A160" s="101"/>
      <c r="B160" s="162">
        <f t="shared" si="3"/>
        <v>42579</v>
      </c>
      <c r="C160" s="100">
        <f>IF(Data!C124&gt;0,Data!C124,"")</f>
        <v>4.5</v>
      </c>
      <c r="D160" s="100">
        <f>IF(Data!D124&gt;0,Data!D124,"")</f>
        <v>4.09</v>
      </c>
      <c r="E160" s="100">
        <f>IF(Data!D124&gt;0,Data!D124,"")</f>
        <v>4.09</v>
      </c>
      <c r="F160" s="100">
        <f>IF(Data!E124&gt;0,Data!E124,"")</f>
        <v>4.3499999999999996</v>
      </c>
      <c r="G160" s="100">
        <f>IF(Data!E124&gt;0,Data!E124,"")</f>
        <v>4.3499999999999996</v>
      </c>
      <c r="H160" s="100">
        <f>IF(Data!E124&gt;0,Data!E124,"")</f>
        <v>4.3499999999999996</v>
      </c>
      <c r="I160" s="100">
        <f>IF(Data!F124&gt;0,Data!F124,"")</f>
        <v>4.5199999999999996</v>
      </c>
      <c r="J160" s="100">
        <f>IF(Data!F124&gt;0,Data!F124,"")</f>
        <v>4.5199999999999996</v>
      </c>
      <c r="K160" s="100">
        <f>IF(Data!F124&gt;0,Data!F124,"")</f>
        <v>4.5199999999999996</v>
      </c>
      <c r="L160" s="100">
        <f>IF(Data!G124&gt;0,Data!G124,"")</f>
        <v>4.63</v>
      </c>
      <c r="M160" s="100">
        <f>IF(Data!G124&gt;0,Data!G124,"")</f>
        <v>4.63</v>
      </c>
      <c r="N160" s="100">
        <f>IF(Data!H124&gt;0,Data!H124,"")</f>
        <v>4.7225000000000001</v>
      </c>
    </row>
    <row r="161" spans="1:14">
      <c r="A161" s="101"/>
      <c r="B161" s="162">
        <f t="shared" si="3"/>
        <v>42586</v>
      </c>
      <c r="C161" s="100" t="str">
        <f>IF(Data!C125&gt;0,Data!C125,"")</f>
        <v/>
      </c>
      <c r="D161" s="100">
        <f>IF(Data!D125&gt;0,Data!D125,"")</f>
        <v>4.0575000000000001</v>
      </c>
      <c r="E161" s="100">
        <f>IF(Data!D125&gt;0,Data!D125,"")</f>
        <v>4.0575000000000001</v>
      </c>
      <c r="F161" s="100">
        <f>IF(Data!E125&gt;0,Data!E125,"")</f>
        <v>4.32</v>
      </c>
      <c r="G161" s="100">
        <f>IF(Data!E125&gt;0,Data!E125,"")</f>
        <v>4.32</v>
      </c>
      <c r="H161" s="100">
        <f>IF(Data!E125&gt;0,Data!E125,"")</f>
        <v>4.32</v>
      </c>
      <c r="I161" s="100">
        <f>IF(Data!F125&gt;0,Data!F125,"")</f>
        <v>4.49</v>
      </c>
      <c r="J161" s="100">
        <f>IF(Data!F125&gt;0,Data!F125,"")</f>
        <v>4.49</v>
      </c>
      <c r="K161" s="100">
        <f>IF(Data!F125&gt;0,Data!F125,"")</f>
        <v>4.49</v>
      </c>
      <c r="L161" s="100">
        <f>IF(Data!G125&gt;0,Data!G125,"")</f>
        <v>4.5975000000000001</v>
      </c>
      <c r="M161" s="100">
        <f>IF(Data!G125&gt;0,Data!G125,"")</f>
        <v>4.5975000000000001</v>
      </c>
      <c r="N161" s="100">
        <f>IF(Data!H125&gt;0,Data!H125,"")</f>
        <v>4.6924999999999999</v>
      </c>
    </row>
    <row r="162" spans="1:14">
      <c r="A162" s="101"/>
      <c r="B162" s="162">
        <f t="shared" si="3"/>
        <v>42593</v>
      </c>
      <c r="C162" s="100" t="str">
        <f>IF(Data!C126&gt;0,Data!C126,"")</f>
        <v/>
      </c>
      <c r="D162" s="100">
        <f>IF(Data!D126&gt;0,Data!D126,"")</f>
        <v>4.1224999999999996</v>
      </c>
      <c r="E162" s="100">
        <f>IF(Data!D126&gt;0,Data!D126,"")</f>
        <v>4.1224999999999996</v>
      </c>
      <c r="F162" s="100">
        <f>IF(Data!E126&gt;0,Data!E126,"")</f>
        <v>4.38</v>
      </c>
      <c r="G162" s="100">
        <f>IF(Data!E126&gt;0,Data!E126,"")</f>
        <v>4.38</v>
      </c>
      <c r="H162" s="100">
        <f>IF(Data!E126&gt;0,Data!E126,"")</f>
        <v>4.38</v>
      </c>
      <c r="I162" s="100">
        <f>IF(Data!F126&gt;0,Data!F126,"")</f>
        <v>4.5425000000000004</v>
      </c>
      <c r="J162" s="100">
        <f>IF(Data!F126&gt;0,Data!F126,"")</f>
        <v>4.5425000000000004</v>
      </c>
      <c r="K162" s="100">
        <f>IF(Data!F126&gt;0,Data!F126,"")</f>
        <v>4.5425000000000004</v>
      </c>
      <c r="L162" s="100">
        <f>IF(Data!G126&gt;0,Data!G126,"")</f>
        <v>4.6500000000000004</v>
      </c>
      <c r="M162" s="100">
        <f>IF(Data!G126&gt;0,Data!G126,"")</f>
        <v>4.6500000000000004</v>
      </c>
      <c r="N162" s="100">
        <f>IF(Data!H126&gt;0,Data!H126,"")</f>
        <v>4.74</v>
      </c>
    </row>
    <row r="163" spans="1:14">
      <c r="A163" s="101"/>
      <c r="B163" s="162">
        <f t="shared" si="3"/>
        <v>42600</v>
      </c>
      <c r="C163" s="100" t="str">
        <f>IF(Data!C127&gt;0,Data!C127,"")</f>
        <v/>
      </c>
      <c r="D163" s="100">
        <f>IF(Data!D127&gt;0,Data!D127,"")</f>
        <v>4.21</v>
      </c>
      <c r="E163" s="100">
        <f>IF(Data!D127&gt;0,Data!D127,"")</f>
        <v>4.21</v>
      </c>
      <c r="F163" s="100">
        <f>IF(Data!E127&gt;0,Data!E127,"")</f>
        <v>4.4675000000000002</v>
      </c>
      <c r="G163" s="100">
        <f>IF(Data!E127&gt;0,Data!E127,"")</f>
        <v>4.4675000000000002</v>
      </c>
      <c r="H163" s="100">
        <f>IF(Data!E127&gt;0,Data!E127,"")</f>
        <v>4.4675000000000002</v>
      </c>
      <c r="I163" s="100">
        <f>IF(Data!F127&gt;0,Data!F127,"")</f>
        <v>4.6224999999999996</v>
      </c>
      <c r="J163" s="100">
        <f>IF(Data!F127&gt;0,Data!F127,"")</f>
        <v>4.6224999999999996</v>
      </c>
      <c r="K163" s="100">
        <f>IF(Data!F127&gt;0,Data!F127,"")</f>
        <v>4.6224999999999996</v>
      </c>
      <c r="L163" s="100">
        <f>IF(Data!G127&gt;0,Data!G127,"")</f>
        <v>4.7225000000000001</v>
      </c>
      <c r="M163" s="100">
        <f>IF(Data!G127&gt;0,Data!G127,"")</f>
        <v>4.7225000000000001</v>
      </c>
      <c r="N163" s="100">
        <f>IF(Data!H127&gt;0,Data!H127,"")</f>
        <v>4.8150000000000004</v>
      </c>
    </row>
    <row r="164" spans="1:14">
      <c r="A164" s="101"/>
      <c r="B164" s="162">
        <f t="shared" si="3"/>
        <v>42607</v>
      </c>
      <c r="C164" s="100" t="str">
        <f>IF(Data!C128&gt;0,Data!C128,"")</f>
        <v/>
      </c>
      <c r="D164" s="100">
        <f>IF(Data!D128&gt;0,Data!D128,"")</f>
        <v>4.0549999999999997</v>
      </c>
      <c r="E164" s="100">
        <f>IF(Data!D128&gt;0,Data!D128,"")</f>
        <v>4.0549999999999997</v>
      </c>
      <c r="F164" s="100">
        <f>IF(Data!E128&gt;0,Data!E128,"")</f>
        <v>4.3224999999999998</v>
      </c>
      <c r="G164" s="100">
        <f>IF(Data!E128&gt;0,Data!E128,"")</f>
        <v>4.3224999999999998</v>
      </c>
      <c r="H164" s="100">
        <f>IF(Data!E128&gt;0,Data!E128,"")</f>
        <v>4.3224999999999998</v>
      </c>
      <c r="I164" s="100">
        <f>IF(Data!F128&gt;0,Data!F128,"")</f>
        <v>4.4850000000000003</v>
      </c>
      <c r="J164" s="100">
        <f>IF(Data!F128&gt;0,Data!F128,"")</f>
        <v>4.4850000000000003</v>
      </c>
      <c r="K164" s="100">
        <f>IF(Data!F128&gt;0,Data!F128,"")</f>
        <v>4.4850000000000003</v>
      </c>
      <c r="L164" s="100">
        <f>IF(Data!G128&gt;0,Data!G128,"")</f>
        <v>4.5875000000000004</v>
      </c>
      <c r="M164" s="100">
        <f>IF(Data!G128&gt;0,Data!G128,"")</f>
        <v>4.5875000000000004</v>
      </c>
      <c r="N164" s="100">
        <f>IF(Data!H128&gt;0,Data!H128,"")</f>
        <v>4.6825000000000001</v>
      </c>
    </row>
    <row r="165" spans="1:14">
      <c r="A165" s="101"/>
      <c r="B165" s="162">
        <f t="shared" si="3"/>
        <v>42614</v>
      </c>
      <c r="C165" s="100" t="str">
        <f>IF(Data!C129&gt;0,Data!C129,"")</f>
        <v/>
      </c>
      <c r="D165" s="100">
        <f>IF(Data!D129&gt;0,Data!D129,"")</f>
        <v>4.05</v>
      </c>
      <c r="E165" s="100">
        <f>IF(Data!D129&gt;0,Data!D129,"")</f>
        <v>4.05</v>
      </c>
      <c r="F165" s="100">
        <f>IF(Data!E129&gt;0,Data!E129,"")</f>
        <v>4.0650000000000004</v>
      </c>
      <c r="G165" s="100">
        <f>IF(Data!E129&gt;0,Data!E129,"")</f>
        <v>4.0650000000000004</v>
      </c>
      <c r="H165" s="100">
        <f>IF(Data!E129&gt;0,Data!E129,"")</f>
        <v>4.0650000000000004</v>
      </c>
      <c r="I165" s="100">
        <f>IF(Data!F129&gt;0,Data!F129,"")</f>
        <v>4.2324999999999999</v>
      </c>
      <c r="J165" s="100">
        <f>IF(Data!F129&gt;0,Data!F129,"")</f>
        <v>4.2324999999999999</v>
      </c>
      <c r="K165" s="100">
        <f>IF(Data!F129&gt;0,Data!F129,"")</f>
        <v>4.2324999999999999</v>
      </c>
      <c r="L165" s="100">
        <f>IF(Data!G129&gt;0,Data!G129,"")</f>
        <v>4.335</v>
      </c>
      <c r="M165" s="100">
        <f>IF(Data!G129&gt;0,Data!G129,"")</f>
        <v>4.335</v>
      </c>
      <c r="N165" s="100">
        <f>IF(Data!H129&gt;0,Data!H129,"")</f>
        <v>4.4249999999999998</v>
      </c>
    </row>
    <row r="166" spans="1:14">
      <c r="A166" s="101"/>
      <c r="B166" s="162">
        <f t="shared" si="3"/>
        <v>42621</v>
      </c>
      <c r="C166" s="100" t="str">
        <f>IF(Data!C130&gt;0,Data!C130,"")</f>
        <v/>
      </c>
      <c r="D166" s="100">
        <f>IF(Data!D130&gt;0,Data!D130,"")</f>
        <v>4.05</v>
      </c>
      <c r="E166" s="100">
        <f>IF(Data!D130&gt;0,Data!D130,"")</f>
        <v>4.05</v>
      </c>
      <c r="F166" s="100">
        <f>IF(Data!E130&gt;0,Data!E130,"")</f>
        <v>4.18</v>
      </c>
      <c r="G166" s="100">
        <f>IF(Data!E130&gt;0,Data!E130,"")</f>
        <v>4.18</v>
      </c>
      <c r="H166" s="100">
        <f>IF(Data!E130&gt;0,Data!E130,"")</f>
        <v>4.18</v>
      </c>
      <c r="I166" s="100">
        <f>IF(Data!F130&gt;0,Data!F130,"")</f>
        <v>4.34</v>
      </c>
      <c r="J166" s="100">
        <f>IF(Data!F130&gt;0,Data!F130,"")</f>
        <v>4.34</v>
      </c>
      <c r="K166" s="100">
        <f>IF(Data!F130&gt;0,Data!F130,"")</f>
        <v>4.34</v>
      </c>
      <c r="L166" s="100">
        <f>IF(Data!G130&gt;0,Data!G130,"")</f>
        <v>4.4474999999999998</v>
      </c>
      <c r="M166" s="100">
        <f>IF(Data!G130&gt;0,Data!G130,"")</f>
        <v>4.4474999999999998</v>
      </c>
      <c r="N166" s="100">
        <f>IF(Data!H130&gt;0,Data!H130,"")</f>
        <v>4.5449999999999999</v>
      </c>
    </row>
    <row r="167" spans="1:14">
      <c r="A167" s="101"/>
      <c r="B167" s="162">
        <f t="shared" si="3"/>
        <v>42628</v>
      </c>
      <c r="C167" s="100" t="str">
        <f>IF(Data!C131&gt;0,Data!C131,"")</f>
        <v/>
      </c>
      <c r="D167" s="100">
        <f>IF(Data!D131&gt;0,Data!D131,"")</f>
        <v>4.05</v>
      </c>
      <c r="E167" s="100">
        <f>IF(Data!D131&gt;0,Data!D131,"")</f>
        <v>4.05</v>
      </c>
      <c r="F167" s="100">
        <f>IF(Data!E131&gt;0,Data!E131,"")</f>
        <v>4.16</v>
      </c>
      <c r="G167" s="100">
        <f>IF(Data!E131&gt;0,Data!E131,"")</f>
        <v>4.16</v>
      </c>
      <c r="H167" s="100">
        <f>IF(Data!E131&gt;0,Data!E131,"")</f>
        <v>4.16</v>
      </c>
      <c r="I167" s="100">
        <f>IF(Data!F131&gt;0,Data!F131,"")</f>
        <v>4.32</v>
      </c>
      <c r="J167" s="100">
        <f>IF(Data!F131&gt;0,Data!F131,"")</f>
        <v>4.32</v>
      </c>
      <c r="K167" s="100">
        <f>IF(Data!F131&gt;0,Data!F131,"")</f>
        <v>4.32</v>
      </c>
      <c r="L167" s="100">
        <f>IF(Data!G131&gt;0,Data!G131,"")</f>
        <v>4.4249999999999998</v>
      </c>
      <c r="M167" s="100">
        <f>IF(Data!G131&gt;0,Data!G131,"")</f>
        <v>4.4249999999999998</v>
      </c>
      <c r="N167" s="100">
        <f>IF(Data!H131&gt;0,Data!H131,"")</f>
        <v>4.53</v>
      </c>
    </row>
    <row r="168" spans="1:14">
      <c r="A168" s="101"/>
      <c r="B168" s="162">
        <f t="shared" si="3"/>
        <v>42635</v>
      </c>
      <c r="C168" s="100" t="str">
        <f>IF(Data!C132&gt;0,Data!C132,"")</f>
        <v/>
      </c>
      <c r="D168" s="100">
        <f>IF(Data!D132&gt;0,Data!D132,"")</f>
        <v>4.05</v>
      </c>
      <c r="E168" s="100">
        <f>IF(Data!D132&gt;0,Data!D132,"")</f>
        <v>4.05</v>
      </c>
      <c r="F168" s="100">
        <f>IF(Data!E132&gt;0,Data!E132,"")</f>
        <v>4.2074999999999996</v>
      </c>
      <c r="G168" s="100">
        <f>IF(Data!E132&gt;0,Data!E132,"")</f>
        <v>4.2074999999999996</v>
      </c>
      <c r="H168" s="100">
        <f>IF(Data!E132&gt;0,Data!E132,"")</f>
        <v>4.2074999999999996</v>
      </c>
      <c r="I168" s="100">
        <f>IF(Data!F132&gt;0,Data!F132,"")</f>
        <v>4.3724999999999996</v>
      </c>
      <c r="J168" s="100">
        <f>IF(Data!F132&gt;0,Data!F132,"")</f>
        <v>4.3724999999999996</v>
      </c>
      <c r="K168" s="100">
        <f>IF(Data!F132&gt;0,Data!F132,"")</f>
        <v>4.3724999999999996</v>
      </c>
      <c r="L168" s="100">
        <f>IF(Data!G132&gt;0,Data!G132,"")</f>
        <v>4.4725000000000001</v>
      </c>
      <c r="M168" s="100">
        <f>IF(Data!G132&gt;0,Data!G132,"")</f>
        <v>4.4725000000000001</v>
      </c>
      <c r="N168" s="100">
        <f>IF(Data!H132&gt;0,Data!H132,"")</f>
        <v>4.57</v>
      </c>
    </row>
    <row r="169" spans="1:14">
      <c r="A169" s="101"/>
      <c r="B169" s="162">
        <f t="shared" si="3"/>
        <v>42642</v>
      </c>
      <c r="C169" s="100" t="str">
        <f>IF(Data!C133&gt;0,Data!C133,"")</f>
        <v/>
      </c>
      <c r="D169" s="100">
        <f>IF(Data!D133&gt;0,Data!D133,"")</f>
        <v>4.05</v>
      </c>
      <c r="E169" s="100">
        <f>IF(Data!D133&gt;0,Data!D133,"")</f>
        <v>4.05</v>
      </c>
      <c r="F169" s="100">
        <f>IF(Data!E133&gt;0,Data!E133,"")</f>
        <v>4.1725000000000003</v>
      </c>
      <c r="G169" s="100">
        <f>IF(Data!E133&gt;0,Data!E133,"")</f>
        <v>4.1725000000000003</v>
      </c>
      <c r="H169" s="100">
        <f>IF(Data!E133&gt;0,Data!E133,"")</f>
        <v>4.1725000000000003</v>
      </c>
      <c r="I169" s="100">
        <f>IF(Data!F133&gt;0,Data!F133,"")</f>
        <v>4.3324999999999996</v>
      </c>
      <c r="J169" s="100">
        <f>IF(Data!F133&gt;0,Data!F133,"")</f>
        <v>4.3324999999999996</v>
      </c>
      <c r="K169" s="100">
        <f>IF(Data!F133&gt;0,Data!F133,"")</f>
        <v>4.3324999999999996</v>
      </c>
      <c r="L169" s="100">
        <f>IF(Data!G133&gt;0,Data!G133,"")</f>
        <v>4.4400000000000004</v>
      </c>
      <c r="M169" s="100">
        <f>IF(Data!G133&gt;0,Data!G133,"")</f>
        <v>4.4400000000000004</v>
      </c>
      <c r="N169" s="100">
        <f>IF(Data!H133&gt;0,Data!H133,"")</f>
        <v>4.54</v>
      </c>
    </row>
    <row r="170" spans="1:14">
      <c r="A170" s="101"/>
      <c r="B170" s="162">
        <f t="shared" si="3"/>
        <v>42649</v>
      </c>
      <c r="C170" s="100" t="str">
        <f>IF(Data!C134&gt;0,Data!C134,"")</f>
        <v/>
      </c>
      <c r="D170" s="100" t="str">
        <f>IF(Data!D134&gt;0,Data!D134,"")</f>
        <v/>
      </c>
      <c r="E170" s="100" t="str">
        <f>IF(Data!D134&gt;0,Data!D134,"")</f>
        <v/>
      </c>
      <c r="F170" s="100">
        <f>IF(Data!E134&gt;0,Data!E134,"")</f>
        <v>4.05</v>
      </c>
      <c r="G170" s="100">
        <f>IF(Data!E134&gt;0,Data!E134,"")</f>
        <v>4.05</v>
      </c>
      <c r="H170" s="100">
        <f>IF(Data!E134&gt;0,Data!E134,"")</f>
        <v>4.05</v>
      </c>
      <c r="I170" s="100">
        <f>IF(Data!F134&gt;0,Data!F134,"")</f>
        <v>4.2149999999999999</v>
      </c>
      <c r="J170" s="100">
        <f>IF(Data!F134&gt;0,Data!F134,"")</f>
        <v>4.2149999999999999</v>
      </c>
      <c r="K170" s="100">
        <f>IF(Data!F134&gt;0,Data!F134,"")</f>
        <v>4.2149999999999999</v>
      </c>
      <c r="L170" s="100">
        <f>IF(Data!G134&gt;0,Data!G134,"")</f>
        <v>4.3224999999999998</v>
      </c>
      <c r="M170" s="100">
        <f>IF(Data!G134&gt;0,Data!G134,"")</f>
        <v>4.3224999999999998</v>
      </c>
      <c r="N170" s="100">
        <f>IF(Data!H134&gt;0,Data!H134,"")</f>
        <v>4.4275000000000002</v>
      </c>
    </row>
    <row r="171" spans="1:14">
      <c r="A171" s="101"/>
      <c r="B171" s="162">
        <f t="shared" si="3"/>
        <v>42656</v>
      </c>
      <c r="C171" s="100" t="str">
        <f>IF(Data!C135&gt;0,Data!C135,"")</f>
        <v/>
      </c>
      <c r="D171" s="100" t="str">
        <f>IF(Data!D135&gt;0,Data!D135,"")</f>
        <v/>
      </c>
      <c r="E171" s="100" t="str">
        <f>IF(Data!D135&gt;0,Data!D135,"")</f>
        <v/>
      </c>
      <c r="F171" s="100">
        <f>IF(Data!E135&gt;0,Data!E135,"")</f>
        <v>4.1399999999999997</v>
      </c>
      <c r="G171" s="100">
        <f>IF(Data!E135&gt;0,Data!E135,"")</f>
        <v>4.1399999999999997</v>
      </c>
      <c r="H171" s="100">
        <f>IF(Data!E135&gt;0,Data!E135,"")</f>
        <v>4.1399999999999997</v>
      </c>
      <c r="I171" s="100">
        <f>IF(Data!F135&gt;0,Data!F135,"")</f>
        <v>4.3099999999999996</v>
      </c>
      <c r="J171" s="100">
        <f>IF(Data!F135&gt;0,Data!F135,"")</f>
        <v>4.3099999999999996</v>
      </c>
      <c r="K171" s="100">
        <f>IF(Data!F135&gt;0,Data!F135,"")</f>
        <v>4.3099999999999996</v>
      </c>
      <c r="L171" s="100">
        <f>IF(Data!G135&gt;0,Data!G135,"")</f>
        <v>4.4175000000000004</v>
      </c>
      <c r="M171" s="100">
        <f>IF(Data!G135&gt;0,Data!G135,"")</f>
        <v>4.4175000000000004</v>
      </c>
      <c r="N171" s="100">
        <f>IF(Data!H135&gt;0,Data!H135,"")</f>
        <v>4.5250000000000004</v>
      </c>
    </row>
    <row r="172" spans="1:14">
      <c r="A172" s="101"/>
      <c r="B172" s="162">
        <f t="shared" si="3"/>
        <v>42663</v>
      </c>
      <c r="C172" s="100" t="str">
        <f>IF(Data!C136&gt;0,Data!C136,"")</f>
        <v/>
      </c>
      <c r="D172" s="100" t="str">
        <f>IF(Data!D136&gt;0,Data!D136,"")</f>
        <v/>
      </c>
      <c r="E172" s="100" t="str">
        <f>IF(Data!D136&gt;0,Data!D136,"")</f>
        <v/>
      </c>
      <c r="F172" s="100">
        <f>IF(Data!E136&gt;0,Data!E136,"")</f>
        <v>4.2300000000000004</v>
      </c>
      <c r="G172" s="100">
        <f>IF(Data!E136&gt;0,Data!E136,"")</f>
        <v>4.2300000000000004</v>
      </c>
      <c r="H172" s="100">
        <f>IF(Data!E136&gt;0,Data!E136,"")</f>
        <v>4.2300000000000004</v>
      </c>
      <c r="I172" s="100">
        <f>IF(Data!F136&gt;0,Data!F136,"")</f>
        <v>4.4050000000000002</v>
      </c>
      <c r="J172" s="100">
        <f>IF(Data!F136&gt;0,Data!F136,"")</f>
        <v>4.4050000000000002</v>
      </c>
      <c r="K172" s="100">
        <f>IF(Data!F136&gt;0,Data!F136,"")</f>
        <v>4.4050000000000002</v>
      </c>
      <c r="L172" s="100">
        <f>IF(Data!G136&gt;0,Data!G136,"")</f>
        <v>4.5199999999999996</v>
      </c>
      <c r="M172" s="100">
        <f>IF(Data!G136&gt;0,Data!G136,"")</f>
        <v>4.5199999999999996</v>
      </c>
      <c r="N172" s="100">
        <f>IF(Data!H136&gt;0,Data!H136,"")</f>
        <v>4.6275000000000004</v>
      </c>
    </row>
    <row r="173" spans="1:14">
      <c r="A173" s="101"/>
      <c r="B173" s="162">
        <f t="shared" si="3"/>
        <v>42670</v>
      </c>
      <c r="C173" s="100" t="str">
        <f>IF(Data!C137&gt;0,Data!C137,"")</f>
        <v/>
      </c>
      <c r="D173" s="100" t="str">
        <f>IF(Data!D137&gt;0,Data!D137,"")</f>
        <v/>
      </c>
      <c r="E173" s="100" t="str">
        <f>IF(Data!D137&gt;0,Data!D137,"")</f>
        <v/>
      </c>
      <c r="F173" s="100">
        <f>IF(Data!E137&gt;0,Data!E137,"")</f>
        <v>4.17</v>
      </c>
      <c r="G173" s="100">
        <f>IF(Data!E137&gt;0,Data!E137,"")</f>
        <v>4.17</v>
      </c>
      <c r="H173" s="100">
        <f>IF(Data!E137&gt;0,Data!E137,"")</f>
        <v>4.17</v>
      </c>
      <c r="I173" s="100">
        <f>IF(Data!F137&gt;0,Data!F137,"")</f>
        <v>4.3499999999999996</v>
      </c>
      <c r="J173" s="100">
        <f>IF(Data!F137&gt;0,Data!F137,"")</f>
        <v>4.3499999999999996</v>
      </c>
      <c r="K173" s="100">
        <f>IF(Data!F137&gt;0,Data!F137,"")</f>
        <v>4.3499999999999996</v>
      </c>
      <c r="L173" s="100">
        <f>IF(Data!G137&gt;0,Data!G137,"")</f>
        <v>4.47</v>
      </c>
      <c r="M173" s="100">
        <f>IF(Data!G137&gt;0,Data!G137,"")</f>
        <v>4.47</v>
      </c>
      <c r="N173" s="100">
        <f>IF(Data!H137&gt;0,Data!H137,"")</f>
        <v>4.5824999999999996</v>
      </c>
    </row>
    <row r="174" spans="1:14">
      <c r="A174" s="101"/>
      <c r="B174" s="162">
        <f t="shared" si="3"/>
        <v>42677</v>
      </c>
      <c r="C174" s="100" t="str">
        <f>IF(Data!C138&gt;0,Data!C138,"")</f>
        <v/>
      </c>
      <c r="D174" s="100" t="str">
        <f>IF(Data!D138&gt;0,Data!D138,"")</f>
        <v/>
      </c>
      <c r="E174" s="100" t="str">
        <f>IF(Data!D138&gt;0,Data!D138,"")</f>
        <v/>
      </c>
      <c r="F174" s="100">
        <f>IF(Data!E138&gt;0,Data!E138,"")</f>
        <v>4.1050000000000004</v>
      </c>
      <c r="G174" s="100">
        <f>IF(Data!E138&gt;0,Data!E138,"")</f>
        <v>4.1050000000000004</v>
      </c>
      <c r="H174" s="100">
        <f>IF(Data!E138&gt;0,Data!E138,"")</f>
        <v>4.1050000000000004</v>
      </c>
      <c r="I174" s="100">
        <f>IF(Data!F138&gt;0,Data!F138,"")</f>
        <v>4.29</v>
      </c>
      <c r="J174" s="100">
        <f>IF(Data!F138&gt;0,Data!F138,"")</f>
        <v>4.29</v>
      </c>
      <c r="K174" s="100">
        <f>IF(Data!F138&gt;0,Data!F138,"")</f>
        <v>4.29</v>
      </c>
      <c r="L174" s="100">
        <f>IF(Data!G138&gt;0,Data!G138,"")</f>
        <v>4.4074999999999998</v>
      </c>
      <c r="M174" s="100">
        <f>IF(Data!G138&gt;0,Data!G138,"")</f>
        <v>4.4074999999999998</v>
      </c>
      <c r="N174" s="100">
        <f>IF(Data!H138&gt;0,Data!H138,"")</f>
        <v>4.5225</v>
      </c>
    </row>
    <row r="175" spans="1:14">
      <c r="A175" s="101"/>
      <c r="B175" s="162">
        <f t="shared" si="3"/>
        <v>42684</v>
      </c>
      <c r="C175" s="100" t="str">
        <f>IF(Data!C139&gt;0,Data!C139,"")</f>
        <v/>
      </c>
      <c r="D175" s="100" t="str">
        <f>IF(Data!D139&gt;0,Data!D139,"")</f>
        <v/>
      </c>
      <c r="E175" s="100" t="str">
        <f>IF(Data!D139&gt;0,Data!D139,"")</f>
        <v/>
      </c>
      <c r="F175" s="100">
        <f>IF(Data!E139&gt;0,Data!E139,"")</f>
        <v>4.0875000000000004</v>
      </c>
      <c r="G175" s="100">
        <f>IF(Data!E139&gt;0,Data!E139,"")</f>
        <v>4.0875000000000004</v>
      </c>
      <c r="H175" s="100">
        <f>IF(Data!E139&gt;0,Data!E139,"")</f>
        <v>4.0875000000000004</v>
      </c>
      <c r="I175" s="100">
        <f>IF(Data!F139&gt;0,Data!F139,"")</f>
        <v>4.2649999999999997</v>
      </c>
      <c r="J175" s="100">
        <f>IF(Data!F139&gt;0,Data!F139,"")</f>
        <v>4.2649999999999997</v>
      </c>
      <c r="K175" s="100">
        <f>IF(Data!F139&gt;0,Data!F139,"")</f>
        <v>4.2649999999999997</v>
      </c>
      <c r="L175" s="100">
        <f>IF(Data!G139&gt;0,Data!G139,"")</f>
        <v>4.38</v>
      </c>
      <c r="M175" s="100">
        <f>IF(Data!G139&gt;0,Data!G139,"")</f>
        <v>4.38</v>
      </c>
      <c r="N175" s="100">
        <f>IF(Data!H139&gt;0,Data!H139,"")</f>
        <v>4.4950000000000001</v>
      </c>
    </row>
    <row r="176" spans="1:14">
      <c r="A176" s="101"/>
      <c r="B176" s="162">
        <f t="shared" si="3"/>
        <v>42691</v>
      </c>
      <c r="C176" s="100" t="str">
        <f>IF(Data!C140&gt;0,Data!C140,"")</f>
        <v/>
      </c>
      <c r="D176" s="100" t="str">
        <f>IF(Data!D140&gt;0,Data!D140,"")</f>
        <v/>
      </c>
      <c r="E176" s="100" t="str">
        <f>IF(Data!D140&gt;0,Data!D140,"")</f>
        <v/>
      </c>
      <c r="F176" s="100">
        <f>IF(Data!E140&gt;0,Data!E140,"")</f>
        <v>4.0875000000000004</v>
      </c>
      <c r="G176" s="100">
        <f>IF(Data!E140&gt;0,Data!E140,"")</f>
        <v>4.0875000000000004</v>
      </c>
      <c r="H176" s="100">
        <f>IF(Data!E140&gt;0,Data!E140,"")</f>
        <v>4.0875000000000004</v>
      </c>
      <c r="I176" s="100">
        <f>IF(Data!F140&gt;0,Data!F140,"")</f>
        <v>4.2575000000000003</v>
      </c>
      <c r="J176" s="100">
        <f>IF(Data!F140&gt;0,Data!F140,"")</f>
        <v>4.2575000000000003</v>
      </c>
      <c r="K176" s="100">
        <f>IF(Data!F140&gt;0,Data!F140,"")</f>
        <v>4.2575000000000003</v>
      </c>
      <c r="L176" s="100">
        <f>IF(Data!G140&gt;0,Data!G140,"")</f>
        <v>4.3775000000000004</v>
      </c>
      <c r="M176" s="100">
        <f>IF(Data!G140&gt;0,Data!G140,"")</f>
        <v>4.3775000000000004</v>
      </c>
      <c r="N176" s="100">
        <f>IF(Data!H140&gt;0,Data!H140,"")</f>
        <v>4.49</v>
      </c>
    </row>
    <row r="177" spans="1:14">
      <c r="A177" s="101"/>
      <c r="B177" s="162">
        <f t="shared" si="3"/>
        <v>42698</v>
      </c>
      <c r="C177" s="100" t="str">
        <f>IF(Data!C141&gt;0,Data!C141,"")</f>
        <v/>
      </c>
      <c r="D177" s="100" t="str">
        <f>IF(Data!D141&gt;0,Data!D141,"")</f>
        <v/>
      </c>
      <c r="E177" s="100" t="str">
        <f>IF(Data!D141&gt;0,Data!D141,"")</f>
        <v/>
      </c>
      <c r="F177" s="100">
        <f>IF(Data!E141&gt;0,Data!E141,"")</f>
        <v>4.1550000000000002</v>
      </c>
      <c r="G177" s="100">
        <f>IF(Data!E141&gt;0,Data!E141,"")</f>
        <v>4.1550000000000002</v>
      </c>
      <c r="H177" s="100">
        <f>IF(Data!E141&gt;0,Data!E141,"")</f>
        <v>4.1550000000000002</v>
      </c>
      <c r="I177" s="100">
        <f>IF(Data!F141&gt;0,Data!F141,"")</f>
        <v>4.335</v>
      </c>
      <c r="J177" s="100">
        <f>IF(Data!F141&gt;0,Data!F141,"")</f>
        <v>4.335</v>
      </c>
      <c r="K177" s="100">
        <f>IF(Data!F141&gt;0,Data!F141,"")</f>
        <v>4.335</v>
      </c>
      <c r="L177" s="100">
        <f>IF(Data!G141&gt;0,Data!G141,"")</f>
        <v>4.4550000000000001</v>
      </c>
      <c r="M177" s="100">
        <f>IF(Data!G141&gt;0,Data!G141,"")</f>
        <v>4.4550000000000001</v>
      </c>
      <c r="N177" s="100">
        <f>IF(Data!H141&gt;0,Data!H141,"")</f>
        <v>4.5650000000000004</v>
      </c>
    </row>
    <row r="178" spans="1:14">
      <c r="A178" s="101"/>
      <c r="B178" s="162">
        <f t="shared" si="3"/>
        <v>42705</v>
      </c>
      <c r="C178" s="100" t="str">
        <f>IF(Data!C142&gt;0,Data!C142,"")</f>
        <v/>
      </c>
      <c r="D178" s="100" t="str">
        <f>IF(Data!D142&gt;0,Data!D142,"")</f>
        <v/>
      </c>
      <c r="E178" s="100" t="str">
        <f>IF(Data!D142&gt;0,Data!D142,"")</f>
        <v/>
      </c>
      <c r="F178" s="100">
        <f>IF(Data!E142&gt;0,Data!E142,"")</f>
        <v>4.0999999999999996</v>
      </c>
      <c r="G178" s="100">
        <f>IF(Data!E142&gt;0,Data!E142,"")</f>
        <v>4.0999999999999996</v>
      </c>
      <c r="H178" s="100">
        <f>IF(Data!E142&gt;0,Data!E142,"")</f>
        <v>4.0999999999999996</v>
      </c>
      <c r="I178" s="100">
        <f>IF(Data!F142&gt;0,Data!F142,"")</f>
        <v>4.03</v>
      </c>
      <c r="J178" s="100">
        <f>IF(Data!F142&gt;0,Data!F142,"")</f>
        <v>4.03</v>
      </c>
      <c r="K178" s="100">
        <f>IF(Data!F142&gt;0,Data!F142,"")</f>
        <v>4.03</v>
      </c>
      <c r="L178" s="100">
        <f>IF(Data!G142&gt;0,Data!G142,"")</f>
        <v>4.1500000000000004</v>
      </c>
      <c r="M178" s="100">
        <f>IF(Data!G142&gt;0,Data!G142,"")</f>
        <v>4.1500000000000004</v>
      </c>
      <c r="N178" s="100">
        <f>IF(Data!H142&gt;0,Data!H142,"")</f>
        <v>4.2649999999999997</v>
      </c>
    </row>
    <row r="179" spans="1:14">
      <c r="A179" s="101"/>
      <c r="B179" s="162">
        <f t="shared" si="3"/>
        <v>42712</v>
      </c>
      <c r="C179" s="100" t="str">
        <f>IF(Data!C143&gt;0,Data!C143,"")</f>
        <v/>
      </c>
      <c r="D179" s="100" t="str">
        <f>IF(Data!D143&gt;0,Data!D143,"")</f>
        <v/>
      </c>
      <c r="E179" s="100" t="str">
        <f>IF(Data!D143&gt;0,Data!D143,"")</f>
        <v/>
      </c>
      <c r="F179" s="100">
        <f>IF(Data!E143&gt;0,Data!E143,"")</f>
        <v>4.0999999999999996</v>
      </c>
      <c r="G179" s="100">
        <f>IF(Data!E143&gt;0,Data!E143,"")</f>
        <v>4.0999999999999996</v>
      </c>
      <c r="H179" s="100">
        <f>IF(Data!E143&gt;0,Data!E143,"")</f>
        <v>4.0999999999999996</v>
      </c>
      <c r="I179" s="100">
        <f>IF(Data!F143&gt;0,Data!F143,"")</f>
        <v>4.0475000000000003</v>
      </c>
      <c r="J179" s="100">
        <f>IF(Data!F143&gt;0,Data!F143,"")</f>
        <v>4.0475000000000003</v>
      </c>
      <c r="K179" s="100">
        <f>IF(Data!F143&gt;0,Data!F143,"")</f>
        <v>4.0475000000000003</v>
      </c>
      <c r="L179" s="100">
        <f>IF(Data!G143&gt;0,Data!G143,"")</f>
        <v>4.1624999999999996</v>
      </c>
      <c r="M179" s="100">
        <f>IF(Data!G143&gt;0,Data!G143,"")</f>
        <v>4.1624999999999996</v>
      </c>
      <c r="N179" s="100">
        <f>IF(Data!H143&gt;0,Data!H143,"")</f>
        <v>4.2850000000000001</v>
      </c>
    </row>
    <row r="180" spans="1:14">
      <c r="A180" s="101"/>
      <c r="B180" s="162">
        <f t="shared" si="3"/>
        <v>42719</v>
      </c>
      <c r="C180" s="100" t="str">
        <f>IF(Data!C144&gt;0,Data!C144,"")</f>
        <v/>
      </c>
      <c r="D180" s="100" t="str">
        <f>IF(Data!D144&gt;0,Data!D144,"")</f>
        <v/>
      </c>
      <c r="E180" s="100" t="str">
        <f>IF(Data!D144&gt;0,Data!D144,"")</f>
        <v/>
      </c>
      <c r="F180" s="100">
        <f>IF(Data!E144&gt;0,Data!E144,"")</f>
        <v>4.0999999999999996</v>
      </c>
      <c r="G180" s="100">
        <f>IF(Data!E144&gt;0,Data!E144,"")</f>
        <v>4.0999999999999996</v>
      </c>
      <c r="H180" s="100">
        <f>IF(Data!E144&gt;0,Data!E144,"")</f>
        <v>4.0999999999999996</v>
      </c>
      <c r="I180" s="100">
        <f>IF(Data!F144&gt;0,Data!F144,"")</f>
        <v>4.1275000000000004</v>
      </c>
      <c r="J180" s="100">
        <f>IF(Data!F144&gt;0,Data!F144,"")</f>
        <v>4.1275000000000004</v>
      </c>
      <c r="K180" s="100">
        <f>IF(Data!F144&gt;0,Data!F144,"")</f>
        <v>4.1275000000000004</v>
      </c>
      <c r="L180" s="100">
        <f>IF(Data!G144&gt;0,Data!G144,"")</f>
        <v>4.2450000000000001</v>
      </c>
      <c r="M180" s="100">
        <f>IF(Data!G144&gt;0,Data!G144,"")</f>
        <v>4.2450000000000001</v>
      </c>
      <c r="N180" s="100">
        <f>IF(Data!H144&gt;0,Data!H144,"")</f>
        <v>4.3624999999999998</v>
      </c>
    </row>
    <row r="181" spans="1:14">
      <c r="A181" s="101"/>
      <c r="B181" s="162">
        <f t="shared" si="3"/>
        <v>42726</v>
      </c>
      <c r="C181" s="100" t="str">
        <f>IF(Data!C145&gt;0,Data!C145,"")</f>
        <v/>
      </c>
      <c r="D181" s="100" t="str">
        <f>IF(Data!D145&gt;0,Data!D145,"")</f>
        <v/>
      </c>
      <c r="E181" s="100" t="str">
        <f>IF(Data!D145&gt;0,Data!D145,"")</f>
        <v/>
      </c>
      <c r="F181" s="100">
        <f>IF(Data!E145&gt;0,Data!E145,"")</f>
        <v>4.0999999999999996</v>
      </c>
      <c r="G181" s="100">
        <f>IF(Data!E145&gt;0,Data!E145,"")</f>
        <v>4.0999999999999996</v>
      </c>
      <c r="H181" s="100">
        <f>IF(Data!E145&gt;0,Data!E145,"")</f>
        <v>4.0999999999999996</v>
      </c>
      <c r="I181" s="100">
        <f>IF(Data!F145&gt;0,Data!F145,"")</f>
        <v>4.08</v>
      </c>
      <c r="J181" s="100">
        <f>IF(Data!F145&gt;0,Data!F145,"")</f>
        <v>4.08</v>
      </c>
      <c r="K181" s="100">
        <f>IF(Data!F145&gt;0,Data!F145,"")</f>
        <v>4.08</v>
      </c>
      <c r="L181" s="100">
        <f>IF(Data!G145&gt;0,Data!G145,"")</f>
        <v>4.1950000000000003</v>
      </c>
      <c r="M181" s="100">
        <f>IF(Data!G145&gt;0,Data!G145,"")</f>
        <v>4.1950000000000003</v>
      </c>
      <c r="N181" s="100">
        <f>IF(Data!H145&gt;0,Data!H145,"")</f>
        <v>4.3125</v>
      </c>
    </row>
    <row r="182" spans="1:14">
      <c r="A182" s="99"/>
      <c r="B182" s="162">
        <f t="shared" si="3"/>
        <v>42733</v>
      </c>
      <c r="C182" s="100" t="str">
        <f>IF(Data!C146&gt;0,Data!C146,"")</f>
        <v/>
      </c>
      <c r="D182" s="100" t="str">
        <f>IF(Data!D146&gt;0,Data!D146,"")</f>
        <v/>
      </c>
      <c r="E182" s="100" t="str">
        <f>IF(Data!D146&gt;0,Data!D146,"")</f>
        <v/>
      </c>
      <c r="F182" s="100">
        <f>IF(Data!E146&gt;0,Data!E146,"")</f>
        <v>4.0999999999999996</v>
      </c>
      <c r="G182" s="100">
        <f>IF(Data!E146&gt;0,Data!E146,"")</f>
        <v>4.0999999999999996</v>
      </c>
      <c r="H182" s="100">
        <f>IF(Data!E146&gt;0,Data!E146,"")</f>
        <v>4.0999999999999996</v>
      </c>
      <c r="I182" s="100">
        <f>IF(Data!F146&gt;0,Data!F146,"")</f>
        <v>4.1524999999999999</v>
      </c>
      <c r="J182" s="100">
        <f>IF(Data!F146&gt;0,Data!F146,"")</f>
        <v>4.1524999999999999</v>
      </c>
      <c r="K182" s="100">
        <f>IF(Data!F146&gt;0,Data!F146,"")</f>
        <v>4.1524999999999999</v>
      </c>
      <c r="L182" s="100">
        <f>IF(Data!G146&gt;0,Data!G146,"")</f>
        <v>4.2699999999999996</v>
      </c>
      <c r="M182" s="100">
        <f>IF(Data!G146&gt;0,Data!G146,"")</f>
        <v>4.2699999999999996</v>
      </c>
      <c r="N182" s="100">
        <f>IF(Data!H146&gt;0,Data!H146,"")</f>
        <v>4.3825000000000003</v>
      </c>
    </row>
    <row r="183" spans="1:14">
      <c r="A183" s="99">
        <v>2017</v>
      </c>
      <c r="B183" s="162">
        <f t="shared" si="3"/>
        <v>42740</v>
      </c>
      <c r="C183" s="100" t="str">
        <f>IF(Data!C147&gt;0,Data!C147,"")</f>
        <v/>
      </c>
      <c r="D183" s="100" t="str">
        <f>IF(Data!D147&gt;0,Data!D147,"")</f>
        <v/>
      </c>
      <c r="E183" s="100" t="str">
        <f>IF(Data!D147&gt;0,Data!D147,"")</f>
        <v/>
      </c>
      <c r="F183" s="100" t="str">
        <f>IF(Data!E147&gt;0,Data!E147,"")</f>
        <v/>
      </c>
      <c r="G183" s="100" t="str">
        <f>IF(Data!E147&gt;0,Data!E147,"")</f>
        <v/>
      </c>
      <c r="H183" s="100" t="str">
        <f>IF(Data!E147&gt;0,Data!E147,"")</f>
        <v/>
      </c>
      <c r="I183" s="100">
        <f>IF(Data!F147&gt;0,Data!F147,"")</f>
        <v>4.3449999999999998</v>
      </c>
      <c r="J183" s="100">
        <f>IF(Data!F147&gt;0,Data!F147,"")</f>
        <v>4.3449999999999998</v>
      </c>
      <c r="K183" s="100">
        <f>IF(Data!F147&gt;0,Data!F147,"")</f>
        <v>4.3449999999999998</v>
      </c>
      <c r="L183" s="100">
        <f>IF(Data!G147&gt;0,Data!G147,"")</f>
        <v>4.46</v>
      </c>
      <c r="M183" s="100">
        <f>IF(Data!G147&gt;0,Data!G147,"")</f>
        <v>4.46</v>
      </c>
      <c r="N183" s="100">
        <f>IF(Data!H147&gt;0,Data!H147,"")</f>
        <v>4.57</v>
      </c>
    </row>
    <row r="184" spans="1:14">
      <c r="A184" s="101"/>
      <c r="B184" s="162">
        <f t="shared" si="3"/>
        <v>42747</v>
      </c>
      <c r="C184" s="100" t="str">
        <f>IF(Data!C148&gt;0,Data!C148,"")</f>
        <v/>
      </c>
      <c r="D184" s="100" t="str">
        <f>IF(Data!D148&gt;0,Data!D148,"")</f>
        <v/>
      </c>
      <c r="E184" s="100" t="str">
        <f>IF(Data!D148&gt;0,Data!D148,"")</f>
        <v/>
      </c>
      <c r="F184" s="100" t="str">
        <f>IF(Data!E148&gt;0,Data!E148,"")</f>
        <v/>
      </c>
      <c r="G184" s="100" t="str">
        <f>IF(Data!E148&gt;0,Data!E148,"")</f>
        <v/>
      </c>
      <c r="H184" s="100" t="str">
        <f>IF(Data!E148&gt;0,Data!E148,"")</f>
        <v/>
      </c>
      <c r="I184" s="100">
        <f>IF(Data!F148&gt;0,Data!F148,"")</f>
        <v>4.4474999999999998</v>
      </c>
      <c r="J184" s="100">
        <f>IF(Data!F148&gt;0,Data!F148,"")</f>
        <v>4.4474999999999998</v>
      </c>
      <c r="K184" s="100">
        <f>IF(Data!F148&gt;0,Data!F148,"")</f>
        <v>4.4474999999999998</v>
      </c>
      <c r="L184" s="100">
        <f>IF(Data!G148&gt;0,Data!G148,"")</f>
        <v>4.5674999999999999</v>
      </c>
      <c r="M184" s="100">
        <f>IF(Data!G148&gt;0,Data!G148,"")</f>
        <v>4.5674999999999999</v>
      </c>
      <c r="N184" s="100">
        <f>IF(Data!H148&gt;0,Data!H148,"")</f>
        <v>4.6875</v>
      </c>
    </row>
    <row r="185" spans="1:14">
      <c r="A185" s="101"/>
      <c r="B185" s="162">
        <f t="shared" si="3"/>
        <v>42754</v>
      </c>
      <c r="C185" s="100" t="str">
        <f>IF(Data!C149&gt;0,Data!C149,"")</f>
        <v/>
      </c>
      <c r="D185" s="100" t="str">
        <f>IF(Data!D149&gt;0,Data!D149,"")</f>
        <v/>
      </c>
      <c r="E185" s="100" t="str">
        <f>IF(Data!D149&gt;0,Data!D149,"")</f>
        <v/>
      </c>
      <c r="F185" s="100" t="str">
        <f>IF(Data!E149&gt;0,Data!E149,"")</f>
        <v/>
      </c>
      <c r="G185" s="100" t="str">
        <f>IF(Data!E149&gt;0,Data!E149,"")</f>
        <v/>
      </c>
      <c r="H185" s="100" t="str">
        <f>IF(Data!E149&gt;0,Data!E149,"")</f>
        <v/>
      </c>
      <c r="I185" s="100">
        <f>IF(Data!F149&gt;0,Data!F149,"")</f>
        <v>4.4225000000000003</v>
      </c>
      <c r="J185" s="100">
        <f>IF(Data!F149&gt;0,Data!F149,"")</f>
        <v>4.4225000000000003</v>
      </c>
      <c r="K185" s="100">
        <f>IF(Data!F149&gt;0,Data!F149,"")</f>
        <v>4.4225000000000003</v>
      </c>
      <c r="L185" s="100">
        <f>IF(Data!G149&gt;0,Data!G149,"")</f>
        <v>4.5425000000000004</v>
      </c>
      <c r="M185" s="100">
        <f>IF(Data!G149&gt;0,Data!G149,"")</f>
        <v>4.5425000000000004</v>
      </c>
      <c r="N185" s="100">
        <f>IF(Data!H149&gt;0,Data!H149,"")</f>
        <v>4.66</v>
      </c>
    </row>
    <row r="186" spans="1:14">
      <c r="A186" s="101"/>
      <c r="B186" s="162">
        <f t="shared" si="3"/>
        <v>42761</v>
      </c>
      <c r="C186" s="100" t="str">
        <f>IF(Data!C150&gt;0,Data!C150,"")</f>
        <v/>
      </c>
      <c r="D186" s="100" t="str">
        <f>IF(Data!D150&gt;0,Data!D150,"")</f>
        <v/>
      </c>
      <c r="E186" s="100" t="str">
        <f>IF(Data!D150&gt;0,Data!D150,"")</f>
        <v/>
      </c>
      <c r="F186" s="100" t="str">
        <f>IF(Data!E150&gt;0,Data!E150,"")</f>
        <v/>
      </c>
      <c r="G186" s="100" t="str">
        <f>IF(Data!E150&gt;0,Data!E150,"")</f>
        <v/>
      </c>
      <c r="H186" s="100" t="str">
        <f>IF(Data!E150&gt;0,Data!E150,"")</f>
        <v/>
      </c>
      <c r="I186" s="100">
        <f>IF(Data!F150&gt;0,Data!F150,"")</f>
        <v>4.4024999999999999</v>
      </c>
      <c r="J186" s="100">
        <f>IF(Data!F150&gt;0,Data!F150,"")</f>
        <v>4.4024999999999999</v>
      </c>
      <c r="K186" s="100">
        <f>IF(Data!F150&gt;0,Data!F150,"")</f>
        <v>4.4024999999999999</v>
      </c>
      <c r="L186" s="100">
        <f>IF(Data!G150&gt;0,Data!G150,"")</f>
        <v>4.5250000000000004</v>
      </c>
      <c r="M186" s="100">
        <f>IF(Data!G150&gt;0,Data!G150,"")</f>
        <v>4.5250000000000004</v>
      </c>
      <c r="N186" s="100">
        <f>IF(Data!H150&gt;0,Data!H150,"")</f>
        <v>4.6449999999999996</v>
      </c>
    </row>
    <row r="187" spans="1:14">
      <c r="A187" s="101"/>
      <c r="B187" s="162">
        <f t="shared" si="3"/>
        <v>42768</v>
      </c>
      <c r="C187" s="100" t="str">
        <f>IF(Data!C151&gt;0,Data!C151,"")</f>
        <v/>
      </c>
      <c r="D187" s="100" t="str">
        <f>IF(Data!D151&gt;0,Data!D151,"")</f>
        <v/>
      </c>
      <c r="E187" s="100" t="str">
        <f>IF(Data!D151&gt;0,Data!D151,"")</f>
        <v/>
      </c>
      <c r="F187" s="100" t="str">
        <f>IF(Data!E151&gt;0,Data!E151,"")</f>
        <v/>
      </c>
      <c r="G187" s="100" t="str">
        <f>IF(Data!E151&gt;0,Data!E151,"")</f>
        <v/>
      </c>
      <c r="H187" s="100" t="str">
        <f>IF(Data!E151&gt;0,Data!E151,"")</f>
        <v/>
      </c>
      <c r="I187" s="100">
        <f>IF(Data!F151&gt;0,Data!F151,"")</f>
        <v>4.4349999999999996</v>
      </c>
      <c r="J187" s="100">
        <f>IF(Data!F151&gt;0,Data!F151,"")</f>
        <v>4.4349999999999996</v>
      </c>
      <c r="K187" s="100">
        <f>IF(Data!F151&gt;0,Data!F151,"")</f>
        <v>4.4349999999999996</v>
      </c>
      <c r="L187" s="100">
        <f>IF(Data!G151&gt;0,Data!G151,"")</f>
        <v>4.5599999999999996</v>
      </c>
      <c r="M187" s="100">
        <f>IF(Data!G151&gt;0,Data!G151,"")</f>
        <v>4.5599999999999996</v>
      </c>
      <c r="N187" s="100">
        <f>IF(Data!H151&gt;0,Data!H151,"")</f>
        <v>4.6825000000000001</v>
      </c>
    </row>
    <row r="188" spans="1:14">
      <c r="A188" s="101"/>
      <c r="B188" s="162">
        <f t="shared" si="3"/>
        <v>42775</v>
      </c>
      <c r="C188" s="100" t="str">
        <f>IF(Data!C152&gt;0,Data!C152,"")</f>
        <v/>
      </c>
      <c r="D188" s="100" t="str">
        <f>IF(Data!D152&gt;0,Data!D152,"")</f>
        <v/>
      </c>
      <c r="E188" s="100" t="str">
        <f>IF(Data!D152&gt;0,Data!D152,"")</f>
        <v/>
      </c>
      <c r="F188" s="100" t="str">
        <f>IF(Data!E152&gt;0,Data!E152,"")</f>
        <v/>
      </c>
      <c r="G188" s="100" t="str">
        <f>IF(Data!E152&gt;0,Data!E152,"")</f>
        <v/>
      </c>
      <c r="H188" s="100" t="str">
        <f>IF(Data!E152&gt;0,Data!E152,"")</f>
        <v/>
      </c>
      <c r="I188" s="100">
        <f>IF(Data!F152&gt;0,Data!F152,"")</f>
        <v>4.5125000000000002</v>
      </c>
      <c r="J188" s="100">
        <f>IF(Data!F152&gt;0,Data!F152,"")</f>
        <v>4.5125000000000002</v>
      </c>
      <c r="K188" s="100">
        <f>IF(Data!F152&gt;0,Data!F152,"")</f>
        <v>4.5125000000000002</v>
      </c>
      <c r="L188" s="100">
        <f>IF(Data!G152&gt;0,Data!G152,"")</f>
        <v>4.6349999999999998</v>
      </c>
      <c r="M188" s="100">
        <f>IF(Data!G152&gt;0,Data!G152,"")</f>
        <v>4.6349999999999998</v>
      </c>
      <c r="N188" s="100">
        <f>IF(Data!H152&gt;0,Data!H152,"")</f>
        <v>4.75</v>
      </c>
    </row>
    <row r="189" spans="1:14">
      <c r="A189" s="101"/>
      <c r="B189" s="162">
        <f t="shared" si="3"/>
        <v>42782</v>
      </c>
      <c r="C189" s="100" t="str">
        <f>IF(Data!C153&gt;0,Data!C153,"")</f>
        <v/>
      </c>
      <c r="D189" s="100" t="str">
        <f>IF(Data!D153&gt;0,Data!D153,"")</f>
        <v/>
      </c>
      <c r="E189" s="100" t="str">
        <f>IF(Data!D153&gt;0,Data!D153,"")</f>
        <v/>
      </c>
      <c r="F189" s="100" t="str">
        <f>IF(Data!E153&gt;0,Data!E153,"")</f>
        <v/>
      </c>
      <c r="G189" s="100" t="str">
        <f>IF(Data!E153&gt;0,Data!E153,"")</f>
        <v/>
      </c>
      <c r="H189" s="100" t="str">
        <f>IF(Data!E153&gt;0,Data!E153,"")</f>
        <v/>
      </c>
      <c r="I189" s="100">
        <f>IF(Data!F153&gt;0,Data!F153,"")</f>
        <v>4.58</v>
      </c>
      <c r="J189" s="100">
        <f>IF(Data!F153&gt;0,Data!F153,"")</f>
        <v>4.58</v>
      </c>
      <c r="K189" s="100">
        <f>IF(Data!F153&gt;0,Data!F153,"")</f>
        <v>4.58</v>
      </c>
      <c r="L189" s="100">
        <f>IF(Data!G153&gt;0,Data!G153,"")</f>
        <v>4.71</v>
      </c>
      <c r="M189" s="100">
        <f>IF(Data!G153&gt;0,Data!G153,"")</f>
        <v>4.71</v>
      </c>
      <c r="N189" s="100">
        <f>IF(Data!H153&gt;0,Data!H153,"")</f>
        <v>4.8274999999999997</v>
      </c>
    </row>
    <row r="190" spans="1:14">
      <c r="A190" s="101"/>
      <c r="B190" s="162">
        <f t="shared" si="3"/>
        <v>42789</v>
      </c>
      <c r="C190" s="100" t="str">
        <f>IF(Data!C154&gt;0,Data!C154,"")</f>
        <v/>
      </c>
      <c r="D190" s="100" t="str">
        <f>IF(Data!D154&gt;0,Data!D154,"")</f>
        <v/>
      </c>
      <c r="E190" s="100" t="str">
        <f>IF(Data!D154&gt;0,Data!D154,"")</f>
        <v/>
      </c>
      <c r="F190" s="100" t="str">
        <f>IF(Data!E154&gt;0,Data!E154,"")</f>
        <v/>
      </c>
      <c r="G190" s="100" t="str">
        <f>IF(Data!E154&gt;0,Data!E154,"")</f>
        <v/>
      </c>
      <c r="H190" s="100" t="str">
        <f>IF(Data!E154&gt;0,Data!E154,"")</f>
        <v/>
      </c>
      <c r="I190" s="100">
        <f>IF(Data!F154&gt;0,Data!F154,"")</f>
        <v>4.5774999999999997</v>
      </c>
      <c r="J190" s="100">
        <f>IF(Data!F154&gt;0,Data!F154,"")</f>
        <v>4.5774999999999997</v>
      </c>
      <c r="K190" s="100">
        <f>IF(Data!F154&gt;0,Data!F154,"")</f>
        <v>4.5774999999999997</v>
      </c>
      <c r="L190" s="100">
        <f>IF(Data!G154&gt;0,Data!G154,"")</f>
        <v>4.7149999999999999</v>
      </c>
      <c r="M190" s="100">
        <f>IF(Data!G154&gt;0,Data!G154,"")</f>
        <v>4.7149999999999999</v>
      </c>
      <c r="N190" s="100">
        <f>IF(Data!H154&gt;0,Data!H154,"")</f>
        <v>4.83</v>
      </c>
    </row>
    <row r="191" spans="1:14">
      <c r="A191" s="101"/>
      <c r="B191" s="162">
        <f t="shared" si="3"/>
        <v>42796</v>
      </c>
      <c r="C191" s="100" t="str">
        <f>IF(Data!C155&gt;0,Data!C155,"")</f>
        <v/>
      </c>
      <c r="D191" s="100" t="str">
        <f>IF(Data!D155&gt;0,Data!D155,"")</f>
        <v/>
      </c>
      <c r="E191" s="100" t="str">
        <f>IF(Data!D155&gt;0,Data!D155,"")</f>
        <v/>
      </c>
      <c r="F191" s="100" t="str">
        <f>IF(Data!E155&gt;0,Data!E155,"")</f>
        <v/>
      </c>
      <c r="G191" s="100" t="str">
        <f>IF(Data!E155&gt;0,Data!E155,"")</f>
        <v/>
      </c>
      <c r="H191" s="100" t="str">
        <f>IF(Data!E155&gt;0,Data!E155,"")</f>
        <v/>
      </c>
      <c r="I191" s="100">
        <f>IF(Data!F155&gt;0,Data!F155,"")</f>
        <v>4.5188160000000002</v>
      </c>
      <c r="J191" s="100">
        <f>IF(Data!F155&gt;0,Data!F155,"")</f>
        <v>4.5188160000000002</v>
      </c>
      <c r="K191" s="100">
        <f>IF(Data!F155&gt;0,Data!F155,"")</f>
        <v>4.5188160000000002</v>
      </c>
      <c r="L191" s="100">
        <f>IF(Data!G155&gt;0,Data!G155,"")</f>
        <v>4.7024999999999997</v>
      </c>
      <c r="M191" s="100">
        <f>IF(Data!G155&gt;0,Data!G155,"")</f>
        <v>4.7024999999999997</v>
      </c>
      <c r="N191" s="100">
        <f>IF(Data!H155&gt;0,Data!H155,"")</f>
        <v>4.8174999999999999</v>
      </c>
    </row>
    <row r="192" spans="1:14">
      <c r="A192" s="101"/>
      <c r="B192" s="162">
        <f t="shared" si="3"/>
        <v>42803</v>
      </c>
      <c r="C192" s="100" t="str">
        <f>IF(Data!C156&gt;0,Data!C156,"")</f>
        <v/>
      </c>
      <c r="D192" s="100" t="str">
        <f>IF(Data!D156&gt;0,Data!D156,"")</f>
        <v/>
      </c>
      <c r="E192" s="100" t="str">
        <f>IF(Data!D156&gt;0,Data!D156,"")</f>
        <v/>
      </c>
      <c r="F192" s="100" t="str">
        <f>IF(Data!E156&gt;0,Data!E156,"")</f>
        <v/>
      </c>
      <c r="G192" s="100" t="str">
        <f>IF(Data!E156&gt;0,Data!E156,"")</f>
        <v/>
      </c>
      <c r="H192" s="100" t="str">
        <f>IF(Data!E156&gt;0,Data!E156,"")</f>
        <v/>
      </c>
      <c r="I192" s="100">
        <f>IF(Data!F156&gt;0,Data!F156,"")</f>
        <v>4.5188160000000002</v>
      </c>
      <c r="J192" s="100">
        <f>IF(Data!F156&gt;0,Data!F156,"")</f>
        <v>4.5188160000000002</v>
      </c>
      <c r="K192" s="100">
        <f>IF(Data!F156&gt;0,Data!F156,"")</f>
        <v>4.5188160000000002</v>
      </c>
      <c r="L192" s="100">
        <f>IF(Data!G156&gt;0,Data!G156,"")</f>
        <v>4.625</v>
      </c>
      <c r="M192" s="100">
        <f>IF(Data!G156&gt;0,Data!G156,"")</f>
        <v>4.625</v>
      </c>
      <c r="N192" s="100">
        <f>IF(Data!H156&gt;0,Data!H156,"")</f>
        <v>4.7424999999999997</v>
      </c>
    </row>
    <row r="193" spans="1:14">
      <c r="A193" s="101"/>
      <c r="B193" s="162">
        <f t="shared" si="3"/>
        <v>42810</v>
      </c>
      <c r="C193" s="100" t="str">
        <f>IF(Data!C157&gt;0,Data!C157,"")</f>
        <v/>
      </c>
      <c r="D193" s="100" t="str">
        <f>IF(Data!D157&gt;0,Data!D157,"")</f>
        <v/>
      </c>
      <c r="E193" s="100" t="str">
        <f>IF(Data!D157&gt;0,Data!D157,"")</f>
        <v/>
      </c>
      <c r="F193" s="100" t="str">
        <f>IF(Data!E157&gt;0,Data!E157,"")</f>
        <v/>
      </c>
      <c r="G193" s="100" t="str">
        <f>IF(Data!E157&gt;0,Data!E157,"")</f>
        <v/>
      </c>
      <c r="H193" s="100" t="str">
        <f>IF(Data!E157&gt;0,Data!E157,"")</f>
        <v/>
      </c>
      <c r="I193" s="100">
        <f>IF(Data!F157&gt;0,Data!F157,"")</f>
        <v>4.5188160000000002</v>
      </c>
      <c r="J193" s="100">
        <f>IF(Data!F157&gt;0,Data!F157,"")</f>
        <v>4.5188160000000002</v>
      </c>
      <c r="K193" s="100">
        <f>IF(Data!F157&gt;0,Data!F157,"")</f>
        <v>4.5188160000000002</v>
      </c>
      <c r="L193" s="100">
        <f>IF(Data!G157&gt;0,Data!G157,"")</f>
        <v>4.5</v>
      </c>
      <c r="M193" s="100">
        <f>IF(Data!G157&gt;0,Data!G157,"")</f>
        <v>4.5</v>
      </c>
      <c r="N193" s="100">
        <f>IF(Data!H157&gt;0,Data!H157,"")</f>
        <v>4.6174999999999997</v>
      </c>
    </row>
    <row r="194" spans="1:14">
      <c r="A194" s="101"/>
      <c r="B194" s="162">
        <f t="shared" si="3"/>
        <v>42817</v>
      </c>
      <c r="C194" s="100" t="str">
        <f>IF(Data!C158&gt;0,Data!C158,"")</f>
        <v/>
      </c>
      <c r="D194" s="100" t="str">
        <f>IF(Data!D158&gt;0,Data!D158,"")</f>
        <v/>
      </c>
      <c r="E194" s="100" t="str">
        <f>IF(Data!D158&gt;0,Data!D158,"")</f>
        <v/>
      </c>
      <c r="F194" s="100" t="str">
        <f>IF(Data!E158&gt;0,Data!E158,"")</f>
        <v/>
      </c>
      <c r="G194" s="100" t="str">
        <f>IF(Data!E158&gt;0,Data!E158,"")</f>
        <v/>
      </c>
      <c r="H194" s="100" t="str">
        <f>IF(Data!E158&gt;0,Data!E158,"")</f>
        <v/>
      </c>
      <c r="I194" s="100">
        <f>IF(Data!F158&gt;0,Data!F158,"")</f>
        <v>4.5188160000000002</v>
      </c>
      <c r="J194" s="100">
        <f>IF(Data!F158&gt;0,Data!F158,"")</f>
        <v>4.5188160000000002</v>
      </c>
      <c r="K194" s="100">
        <f>IF(Data!F158&gt;0,Data!F158,"")</f>
        <v>4.5188160000000002</v>
      </c>
      <c r="L194" s="100">
        <f>IF(Data!G158&gt;0,Data!G158,"")</f>
        <v>4.28</v>
      </c>
      <c r="M194" s="100">
        <f>IF(Data!G158&gt;0,Data!G158,"")</f>
        <v>4.28</v>
      </c>
      <c r="N194" s="100">
        <f>IF(Data!H158&gt;0,Data!H158,"")</f>
        <v>4.4074999999999998</v>
      </c>
    </row>
    <row r="195" spans="1:14">
      <c r="A195" s="101"/>
      <c r="B195" s="162">
        <f t="shared" si="3"/>
        <v>42824</v>
      </c>
      <c r="C195" s="100" t="str">
        <f>IF(Data!C159&gt;0,Data!C159,"")</f>
        <v/>
      </c>
      <c r="D195" s="100" t="str">
        <f>IF(Data!D159&gt;0,Data!D159,"")</f>
        <v/>
      </c>
      <c r="E195" s="100" t="str">
        <f>IF(Data!D159&gt;0,Data!D159,"")</f>
        <v/>
      </c>
      <c r="F195" s="100" t="str">
        <f>IF(Data!E159&gt;0,Data!E159,"")</f>
        <v/>
      </c>
      <c r="G195" s="100" t="str">
        <f>IF(Data!E159&gt;0,Data!E159,"")</f>
        <v/>
      </c>
      <c r="H195" s="100" t="str">
        <f>IF(Data!E159&gt;0,Data!E159,"")</f>
        <v/>
      </c>
      <c r="I195" s="100">
        <f>IF(Data!F159&gt;0,Data!F159,"")</f>
        <v>4.5188160000000002</v>
      </c>
      <c r="J195" s="100">
        <f>IF(Data!F159&gt;0,Data!F159,"")</f>
        <v>4.5188160000000002</v>
      </c>
      <c r="K195" s="100">
        <f>IF(Data!F159&gt;0,Data!F159,"")</f>
        <v>4.5188160000000002</v>
      </c>
      <c r="L195" s="100">
        <f>IF(Data!G159&gt;0,Data!G159,"")</f>
        <v>4.1725000000000003</v>
      </c>
      <c r="M195" s="100">
        <f>IF(Data!G159&gt;0,Data!G159,"")</f>
        <v>4.1725000000000003</v>
      </c>
      <c r="N195" s="100">
        <f>IF(Data!H159&gt;0,Data!H159,"")</f>
        <v>4.3025000000000002</v>
      </c>
    </row>
    <row r="196" spans="1:14">
      <c r="A196" s="101"/>
      <c r="B196" s="162">
        <f t="shared" si="3"/>
        <v>42831</v>
      </c>
      <c r="C196" s="100" t="str">
        <f>IF(Data!C160&gt;0,Data!C160,"")</f>
        <v/>
      </c>
      <c r="D196" s="100" t="str">
        <f>IF(Data!D160&gt;0,Data!D160,"")</f>
        <v/>
      </c>
      <c r="E196" s="100" t="str">
        <f>IF(Data!D160&gt;0,Data!D160,"")</f>
        <v/>
      </c>
      <c r="F196" s="100" t="str">
        <f>IF(Data!E160&gt;0,Data!E160,"")</f>
        <v/>
      </c>
      <c r="G196" s="100" t="str">
        <f>IF(Data!E160&gt;0,Data!E160,"")</f>
        <v/>
      </c>
      <c r="H196" s="100" t="str">
        <f>IF(Data!E160&gt;0,Data!E160,"")</f>
        <v/>
      </c>
      <c r="I196" s="100" t="str">
        <f>IF(Data!F160&gt;0,Data!F160,"")</f>
        <v/>
      </c>
      <c r="J196" s="100" t="str">
        <f>IF(Data!F160&gt;0,Data!F160,"")</f>
        <v/>
      </c>
      <c r="K196" s="100" t="str">
        <f>IF(Data!F160&gt;0,Data!F160,"")</f>
        <v/>
      </c>
      <c r="L196" s="100">
        <f>IF(Data!G160&gt;0,Data!G160,"")</f>
        <v>4.2</v>
      </c>
      <c r="M196" s="100">
        <f>IF(Data!G160&gt;0,Data!G160,"")</f>
        <v>4.2</v>
      </c>
      <c r="N196" s="100">
        <f>IF(Data!H160&gt;0,Data!H160,"")</f>
        <v>4.33</v>
      </c>
    </row>
    <row r="197" spans="1:14">
      <c r="A197" s="101"/>
      <c r="B197" s="162">
        <f t="shared" si="3"/>
        <v>42838</v>
      </c>
      <c r="C197" s="100" t="str">
        <f>IF(Data!C161&gt;0,Data!C161,"")</f>
        <v/>
      </c>
      <c r="D197" s="100" t="str">
        <f>IF(Data!D161&gt;0,Data!D161,"")</f>
        <v/>
      </c>
      <c r="E197" s="100" t="str">
        <f>IF(Data!D161&gt;0,Data!D161,"")</f>
        <v/>
      </c>
      <c r="F197" s="100" t="str">
        <f>IF(Data!E161&gt;0,Data!E161,"")</f>
        <v/>
      </c>
      <c r="G197" s="100" t="str">
        <f>IF(Data!E161&gt;0,Data!E161,"")</f>
        <v/>
      </c>
      <c r="H197" s="100" t="str">
        <f>IF(Data!E161&gt;0,Data!E161,"")</f>
        <v/>
      </c>
      <c r="I197" s="100" t="str">
        <f>IF(Data!F161&gt;0,Data!F161,"")</f>
        <v/>
      </c>
      <c r="J197" s="100" t="str">
        <f>IF(Data!F161&gt;0,Data!F161,"")</f>
        <v/>
      </c>
      <c r="K197" s="100" t="str">
        <f>IF(Data!F161&gt;0,Data!F161,"")</f>
        <v/>
      </c>
      <c r="L197" s="100">
        <f>IF(Data!G161&gt;0,Data!G161,"")</f>
        <v>4.2725</v>
      </c>
      <c r="M197" s="100">
        <f>IF(Data!G161&gt;0,Data!G161,"")</f>
        <v>4.2725</v>
      </c>
      <c r="N197" s="100">
        <f>IF(Data!H161&gt;0,Data!H161,"")</f>
        <v>4.3925000000000001</v>
      </c>
    </row>
    <row r="198" spans="1:14">
      <c r="A198" s="101"/>
      <c r="B198" s="162">
        <f t="shared" si="3"/>
        <v>42845</v>
      </c>
      <c r="C198" s="100" t="str">
        <f>IF(Data!C162&gt;0,Data!C162,"")</f>
        <v/>
      </c>
      <c r="D198" s="100" t="str">
        <f>IF(Data!D162&gt;0,Data!D162,"")</f>
        <v/>
      </c>
      <c r="E198" s="100" t="str">
        <f>IF(Data!D162&gt;0,Data!D162,"")</f>
        <v/>
      </c>
      <c r="F198" s="100" t="str">
        <f>IF(Data!E162&gt;0,Data!E162,"")</f>
        <v/>
      </c>
      <c r="G198" s="100" t="str">
        <f>IF(Data!E162&gt;0,Data!E162,"")</f>
        <v/>
      </c>
      <c r="H198" s="100" t="str">
        <f>IF(Data!E162&gt;0,Data!E162,"")</f>
        <v/>
      </c>
      <c r="I198" s="100" t="str">
        <f>IF(Data!F162&gt;0,Data!F162,"")</f>
        <v/>
      </c>
      <c r="J198" s="100" t="str">
        <f>IF(Data!F162&gt;0,Data!F162,"")</f>
        <v/>
      </c>
      <c r="K198" s="100" t="str">
        <f>IF(Data!F162&gt;0,Data!F162,"")</f>
        <v/>
      </c>
      <c r="L198" s="100">
        <f>IF(Data!G162&gt;0,Data!G162,"")</f>
        <v>4.0274999999999999</v>
      </c>
      <c r="M198" s="100">
        <f>IF(Data!G162&gt;0,Data!G162,"")</f>
        <v>4.0274999999999999</v>
      </c>
      <c r="N198" s="100">
        <f>IF(Data!H162&gt;0,Data!H162,"")</f>
        <v>4.1550000000000002</v>
      </c>
    </row>
    <row r="199" spans="1:14">
      <c r="A199" s="101"/>
      <c r="B199" s="162">
        <f t="shared" si="3"/>
        <v>42852</v>
      </c>
      <c r="C199" s="100" t="str">
        <f>IF(Data!C163&gt;0,Data!C163,"")</f>
        <v/>
      </c>
      <c r="D199" s="100" t="str">
        <f>IF(Data!D163&gt;0,Data!D163,"")</f>
        <v/>
      </c>
      <c r="E199" s="100" t="str">
        <f>IF(Data!D163&gt;0,Data!D163,"")</f>
        <v/>
      </c>
      <c r="F199" s="100" t="str">
        <f>IF(Data!E163&gt;0,Data!E163,"")</f>
        <v/>
      </c>
      <c r="G199" s="100" t="str">
        <f>IF(Data!E163&gt;0,Data!E163,"")</f>
        <v/>
      </c>
      <c r="H199" s="100" t="str">
        <f>IF(Data!E163&gt;0,Data!E163,"")</f>
        <v/>
      </c>
      <c r="I199" s="100" t="str">
        <f>IF(Data!F163&gt;0,Data!F163,"")</f>
        <v/>
      </c>
      <c r="J199" s="100" t="str">
        <f>IF(Data!F163&gt;0,Data!F163,"")</f>
        <v/>
      </c>
      <c r="K199" s="100" t="str">
        <f>IF(Data!F163&gt;0,Data!F163,"")</f>
        <v/>
      </c>
      <c r="L199" s="100">
        <f>IF(Data!G163&gt;0,Data!G163,"")</f>
        <v>4.2074999999999996</v>
      </c>
      <c r="M199" s="100">
        <f>IF(Data!G163&gt;0,Data!G163,"")</f>
        <v>4.2074999999999996</v>
      </c>
      <c r="N199" s="100">
        <f>IF(Data!H163&gt;0,Data!H163,"")</f>
        <v>4.3375000000000004</v>
      </c>
    </row>
    <row r="200" spans="1:14">
      <c r="A200" s="101"/>
      <c r="B200" s="162">
        <f t="shared" si="3"/>
        <v>42859</v>
      </c>
      <c r="C200" s="100" t="str">
        <f>IF(Data!C164&gt;0,Data!C164,"")</f>
        <v/>
      </c>
      <c r="D200" s="100" t="str">
        <f>IF(Data!D164&gt;0,Data!D164,"")</f>
        <v/>
      </c>
      <c r="E200" s="100" t="str">
        <f>IF(Data!D164&gt;0,Data!D164,"")</f>
        <v/>
      </c>
      <c r="F200" s="100" t="str">
        <f>IF(Data!E164&gt;0,Data!E164,"")</f>
        <v/>
      </c>
      <c r="G200" s="100" t="str">
        <f>IF(Data!E164&gt;0,Data!E164,"")</f>
        <v/>
      </c>
      <c r="H200" s="100" t="str">
        <f>IF(Data!E164&gt;0,Data!E164,"")</f>
        <v/>
      </c>
      <c r="I200" s="100" t="str">
        <f>IF(Data!F164&gt;0,Data!F164,"")</f>
        <v/>
      </c>
      <c r="J200" s="100" t="str">
        <f>IF(Data!F164&gt;0,Data!F164,"")</f>
        <v/>
      </c>
      <c r="K200" s="100" t="str">
        <f>IF(Data!F164&gt;0,Data!F164,"")</f>
        <v/>
      </c>
      <c r="L200" s="100">
        <f>IF(Data!G164&gt;0,Data!G164,"")</f>
        <v>4.18</v>
      </c>
      <c r="M200" s="100">
        <f>IF(Data!G164&gt;0,Data!G164,"")</f>
        <v>4.18</v>
      </c>
      <c r="N200" s="100">
        <f>IF(Data!H164&gt;0,Data!H164,"")</f>
        <v>4.4450000000000003</v>
      </c>
    </row>
    <row r="201" spans="1:14">
      <c r="A201" s="101"/>
      <c r="B201" s="162">
        <f t="shared" si="3"/>
        <v>42866</v>
      </c>
      <c r="C201" s="100" t="str">
        <f>IF(Data!C165&gt;0,Data!C165,"")</f>
        <v/>
      </c>
      <c r="D201" s="100" t="str">
        <f>IF(Data!D165&gt;0,Data!D165,"")</f>
        <v/>
      </c>
      <c r="E201" s="100" t="str">
        <f>IF(Data!D165&gt;0,Data!D165,"")</f>
        <v/>
      </c>
      <c r="F201" s="100" t="str">
        <f>IF(Data!E165&gt;0,Data!E165,"")</f>
        <v/>
      </c>
      <c r="G201" s="100" t="str">
        <f>IF(Data!E165&gt;0,Data!E165,"")</f>
        <v/>
      </c>
      <c r="H201" s="100" t="str">
        <f>IF(Data!E165&gt;0,Data!E165,"")</f>
        <v/>
      </c>
      <c r="I201" s="100" t="str">
        <f>IF(Data!F165&gt;0,Data!F165,"")</f>
        <v/>
      </c>
      <c r="J201" s="100" t="str">
        <f>IF(Data!F165&gt;0,Data!F165,"")</f>
        <v/>
      </c>
      <c r="K201" s="100" t="str">
        <f>IF(Data!F165&gt;0,Data!F165,"")</f>
        <v/>
      </c>
      <c r="L201" s="100">
        <f>IF(Data!G165&gt;0,Data!G165,"")</f>
        <v>4.18</v>
      </c>
      <c r="M201" s="100">
        <f>IF(Data!G165&gt;0,Data!G165,"")</f>
        <v>4.18</v>
      </c>
      <c r="N201" s="100">
        <f>IF(Data!H165&gt;0,Data!H165,"")</f>
        <v>4.4074999999999998</v>
      </c>
    </row>
    <row r="202" spans="1:14">
      <c r="A202" s="101"/>
      <c r="B202" s="162">
        <f t="shared" si="3"/>
        <v>42873</v>
      </c>
      <c r="C202" s="100" t="str">
        <f>IF(Data!C166&gt;0,Data!C166,"")</f>
        <v/>
      </c>
      <c r="D202" s="100" t="str">
        <f>IF(Data!D166&gt;0,Data!D166,"")</f>
        <v/>
      </c>
      <c r="E202" s="100" t="str">
        <f>IF(Data!D166&gt;0,Data!D166,"")</f>
        <v/>
      </c>
      <c r="F202" s="100" t="str">
        <f>IF(Data!E166&gt;0,Data!E166,"")</f>
        <v/>
      </c>
      <c r="G202" s="100" t="str">
        <f>IF(Data!E166&gt;0,Data!E166,"")</f>
        <v/>
      </c>
      <c r="H202" s="100" t="str">
        <f>IF(Data!E166&gt;0,Data!E166,"")</f>
        <v/>
      </c>
      <c r="I202" s="100" t="str">
        <f>IF(Data!F166&gt;0,Data!F166,"")</f>
        <v/>
      </c>
      <c r="J202" s="100" t="str">
        <f>IF(Data!F166&gt;0,Data!F166,"")</f>
        <v/>
      </c>
      <c r="K202" s="100" t="str">
        <f>IF(Data!F166&gt;0,Data!F166,"")</f>
        <v/>
      </c>
      <c r="L202" s="100">
        <f>IF(Data!G166&gt;0,Data!G166,"")</f>
        <v>4.18</v>
      </c>
      <c r="M202" s="100">
        <f>IF(Data!G166&gt;0,Data!G166,"")</f>
        <v>4.18</v>
      </c>
      <c r="N202" s="100">
        <f>IF(Data!H166&gt;0,Data!H166,"")</f>
        <v>4.26</v>
      </c>
    </row>
    <row r="203" spans="1:14">
      <c r="A203" s="101"/>
      <c r="B203" s="162">
        <f t="shared" si="3"/>
        <v>42880</v>
      </c>
      <c r="C203" s="100" t="str">
        <f>IF(Data!C167&gt;0,Data!C167,"")</f>
        <v/>
      </c>
      <c r="D203" s="100" t="str">
        <f>IF(Data!D167&gt;0,Data!D167,"")</f>
        <v/>
      </c>
      <c r="E203" s="100" t="str">
        <f>IF(Data!D167&gt;0,Data!D167,"")</f>
        <v/>
      </c>
      <c r="F203" s="100" t="str">
        <f>IF(Data!E167&gt;0,Data!E167,"")</f>
        <v/>
      </c>
      <c r="G203" s="100" t="str">
        <f>IF(Data!E167&gt;0,Data!E167,"")</f>
        <v/>
      </c>
      <c r="H203" s="100" t="str">
        <f>IF(Data!E167&gt;0,Data!E167,"")</f>
        <v/>
      </c>
      <c r="I203" s="100" t="str">
        <f>IF(Data!F167&gt;0,Data!F167,"")</f>
        <v/>
      </c>
      <c r="J203" s="100" t="str">
        <f>IF(Data!F167&gt;0,Data!F167,"")</f>
        <v/>
      </c>
      <c r="K203" s="100" t="str">
        <f>IF(Data!F167&gt;0,Data!F167,"")</f>
        <v/>
      </c>
      <c r="L203" s="100">
        <f>IF(Data!G167&gt;0,Data!G167,"")</f>
        <v>4.18</v>
      </c>
      <c r="M203" s="100">
        <f>IF(Data!G167&gt;0,Data!G167,"")</f>
        <v>4.18</v>
      </c>
      <c r="N203" s="100">
        <f>IF(Data!H167&gt;0,Data!H167,"")</f>
        <v>4.3125</v>
      </c>
    </row>
    <row r="204" spans="1:14">
      <c r="A204" s="101"/>
      <c r="B204" s="162"/>
      <c r="C204" s="100" t="str">
        <f>IF(Data!C168&gt;0,Data!C168,"")</f>
        <v/>
      </c>
      <c r="D204" s="100" t="str">
        <f>IF(Data!D168&gt;0,Data!D168,"")</f>
        <v/>
      </c>
      <c r="E204" s="100" t="str">
        <f>IF(Data!D168&gt;0,Data!D168,"")</f>
        <v/>
      </c>
      <c r="F204" s="100" t="str">
        <f>IF(Data!E168&gt;0,Data!E168,"")</f>
        <v/>
      </c>
      <c r="G204" s="100" t="str">
        <f>IF(Data!E168&gt;0,Data!E168,"")</f>
        <v/>
      </c>
      <c r="H204" s="100" t="str">
        <f>IF(Data!E168&gt;0,Data!E168,"")</f>
        <v/>
      </c>
      <c r="I204" s="100" t="str">
        <f>IF(Data!F168&gt;0,Data!F168,"")</f>
        <v/>
      </c>
      <c r="J204" s="100" t="str">
        <f>IF(Data!F168&gt;0,Data!F168,"")</f>
        <v/>
      </c>
      <c r="K204" s="100" t="str">
        <f>IF(Data!F168&gt;0,Data!F168,"")</f>
        <v/>
      </c>
      <c r="L204" s="100" t="str">
        <f>IF(Data!G168&gt;0,Data!G168,"")</f>
        <v/>
      </c>
      <c r="M204" s="100" t="str">
        <f>IF(Data!G168&gt;0,Data!G168,"")</f>
        <v/>
      </c>
      <c r="N204" s="100" t="str">
        <f>IF(Data!H168&gt;0,Data!H168,"")</f>
        <v/>
      </c>
    </row>
    <row r="205" spans="1:14">
      <c r="A205" s="101"/>
      <c r="B205" s="162"/>
      <c r="C205" s="100"/>
      <c r="D205" s="100"/>
      <c r="E205" s="100"/>
      <c r="F205" s="100"/>
      <c r="G205" s="100"/>
      <c r="H205" s="100"/>
      <c r="I205" s="100"/>
      <c r="J205" s="100"/>
      <c r="K205" s="100"/>
      <c r="L205" s="100"/>
      <c r="M205" s="100"/>
      <c r="N205" s="100"/>
    </row>
    <row r="206" spans="1:14">
      <c r="A206" s="101"/>
      <c r="B206" s="162"/>
      <c r="C206" s="100"/>
      <c r="D206" s="100"/>
      <c r="E206" s="100"/>
      <c r="F206" s="100"/>
      <c r="G206" s="100"/>
      <c r="H206" s="100"/>
      <c r="I206" s="100"/>
      <c r="J206" s="100"/>
      <c r="K206" s="100"/>
      <c r="L206" s="100"/>
      <c r="M206" s="100"/>
      <c r="N206" s="100"/>
    </row>
    <row r="207" spans="1:14">
      <c r="A207" s="101"/>
      <c r="B207" s="162"/>
      <c r="C207" s="100"/>
      <c r="D207" s="100"/>
      <c r="E207" s="100"/>
      <c r="F207" s="100"/>
      <c r="G207" s="100"/>
      <c r="H207" s="100"/>
      <c r="I207" s="100"/>
      <c r="J207" s="100"/>
      <c r="K207" s="100"/>
      <c r="L207" s="100"/>
      <c r="M207" s="100"/>
      <c r="N207" s="100"/>
    </row>
    <row r="208" spans="1:14">
      <c r="A208" s="101"/>
      <c r="B208" s="162"/>
      <c r="C208" s="100"/>
      <c r="D208" s="100"/>
      <c r="E208" s="100"/>
      <c r="F208" s="100"/>
      <c r="G208" s="100"/>
      <c r="H208" s="100"/>
      <c r="I208" s="100"/>
      <c r="J208" s="100"/>
      <c r="K208" s="100"/>
      <c r="L208" s="100"/>
      <c r="M208" s="100"/>
      <c r="N208" s="100"/>
    </row>
    <row r="209" spans="1:16">
      <c r="A209" s="101"/>
      <c r="B209" s="162"/>
      <c r="C209" s="100"/>
      <c r="D209" s="100"/>
      <c r="E209" s="100"/>
      <c r="F209" s="100"/>
      <c r="G209" s="100"/>
      <c r="H209" s="100"/>
      <c r="I209" s="100"/>
      <c r="J209" s="100"/>
      <c r="K209" s="100"/>
      <c r="L209" s="100"/>
      <c r="M209" s="100"/>
      <c r="N209" s="100"/>
    </row>
    <row r="210" spans="1:16">
      <c r="A210" s="101"/>
      <c r="B210" s="162"/>
      <c r="C210" s="100"/>
      <c r="D210" s="100"/>
      <c r="E210" s="100"/>
      <c r="F210" s="100"/>
      <c r="G210" s="100"/>
      <c r="H210" s="100"/>
      <c r="I210" s="100"/>
      <c r="J210" s="100"/>
      <c r="K210" s="100"/>
      <c r="L210" s="100"/>
      <c r="M210" s="100"/>
      <c r="N210" s="100"/>
    </row>
    <row r="211" spans="1:16">
      <c r="A211" s="101"/>
      <c r="B211" s="162"/>
      <c r="C211" s="100"/>
      <c r="D211" s="100"/>
      <c r="E211" s="100"/>
      <c r="F211" s="100"/>
      <c r="G211" s="100"/>
      <c r="H211" s="100"/>
      <c r="I211" s="100"/>
      <c r="J211" s="100"/>
      <c r="K211" s="100"/>
      <c r="L211" s="100"/>
      <c r="M211" s="100"/>
      <c r="N211" s="100"/>
    </row>
    <row r="212" spans="1:16">
      <c r="A212" s="101"/>
      <c r="B212" s="162"/>
      <c r="C212" s="100"/>
      <c r="D212" s="100"/>
      <c r="E212" s="100"/>
      <c r="F212" s="100"/>
      <c r="G212" s="100"/>
      <c r="H212" s="100"/>
      <c r="I212" s="100"/>
      <c r="J212" s="100"/>
      <c r="K212" s="100"/>
      <c r="L212" s="100"/>
      <c r="M212" s="100"/>
      <c r="N212" s="100"/>
    </row>
    <row r="213" spans="1:16">
      <c r="A213" s="101"/>
      <c r="B213" s="162"/>
      <c r="C213" s="100"/>
      <c r="D213" s="100"/>
      <c r="E213" s="100"/>
      <c r="F213" s="100"/>
      <c r="G213" s="100"/>
      <c r="H213" s="100"/>
      <c r="I213" s="100"/>
      <c r="J213" s="100"/>
      <c r="K213" s="100"/>
      <c r="L213" s="100"/>
      <c r="M213" s="100"/>
      <c r="N213" s="100"/>
    </row>
    <row r="214" spans="1:16">
      <c r="A214" s="101"/>
      <c r="B214" s="162"/>
      <c r="C214" s="100"/>
      <c r="D214" s="100"/>
      <c r="E214" s="100"/>
      <c r="F214" s="100"/>
      <c r="G214" s="100"/>
      <c r="H214" s="100"/>
      <c r="I214" s="100"/>
      <c r="J214" s="100"/>
      <c r="K214" s="100"/>
      <c r="L214" s="100"/>
      <c r="M214" s="100"/>
      <c r="N214" s="100"/>
    </row>
    <row r="215" spans="1:16">
      <c r="A215" s="101"/>
      <c r="B215" s="162"/>
      <c r="C215" s="100"/>
      <c r="D215" s="100"/>
      <c r="E215" s="100"/>
      <c r="F215" s="100"/>
      <c r="G215" s="100"/>
      <c r="H215" s="100"/>
      <c r="I215" s="100"/>
      <c r="J215" s="100"/>
      <c r="K215" s="100"/>
      <c r="L215" s="100"/>
      <c r="M215" s="100"/>
      <c r="N215" s="100"/>
    </row>
    <row r="216" spans="1:16">
      <c r="A216" s="102"/>
      <c r="B216" s="162"/>
      <c r="C216" s="100"/>
      <c r="D216" s="100"/>
      <c r="E216" s="100"/>
      <c r="F216" s="100"/>
      <c r="G216" s="100"/>
      <c r="H216" s="100"/>
      <c r="I216" s="100"/>
      <c r="J216" s="100"/>
      <c r="K216" s="100"/>
      <c r="L216" s="100"/>
      <c r="M216" s="100"/>
      <c r="N216" s="100"/>
    </row>
    <row r="217" spans="1:16">
      <c r="A217" s="102"/>
      <c r="B217" s="162"/>
      <c r="C217" s="100"/>
      <c r="D217" s="100"/>
      <c r="E217" s="100"/>
      <c r="F217" s="100"/>
      <c r="G217" s="100"/>
      <c r="H217" s="100"/>
      <c r="I217" s="100"/>
      <c r="J217" s="100"/>
      <c r="K217" s="100"/>
      <c r="L217" s="100"/>
      <c r="M217" s="100"/>
      <c r="N217" s="100"/>
    </row>
    <row r="218" spans="1:16" ht="13.5" thickBot="1">
      <c r="A218" s="97"/>
      <c r="B218" s="97"/>
      <c r="C218" s="97"/>
      <c r="D218" s="97"/>
      <c r="E218" s="97"/>
      <c r="F218" s="97"/>
      <c r="G218" s="97"/>
      <c r="H218" s="97"/>
      <c r="I218" s="97"/>
      <c r="J218" s="97"/>
      <c r="K218" s="97"/>
      <c r="L218" s="97"/>
      <c r="M218" s="97"/>
      <c r="N218" s="97"/>
    </row>
    <row r="219" spans="1:16">
      <c r="A219" s="257" t="s">
        <v>11</v>
      </c>
      <c r="B219" s="257"/>
      <c r="C219" s="257"/>
      <c r="D219" s="257"/>
      <c r="E219" s="56"/>
      <c r="F219" s="56"/>
      <c r="G219" s="56"/>
      <c r="H219" s="56"/>
      <c r="I219" s="56"/>
      <c r="J219" s="56"/>
      <c r="K219" s="56"/>
      <c r="L219" s="56"/>
      <c r="M219" s="56"/>
      <c r="N219" s="56"/>
    </row>
    <row r="221" spans="1:16">
      <c r="A221" s="274"/>
    </row>
    <row r="222" spans="1:16" ht="13.5" thickBot="1">
      <c r="A222" s="106" t="s">
        <v>329</v>
      </c>
      <c r="B222" s="106"/>
      <c r="C222" s="106"/>
      <c r="D222" s="106"/>
      <c r="E222" s="106"/>
      <c r="F222" s="106"/>
      <c r="G222" s="107"/>
      <c r="H222" s="107"/>
      <c r="I222" s="107"/>
      <c r="J222" s="107"/>
      <c r="K222" s="107"/>
      <c r="L222" s="107"/>
      <c r="M222" s="107"/>
      <c r="N222" s="107"/>
      <c r="O222" s="107"/>
      <c r="P222" s="107"/>
    </row>
    <row r="223" spans="1:16">
      <c r="A223" s="108" t="s">
        <v>63</v>
      </c>
      <c r="B223" s="239" t="s">
        <v>72</v>
      </c>
      <c r="C223" s="569" t="s">
        <v>112</v>
      </c>
      <c r="D223" s="569"/>
      <c r="E223" s="573" t="s">
        <v>73</v>
      </c>
      <c r="F223" s="573"/>
      <c r="G223" s="573"/>
      <c r="H223" s="573"/>
      <c r="I223" s="573"/>
      <c r="J223" s="573"/>
      <c r="K223" s="573"/>
      <c r="L223" s="573"/>
      <c r="M223" s="573"/>
      <c r="N223" s="573"/>
      <c r="O223" s="573"/>
      <c r="P223" s="573"/>
    </row>
    <row r="224" spans="1:16" ht="13.5" thickBot="1">
      <c r="A224" s="110" t="s">
        <v>111</v>
      </c>
      <c r="B224" s="238" t="s">
        <v>107</v>
      </c>
      <c r="C224" s="109"/>
      <c r="D224" s="110"/>
      <c r="E224" s="238" t="s">
        <v>241</v>
      </c>
      <c r="F224" s="238" t="s">
        <v>154</v>
      </c>
      <c r="G224" s="238" t="s">
        <v>155</v>
      </c>
      <c r="H224" s="238" t="s">
        <v>144</v>
      </c>
      <c r="I224" s="238" t="s">
        <v>145</v>
      </c>
      <c r="J224" s="238" t="s">
        <v>146</v>
      </c>
      <c r="K224" s="238" t="s">
        <v>147</v>
      </c>
      <c r="L224" s="238" t="s">
        <v>148</v>
      </c>
      <c r="M224" s="238" t="s">
        <v>149</v>
      </c>
      <c r="N224" s="238" t="s">
        <v>150</v>
      </c>
      <c r="O224" s="238" t="s">
        <v>151</v>
      </c>
      <c r="P224" s="238" t="s">
        <v>152</v>
      </c>
    </row>
    <row r="225" spans="1:16">
      <c r="A225" s="111"/>
      <c r="B225" s="111"/>
      <c r="C225" s="112"/>
      <c r="D225" s="113"/>
      <c r="E225" s="568" t="s">
        <v>217</v>
      </c>
      <c r="F225" s="568"/>
      <c r="G225" s="568"/>
      <c r="H225" s="568"/>
      <c r="I225" s="568"/>
      <c r="J225" s="568"/>
      <c r="K225" s="568"/>
      <c r="L225" s="568"/>
      <c r="M225" s="568"/>
      <c r="N225" s="568"/>
      <c r="O225" s="568"/>
      <c r="P225" s="568"/>
    </row>
    <row r="226" spans="1:16">
      <c r="A226" s="104">
        <v>2016</v>
      </c>
      <c r="B226" s="164">
        <v>42495</v>
      </c>
      <c r="C226" s="465" t="s">
        <v>375</v>
      </c>
      <c r="D226" s="108"/>
      <c r="E226" s="114">
        <f>IF(C148="","",C148+Data!C$529)</f>
        <v>4.1288378000000003</v>
      </c>
      <c r="F226" s="114">
        <f>IF(D148="","",D148+Data!D$529)</f>
        <v>4.09666</v>
      </c>
      <c r="G226" s="114">
        <f>IF(E148="","",E148+Data!E$529)</f>
        <v>4.0065002000000005</v>
      </c>
      <c r="H226" s="114">
        <f>IF(F148="","",F148+Data!F$529)</f>
        <v>4.2749274000000002</v>
      </c>
      <c r="I226" s="114">
        <f>IF(G148="","",G148+Data!G$529)</f>
        <v>4.3980444000000007</v>
      </c>
      <c r="J226" s="114">
        <f>IF(H148="","",H148+Data!H$529)</f>
        <v>4.626906</v>
      </c>
      <c r="K226" s="114">
        <f>IF(I148="","",I148+Data!I$529)</f>
        <v>4.6927726000000005</v>
      </c>
      <c r="L226" s="114">
        <f>IF(J148="","",J148+Data!J$529)</f>
        <v>4.8295808000000005</v>
      </c>
      <c r="M226" s="114">
        <f>IF(K148="","",K148+Data!K$529)</f>
        <v>4.8306239999999994</v>
      </c>
      <c r="N226" s="114">
        <f>IF(L148="","",L148+Data!L$529)</f>
        <v>5.0118690000000008</v>
      </c>
      <c r="O226" s="114">
        <f>IF(M148="","",M148+Data!M$529)</f>
        <v>5.0739748000000002</v>
      </c>
      <c r="P226" s="114">
        <f>IF(N148="","",N148+Data!N$529)</f>
        <v>4.9866000000000001</v>
      </c>
    </row>
    <row r="227" spans="1:16">
      <c r="A227" s="115"/>
      <c r="B227" s="164">
        <f>B226+7</f>
        <v>42502</v>
      </c>
      <c r="C227" s="108"/>
      <c r="D227" s="108"/>
      <c r="E227" s="114">
        <f>IF(C149="","",C149+Data!C$529)</f>
        <v>4.0988378000000001</v>
      </c>
      <c r="F227" s="114">
        <f>IF(D149="","",D149+Data!D$529)</f>
        <v>4.0716599999999996</v>
      </c>
      <c r="G227" s="114">
        <f>IF(E149="","",E149+Data!E$529)</f>
        <v>3.9815001999999997</v>
      </c>
      <c r="H227" s="114">
        <f>IF(F149="","",F149+Data!F$529)</f>
        <v>4.2449273999999999</v>
      </c>
      <c r="I227" s="114">
        <f>IF(G149="","",G149+Data!G$529)</f>
        <v>4.3680444000000005</v>
      </c>
      <c r="J227" s="114">
        <f>IF(H149="","",H149+Data!H$529)</f>
        <v>4.5969059999999997</v>
      </c>
      <c r="K227" s="114">
        <f>IF(I149="","",I149+Data!I$529)</f>
        <v>4.6652726000000007</v>
      </c>
      <c r="L227" s="114">
        <f>IF(J149="","",J149+Data!J$529)</f>
        <v>4.8020808000000006</v>
      </c>
      <c r="M227" s="114">
        <f>IF(K149="","",K149+Data!K$529)</f>
        <v>4.8031239999999995</v>
      </c>
      <c r="N227" s="114">
        <f>IF(L149="","",L149+Data!L$529)</f>
        <v>4.9843690000000009</v>
      </c>
      <c r="O227" s="114">
        <f>IF(M149="","",M149+Data!M$529)</f>
        <v>5.0464748000000004</v>
      </c>
      <c r="P227" s="114">
        <f>IF(N149="","",N149+Data!N$529)</f>
        <v>4.9765999999999995</v>
      </c>
    </row>
    <row r="228" spans="1:16">
      <c r="A228" s="115"/>
      <c r="B228" s="164">
        <f t="shared" ref="B228:B281" si="4">B227+7</f>
        <v>42509</v>
      </c>
      <c r="C228" s="108"/>
      <c r="D228" s="108"/>
      <c r="E228" s="114">
        <f>IF(C150="","",C150+Data!C$529)</f>
        <v>4.0813378000000009</v>
      </c>
      <c r="F228" s="114">
        <f>IF(D150="","",D150+Data!D$529)</f>
        <v>4.0466599999999993</v>
      </c>
      <c r="G228" s="114">
        <f>IF(E150="","",E150+Data!E$529)</f>
        <v>3.9565001999999994</v>
      </c>
      <c r="H228" s="114">
        <f>IF(F150="","",F150+Data!F$529)</f>
        <v>4.2199274000000004</v>
      </c>
      <c r="I228" s="114">
        <f>IF(G150="","",G150+Data!G$529)</f>
        <v>4.343044400000001</v>
      </c>
      <c r="J228" s="114">
        <f>IF(H150="","",H150+Data!H$529)</f>
        <v>4.5719060000000002</v>
      </c>
      <c r="K228" s="114">
        <f>IF(I150="","",I150+Data!I$529)</f>
        <v>4.6402726000000003</v>
      </c>
      <c r="L228" s="114">
        <f>IF(J150="","",J150+Data!J$529)</f>
        <v>4.7770808000000002</v>
      </c>
      <c r="M228" s="114">
        <f>IF(K150="","",K150+Data!K$529)</f>
        <v>4.7781239999999991</v>
      </c>
      <c r="N228" s="114">
        <f>IF(L150="","",L150+Data!L$529)</f>
        <v>4.9593690000000006</v>
      </c>
      <c r="O228" s="114">
        <f>IF(M150="","",M150+Data!M$529)</f>
        <v>5.0214748</v>
      </c>
      <c r="P228" s="114">
        <f>IF(N150="","",N150+Data!N$529)</f>
        <v>4.9466000000000001</v>
      </c>
    </row>
    <row r="229" spans="1:16">
      <c r="A229" s="115"/>
      <c r="B229" s="164">
        <f t="shared" si="4"/>
        <v>42516</v>
      </c>
      <c r="C229" s="108"/>
      <c r="D229" s="108"/>
      <c r="E229" s="114">
        <f>IF(C151="","",C151+Data!C$529)</f>
        <v>4.2238378000000001</v>
      </c>
      <c r="F229" s="114">
        <f>IF(D151="","",D151+Data!D$529)</f>
        <v>4.1916599999999997</v>
      </c>
      <c r="G229" s="114">
        <f>IF(E151="","",E151+Data!E$529)</f>
        <v>4.1015002000000003</v>
      </c>
      <c r="H229" s="114">
        <f>IF(F151="","",F151+Data!F$529)</f>
        <v>4.3524273999999998</v>
      </c>
      <c r="I229" s="114">
        <f>IF(G151="","",G151+Data!G$529)</f>
        <v>4.4755444000000004</v>
      </c>
      <c r="J229" s="114">
        <f>IF(H151="","",H151+Data!H$529)</f>
        <v>4.7044059999999996</v>
      </c>
      <c r="K229" s="114">
        <f>IF(I151="","",I151+Data!I$529)</f>
        <v>4.7727726000000006</v>
      </c>
      <c r="L229" s="114">
        <f>IF(J151="","",J151+Data!J$529)</f>
        <v>4.9095808000000005</v>
      </c>
      <c r="M229" s="114">
        <f>IF(K151="","",K151+Data!K$529)</f>
        <v>4.9106239999999994</v>
      </c>
      <c r="N229" s="114">
        <f>IF(L151="","",L151+Data!L$529)</f>
        <v>5.0893690000000005</v>
      </c>
      <c r="O229" s="114">
        <f>IF(M151="","",M151+Data!M$529)</f>
        <v>5.1514747999999999</v>
      </c>
      <c r="P229" s="114">
        <f>IF(N151="","",N151+Data!N$529)</f>
        <v>5.0815999999999999</v>
      </c>
    </row>
    <row r="230" spans="1:16">
      <c r="A230" s="115"/>
      <c r="B230" s="164">
        <f t="shared" si="4"/>
        <v>42523</v>
      </c>
      <c r="C230" s="108"/>
      <c r="D230" s="108"/>
      <c r="E230" s="114">
        <f>IF(C152="","",C152+Data!C$529)</f>
        <v>4.2463378000000001</v>
      </c>
      <c r="F230" s="114">
        <f>IF(D152="","",D152+Data!D$529)</f>
        <v>4.2141599999999997</v>
      </c>
      <c r="G230" s="114">
        <f>IF(E152="","",E152+Data!E$529)</f>
        <v>4.1240002000000002</v>
      </c>
      <c r="H230" s="114">
        <f>IF(F152="","",F152+Data!F$529)</f>
        <v>4.3849274000000005</v>
      </c>
      <c r="I230" s="114">
        <f>IF(G152="","",G152+Data!G$529)</f>
        <v>4.5080444000000011</v>
      </c>
      <c r="J230" s="114">
        <f>IF(H152="","",H152+Data!H$529)</f>
        <v>4.7369060000000003</v>
      </c>
      <c r="K230" s="114">
        <f>IF(I152="","",I152+Data!I$529)</f>
        <v>4.8077726000000007</v>
      </c>
      <c r="L230" s="114">
        <f>IF(J152="","",J152+Data!J$529)</f>
        <v>4.9445808000000007</v>
      </c>
      <c r="M230" s="114">
        <f>IF(K152="","",K152+Data!K$529)</f>
        <v>4.9456239999999996</v>
      </c>
      <c r="N230" s="114">
        <f>IF(L152="","",L152+Data!L$529)</f>
        <v>5.1243690000000006</v>
      </c>
      <c r="O230" s="114">
        <f>IF(M152="","",M152+Data!M$529)</f>
        <v>5.1864748000000001</v>
      </c>
      <c r="P230" s="114">
        <f>IF(N152="","",N152+Data!N$529)</f>
        <v>5.1215999999999999</v>
      </c>
    </row>
    <row r="231" spans="1:16">
      <c r="A231" s="115"/>
      <c r="B231" s="164">
        <f t="shared" si="4"/>
        <v>42530</v>
      </c>
      <c r="C231" s="108"/>
      <c r="D231" s="108"/>
      <c r="E231" s="114">
        <f>IF(C153="","",C153+Data!C$529)</f>
        <v>4.4438378000000007</v>
      </c>
      <c r="F231" s="114">
        <f>IF(D153="","",D153+Data!D$529)</f>
        <v>4.4166599999999994</v>
      </c>
      <c r="G231" s="114">
        <f>IF(E153="","",E153+Data!E$529)</f>
        <v>4.3265001999999999</v>
      </c>
      <c r="H231" s="114">
        <f>IF(F153="","",F153+Data!F$529)</f>
        <v>4.5949274000000004</v>
      </c>
      <c r="I231" s="114">
        <f>IF(G153="","",G153+Data!G$529)</f>
        <v>4.718044400000001</v>
      </c>
      <c r="J231" s="114">
        <f>IF(H153="","",H153+Data!H$529)</f>
        <v>4.9469060000000002</v>
      </c>
      <c r="K231" s="114">
        <f>IF(I153="","",I153+Data!I$529)</f>
        <v>5.0127726000000008</v>
      </c>
      <c r="L231" s="114">
        <f>IF(J153="","",J153+Data!J$529)</f>
        <v>5.1495808000000007</v>
      </c>
      <c r="M231" s="114">
        <f>IF(K153="","",K153+Data!K$529)</f>
        <v>5.1506239999999996</v>
      </c>
      <c r="N231" s="114">
        <f>IF(L153="","",L153+Data!L$529)</f>
        <v>5.3243690000000008</v>
      </c>
      <c r="O231" s="114">
        <f>IF(M153="","",M153+Data!M$529)</f>
        <v>5.3864748000000002</v>
      </c>
      <c r="P231" s="114">
        <f>IF(N153="","",N153+Data!N$529)</f>
        <v>5.3166000000000002</v>
      </c>
    </row>
    <row r="232" spans="1:16">
      <c r="A232" s="115"/>
      <c r="B232" s="164">
        <f t="shared" si="4"/>
        <v>42537</v>
      </c>
      <c r="C232" s="108"/>
      <c r="D232" s="108"/>
      <c r="E232" s="114">
        <f>IF(C154="","",C154+Data!C$529)</f>
        <v>4.1088378000000008</v>
      </c>
      <c r="F232" s="114">
        <f>IF(D154="","",D154+Data!D$529)</f>
        <v>4.0916599999999992</v>
      </c>
      <c r="G232" s="114">
        <f>IF(E154="","",E154+Data!E$529)</f>
        <v>4.0015001999999997</v>
      </c>
      <c r="H232" s="114">
        <f>IF(F154="","",F154+Data!F$529)</f>
        <v>4.2749274000000002</v>
      </c>
      <c r="I232" s="114">
        <f>IF(G154="","",G154+Data!G$529)</f>
        <v>4.3980444000000007</v>
      </c>
      <c r="J232" s="114">
        <f>IF(H154="","",H154+Data!H$529)</f>
        <v>4.626906</v>
      </c>
      <c r="K232" s="114">
        <f>IF(I154="","",I154+Data!I$529)</f>
        <v>4.6952726</v>
      </c>
      <c r="L232" s="114">
        <f>IF(J154="","",J154+Data!J$529)</f>
        <v>4.8320808</v>
      </c>
      <c r="M232" s="114">
        <f>IF(K154="","",K154+Data!K$529)</f>
        <v>4.8331239999999989</v>
      </c>
      <c r="N232" s="114">
        <f>IF(L154="","",L154+Data!L$529)</f>
        <v>5.0168690000000007</v>
      </c>
      <c r="O232" s="114">
        <f>IF(M154="","",M154+Data!M$529)</f>
        <v>5.0789748000000001</v>
      </c>
      <c r="P232" s="114">
        <f>IF(N154="","",N154+Data!N$529)</f>
        <v>5.0141</v>
      </c>
    </row>
    <row r="233" spans="1:16">
      <c r="A233" s="115"/>
      <c r="B233" s="164">
        <f t="shared" si="4"/>
        <v>42544</v>
      </c>
      <c r="C233" s="108"/>
      <c r="D233" s="108"/>
      <c r="E233" s="114">
        <f>IF(C155="","",C155+Data!C$529)</f>
        <v>3.8788377999999999</v>
      </c>
      <c r="F233" s="114">
        <f>IF(D155="","",D155+Data!D$529)</f>
        <v>3.8616599999999996</v>
      </c>
      <c r="G233" s="114">
        <f>IF(E155="","",E155+Data!E$529)</f>
        <v>3.7715001999999997</v>
      </c>
      <c r="H233" s="114">
        <f>IF(F155="","",F155+Data!F$529)</f>
        <v>4.0449273999999997</v>
      </c>
      <c r="I233" s="114">
        <f>IF(G155="","",G155+Data!G$529)</f>
        <v>4.1680444000000003</v>
      </c>
      <c r="J233" s="114">
        <f>IF(H155="","",H155+Data!H$529)</f>
        <v>4.3969059999999995</v>
      </c>
      <c r="K233" s="114">
        <f>IF(I155="","",I155+Data!I$529)</f>
        <v>4.4702726000000004</v>
      </c>
      <c r="L233" s="114">
        <f>IF(J155="","",J155+Data!J$529)</f>
        <v>4.6070808000000003</v>
      </c>
      <c r="M233" s="114">
        <f>IF(K155="","",K155+Data!K$529)</f>
        <v>4.6081239999999992</v>
      </c>
      <c r="N233" s="114">
        <f>IF(L155="","",L155+Data!L$529)</f>
        <v>4.7893690000000007</v>
      </c>
      <c r="O233" s="114">
        <f>IF(M155="","",M155+Data!M$529)</f>
        <v>4.8514748000000001</v>
      </c>
      <c r="P233" s="114">
        <f>IF(N155="","",N155+Data!N$529)</f>
        <v>4.7915999999999999</v>
      </c>
    </row>
    <row r="234" spans="1:16">
      <c r="A234" s="115"/>
      <c r="B234" s="164">
        <f t="shared" si="4"/>
        <v>42551</v>
      </c>
      <c r="C234" s="468" t="s">
        <v>376</v>
      </c>
      <c r="D234" s="108"/>
      <c r="E234" s="114">
        <f>IF(C156="","",C156+Data!C$530)</f>
        <v>3.7926106000000006</v>
      </c>
      <c r="F234" s="114">
        <f>IF(D156="","",D156+Data!D$530)</f>
        <v>3.8647605999999994</v>
      </c>
      <c r="G234" s="114">
        <f>IF(E156="","",E156+Data!E$530)</f>
        <v>3.8760531999999994</v>
      </c>
      <c r="H234" s="114">
        <f>IF(F156="","",F156+Data!F$530)</f>
        <v>4.1215701999999999</v>
      </c>
      <c r="I234" s="114">
        <f>IF(G156="","",G156+Data!G$530)</f>
        <v>4.2067252000000002</v>
      </c>
      <c r="J234" s="114">
        <f>IF(H156="","",H156+Data!H$530)</f>
        <v>4.4602975999999996</v>
      </c>
      <c r="K234" s="114">
        <f>IF(I156="","",I156+Data!I$530)</f>
        <v>4.6095454</v>
      </c>
      <c r="L234" s="114">
        <f>IF(J156="","",J156+Data!J$530)</f>
        <v>4.8252636000000004</v>
      </c>
      <c r="M234" s="114">
        <f>IF(K156="","",K156+Data!K$530)</f>
        <v>4.7801200000000001</v>
      </c>
      <c r="N234" s="114">
        <f>IF(L156="","",L156+Data!L$530)</f>
        <v>4.6994607999999998</v>
      </c>
      <c r="O234" s="114">
        <f>IF(M156="","",M156+Data!M$530)</f>
        <v>4.8128712</v>
      </c>
      <c r="P234" s="114">
        <f>IF(N156="","",N156+Data!N$530)</f>
        <v>4.7417427999999999</v>
      </c>
    </row>
    <row r="235" spans="1:16">
      <c r="A235" s="115"/>
      <c r="B235" s="164">
        <f t="shared" si="4"/>
        <v>42558</v>
      </c>
      <c r="C235" s="468"/>
      <c r="D235" s="108"/>
      <c r="E235" s="114">
        <f>IF(C157="","",C157+Data!C$530)</f>
        <v>4.2501106000000002</v>
      </c>
      <c r="F235" s="114">
        <f>IF(D157="","",D157+Data!D$530)</f>
        <v>3.7622605999999994</v>
      </c>
      <c r="G235" s="114">
        <f>IF(E157="","",E157+Data!E$530)</f>
        <v>3.7735531999999994</v>
      </c>
      <c r="H235" s="114">
        <f>IF(F157="","",F157+Data!F$530)</f>
        <v>4.0090702</v>
      </c>
      <c r="I235" s="114">
        <f>IF(G157="","",G157+Data!G$530)</f>
        <v>4.0942252000000003</v>
      </c>
      <c r="J235" s="114">
        <f>IF(H157="","",H157+Data!H$530)</f>
        <v>4.3477975999999998</v>
      </c>
      <c r="K235" s="114">
        <f>IF(I157="","",I157+Data!I$530)</f>
        <v>4.4945453999999998</v>
      </c>
      <c r="L235" s="114">
        <f>IF(J157="","",J157+Data!J$530)</f>
        <v>4.7102636000000002</v>
      </c>
      <c r="M235" s="114">
        <f>IF(K157="","",K157+Data!K$530)</f>
        <v>4.6651199999999999</v>
      </c>
      <c r="N235" s="114">
        <f>IF(L157="","",L157+Data!L$530)</f>
        <v>4.5844607999999996</v>
      </c>
      <c r="O235" s="114">
        <f>IF(M157="","",M157+Data!M$530)</f>
        <v>4.6978711999999998</v>
      </c>
      <c r="P235" s="114">
        <f>IF(N157="","",N157+Data!N$530)</f>
        <v>4.6242428000000002</v>
      </c>
    </row>
    <row r="236" spans="1:16">
      <c r="A236" s="115"/>
      <c r="B236" s="164">
        <f t="shared" si="4"/>
        <v>42565</v>
      </c>
      <c r="C236" s="108"/>
      <c r="D236" s="108"/>
      <c r="E236" s="114">
        <f>IF(C158="","",C158+Data!C$530)</f>
        <v>4.2501106000000002</v>
      </c>
      <c r="F236" s="114">
        <f>IF(D158="","",D158+Data!D$530)</f>
        <v>3.8172606</v>
      </c>
      <c r="G236" s="114">
        <f>IF(E158="","",E158+Data!E$530)</f>
        <v>3.8285532</v>
      </c>
      <c r="H236" s="114">
        <f>IF(F158="","",F158+Data!F$530)</f>
        <v>4.0815701999999998</v>
      </c>
      <c r="I236" s="114">
        <f>IF(G158="","",G158+Data!G$530)</f>
        <v>4.1667252000000001</v>
      </c>
      <c r="J236" s="114">
        <f>IF(H158="","",H158+Data!H$530)</f>
        <v>4.4202975999999996</v>
      </c>
      <c r="K236" s="114">
        <f>IF(I158="","",I158+Data!I$530)</f>
        <v>4.5745453999999999</v>
      </c>
      <c r="L236" s="114">
        <f>IF(J158="","",J158+Data!J$530)</f>
        <v>4.7902636000000003</v>
      </c>
      <c r="M236" s="114">
        <f>IF(K158="","",K158+Data!K$530)</f>
        <v>4.74512</v>
      </c>
      <c r="N236" s="114">
        <f>IF(L158="","",L158+Data!L$530)</f>
        <v>4.6644607999999996</v>
      </c>
      <c r="O236" s="114">
        <f>IF(M158="","",M158+Data!M$530)</f>
        <v>4.7778711999999999</v>
      </c>
      <c r="P236" s="114">
        <f>IF(N158="","",N158+Data!N$530)</f>
        <v>4.7067427999999998</v>
      </c>
    </row>
    <row r="237" spans="1:16">
      <c r="A237" s="115"/>
      <c r="B237" s="164">
        <f t="shared" si="4"/>
        <v>42572</v>
      </c>
      <c r="C237" s="108"/>
      <c r="D237" s="108"/>
      <c r="E237" s="114">
        <f>IF(C159="","",C159+Data!C$530)</f>
        <v>4.2501106000000002</v>
      </c>
      <c r="F237" s="114">
        <f>IF(D159="","",D159+Data!D$530)</f>
        <v>3.7147606</v>
      </c>
      <c r="G237" s="114">
        <f>IF(E159="","",E159+Data!E$530)</f>
        <v>3.7260532</v>
      </c>
      <c r="H237" s="114">
        <f>IF(F159="","",F159+Data!F$530)</f>
        <v>3.9790701999999998</v>
      </c>
      <c r="I237" s="114">
        <f>IF(G159="","",G159+Data!G$530)</f>
        <v>4.0642252000000001</v>
      </c>
      <c r="J237" s="114">
        <f>IF(H159="","",H159+Data!H$530)</f>
        <v>4.3177975999999996</v>
      </c>
      <c r="K237" s="114">
        <f>IF(I159="","",I159+Data!I$530)</f>
        <v>4.4695454000000003</v>
      </c>
      <c r="L237" s="114">
        <f>IF(J159="","",J159+Data!J$530)</f>
        <v>4.6852636000000007</v>
      </c>
      <c r="M237" s="114">
        <f>IF(K159="","",K159+Data!K$530)</f>
        <v>4.6401200000000005</v>
      </c>
      <c r="N237" s="114">
        <f>IF(L159="","",L159+Data!L$530)</f>
        <v>4.5594608000000001</v>
      </c>
      <c r="O237" s="114">
        <f>IF(M159="","",M159+Data!M$530)</f>
        <v>4.6728712000000003</v>
      </c>
      <c r="P237" s="114">
        <f>IF(N159="","",N159+Data!N$530)</f>
        <v>4.6017427999999994</v>
      </c>
    </row>
    <row r="238" spans="1:16">
      <c r="A238" s="115"/>
      <c r="B238" s="164">
        <f t="shared" si="4"/>
        <v>42579</v>
      </c>
      <c r="C238" s="108"/>
      <c r="D238" s="108"/>
      <c r="E238" s="114">
        <f>IF(C160="","",C160+Data!C$530)</f>
        <v>4.2501106000000002</v>
      </c>
      <c r="F238" s="114">
        <f>IF(D160="","",D160+Data!D$530)</f>
        <v>3.7297605999999996</v>
      </c>
      <c r="G238" s="114">
        <f>IF(E160="","",E160+Data!E$530)</f>
        <v>3.7410531999999996</v>
      </c>
      <c r="H238" s="114">
        <f>IF(F160="","",F160+Data!F$530)</f>
        <v>3.9940701999999995</v>
      </c>
      <c r="I238" s="114">
        <f>IF(G160="","",G160+Data!G$530)</f>
        <v>4.0792251999999998</v>
      </c>
      <c r="J238" s="114">
        <f>IF(H160="","",H160+Data!H$530)</f>
        <v>4.3327975999999992</v>
      </c>
      <c r="K238" s="114">
        <f>IF(I160="","",I160+Data!I$530)</f>
        <v>4.4870453999999995</v>
      </c>
      <c r="L238" s="114">
        <f>IF(J160="","",J160+Data!J$530)</f>
        <v>4.7027635999999999</v>
      </c>
      <c r="M238" s="114">
        <f>IF(K160="","",K160+Data!K$530)</f>
        <v>4.6576199999999996</v>
      </c>
      <c r="N238" s="114">
        <f>IF(L160="","",L160+Data!L$530)</f>
        <v>4.5794607999999997</v>
      </c>
      <c r="O238" s="114">
        <f>IF(M160="","",M160+Data!M$530)</f>
        <v>4.6928711999999999</v>
      </c>
      <c r="P238" s="114">
        <f>IF(N160="","",N160+Data!N$530)</f>
        <v>4.6167427999999999</v>
      </c>
    </row>
    <row r="239" spans="1:16">
      <c r="A239" s="115"/>
      <c r="B239" s="164">
        <f t="shared" si="4"/>
        <v>42586</v>
      </c>
      <c r="C239" s="108"/>
      <c r="D239" s="108"/>
      <c r="E239" s="114" t="str">
        <f>IF(C161="","",C161+Data!C$530)</f>
        <v/>
      </c>
      <c r="F239" s="114">
        <f>IF(D161="","",D161+Data!D$530)</f>
        <v>3.6972605999999999</v>
      </c>
      <c r="G239" s="114">
        <f>IF(E161="","",E161+Data!E$530)</f>
        <v>3.7085531999999999</v>
      </c>
      <c r="H239" s="114">
        <f>IF(F161="","",F161+Data!F$530)</f>
        <v>3.9640702000000001</v>
      </c>
      <c r="I239" s="114">
        <f>IF(G161="","",G161+Data!G$530)</f>
        <v>4.0492252000000004</v>
      </c>
      <c r="J239" s="114">
        <f>IF(H161="","",H161+Data!H$530)</f>
        <v>4.3027975999999999</v>
      </c>
      <c r="K239" s="114">
        <f>IF(I161="","",I161+Data!I$530)</f>
        <v>4.4570454000000002</v>
      </c>
      <c r="L239" s="114">
        <f>IF(J161="","",J161+Data!J$530)</f>
        <v>4.6727636000000006</v>
      </c>
      <c r="M239" s="114">
        <f>IF(K161="","",K161+Data!K$530)</f>
        <v>4.6276200000000003</v>
      </c>
      <c r="N239" s="114">
        <f>IF(L161="","",L161+Data!L$530)</f>
        <v>4.5469607999999999</v>
      </c>
      <c r="O239" s="114">
        <f>IF(M161="","",M161+Data!M$530)</f>
        <v>4.6603712000000002</v>
      </c>
      <c r="P239" s="114">
        <f>IF(N161="","",N161+Data!N$530)</f>
        <v>4.5867427999999997</v>
      </c>
    </row>
    <row r="240" spans="1:16">
      <c r="A240" s="115"/>
      <c r="B240" s="164">
        <f t="shared" si="4"/>
        <v>42593</v>
      </c>
      <c r="C240" s="108"/>
      <c r="D240" s="108"/>
      <c r="E240" s="114" t="str">
        <f>IF(C162="","",C162+Data!C$530)</f>
        <v/>
      </c>
      <c r="F240" s="114">
        <f>IF(D162="","",D162+Data!D$530)</f>
        <v>3.7622605999999994</v>
      </c>
      <c r="G240" s="114">
        <f>IF(E162="","",E162+Data!E$530)</f>
        <v>3.7735531999999994</v>
      </c>
      <c r="H240" s="114">
        <f>IF(F162="","",F162+Data!F$530)</f>
        <v>4.0240701999999997</v>
      </c>
      <c r="I240" s="114">
        <f>IF(G162="","",G162+Data!G$530)</f>
        <v>4.1092252</v>
      </c>
      <c r="J240" s="114">
        <f>IF(H162="","",H162+Data!H$530)</f>
        <v>4.3627975999999995</v>
      </c>
      <c r="K240" s="114">
        <f>IF(I162="","",I162+Data!I$530)</f>
        <v>4.5095454000000004</v>
      </c>
      <c r="L240" s="114">
        <f>IF(J162="","",J162+Data!J$530)</f>
        <v>4.7252636000000008</v>
      </c>
      <c r="M240" s="114">
        <f>IF(K162="","",K162+Data!K$530)</f>
        <v>4.6801200000000005</v>
      </c>
      <c r="N240" s="114">
        <f>IF(L162="","",L162+Data!L$530)</f>
        <v>4.5994608000000001</v>
      </c>
      <c r="O240" s="114">
        <f>IF(M162="","",M162+Data!M$530)</f>
        <v>4.7128712000000004</v>
      </c>
      <c r="P240" s="114">
        <f>IF(N162="","",N162+Data!N$530)</f>
        <v>4.6342428</v>
      </c>
    </row>
    <row r="241" spans="1:16">
      <c r="A241" s="115"/>
      <c r="B241" s="164">
        <f t="shared" si="4"/>
        <v>42600</v>
      </c>
      <c r="C241" s="108"/>
      <c r="D241" s="108"/>
      <c r="E241" s="114" t="str">
        <f>IF(C163="","",C163+Data!C$530)</f>
        <v/>
      </c>
      <c r="F241" s="114">
        <f>IF(D163="","",D163+Data!D$530)</f>
        <v>3.8497605999999998</v>
      </c>
      <c r="G241" s="114">
        <f>IF(E163="","",E163+Data!E$530)</f>
        <v>3.8610531999999997</v>
      </c>
      <c r="H241" s="114">
        <f>IF(F163="","",F163+Data!F$530)</f>
        <v>4.1115702000000001</v>
      </c>
      <c r="I241" s="114">
        <f>IF(G163="","",G163+Data!G$530)</f>
        <v>4.1967252000000004</v>
      </c>
      <c r="J241" s="114">
        <f>IF(H163="","",H163+Data!H$530)</f>
        <v>4.4502975999999999</v>
      </c>
      <c r="K241" s="114">
        <f>IF(I163="","",I163+Data!I$530)</f>
        <v>4.5895453999999996</v>
      </c>
      <c r="L241" s="114">
        <f>IF(J163="","",J163+Data!J$530)</f>
        <v>4.8052636</v>
      </c>
      <c r="M241" s="114">
        <f>IF(K163="","",K163+Data!K$530)</f>
        <v>4.7601199999999997</v>
      </c>
      <c r="N241" s="114">
        <f>IF(L163="","",L163+Data!L$530)</f>
        <v>4.6719607999999999</v>
      </c>
      <c r="O241" s="114">
        <f>IF(M163="","",M163+Data!M$530)</f>
        <v>4.7853712000000002</v>
      </c>
      <c r="P241" s="114">
        <f>IF(N163="","",N163+Data!N$530)</f>
        <v>4.7092428000000002</v>
      </c>
    </row>
    <row r="242" spans="1:16">
      <c r="A242" s="115"/>
      <c r="B242" s="164">
        <f t="shared" si="4"/>
        <v>42607</v>
      </c>
      <c r="C242" s="108"/>
      <c r="D242" s="108"/>
      <c r="E242" s="114" t="str">
        <f>IF(C164="","",C164+Data!C$530)</f>
        <v/>
      </c>
      <c r="F242" s="114">
        <f>IF(D164="","",D164+Data!D$530)</f>
        <v>3.6947605999999995</v>
      </c>
      <c r="G242" s="114">
        <f>IF(E164="","",E164+Data!E$530)</f>
        <v>3.7060531999999995</v>
      </c>
      <c r="H242" s="114">
        <f>IF(F164="","",F164+Data!F$530)</f>
        <v>3.9665701999999996</v>
      </c>
      <c r="I242" s="114">
        <f>IF(G164="","",G164+Data!G$530)</f>
        <v>4.0517251999999999</v>
      </c>
      <c r="J242" s="114">
        <f>IF(H164="","",H164+Data!H$530)</f>
        <v>4.3052975999999994</v>
      </c>
      <c r="K242" s="114">
        <f>IF(I164="","",I164+Data!I$530)</f>
        <v>4.4520454000000003</v>
      </c>
      <c r="L242" s="114">
        <f>IF(J164="","",J164+Data!J$530)</f>
        <v>4.6677636000000007</v>
      </c>
      <c r="M242" s="114">
        <f>IF(K164="","",K164+Data!K$530)</f>
        <v>4.6226200000000004</v>
      </c>
      <c r="N242" s="114">
        <f>IF(L164="","",L164+Data!L$530)</f>
        <v>4.5369608000000001</v>
      </c>
      <c r="O242" s="114">
        <f>IF(M164="","",M164+Data!M$530)</f>
        <v>4.6503712000000004</v>
      </c>
      <c r="P242" s="114">
        <f>IF(N164="","",N164+Data!N$530)</f>
        <v>4.5767427999999999</v>
      </c>
    </row>
    <row r="243" spans="1:16">
      <c r="A243" s="115"/>
      <c r="B243" s="164">
        <f t="shared" si="4"/>
        <v>42614</v>
      </c>
      <c r="C243" s="108"/>
      <c r="D243" s="108"/>
      <c r="E243" s="114" t="str">
        <f>IF(C165="","",C165+Data!C$530)</f>
        <v/>
      </c>
      <c r="F243" s="114">
        <f>IF(D165="","",D165+Data!D$530)</f>
        <v>3.6897605999999996</v>
      </c>
      <c r="G243" s="114">
        <f>IF(E165="","",E165+Data!E$530)</f>
        <v>3.7010531999999996</v>
      </c>
      <c r="H243" s="114">
        <f>IF(F165="","",F165+Data!F$530)</f>
        <v>3.7090702000000002</v>
      </c>
      <c r="I243" s="114">
        <f>IF(G165="","",G165+Data!G$530)</f>
        <v>3.794225200000001</v>
      </c>
      <c r="J243" s="114">
        <f>IF(H165="","",H165+Data!H$530)</f>
        <v>4.0477976</v>
      </c>
      <c r="K243" s="114">
        <f>IF(I165="","",I165+Data!I$530)</f>
        <v>4.1995453999999999</v>
      </c>
      <c r="L243" s="114">
        <f>IF(J165="","",J165+Data!J$530)</f>
        <v>4.4152636000000003</v>
      </c>
      <c r="M243" s="114">
        <f>IF(K165="","",K165+Data!K$530)</f>
        <v>4.37012</v>
      </c>
      <c r="N243" s="114">
        <f>IF(L165="","",L165+Data!L$530)</f>
        <v>4.2844607999999997</v>
      </c>
      <c r="O243" s="114">
        <f>IF(M165="","",M165+Data!M$530)</f>
        <v>4.3978712</v>
      </c>
      <c r="P243" s="114">
        <f>IF(N165="","",N165+Data!N$530)</f>
        <v>4.3192427999999996</v>
      </c>
    </row>
    <row r="244" spans="1:16">
      <c r="A244" s="115"/>
      <c r="B244" s="164">
        <f t="shared" si="4"/>
        <v>42621</v>
      </c>
      <c r="C244" s="108"/>
      <c r="D244" s="108"/>
      <c r="E244" s="114" t="str">
        <f>IF(C166="","",C166+Data!C$530)</f>
        <v/>
      </c>
      <c r="F244" s="114">
        <f>IF(D166="","",D166+Data!D$530)</f>
        <v>3.6897605999999996</v>
      </c>
      <c r="G244" s="114">
        <f>IF(E166="","",E166+Data!E$530)</f>
        <v>3.7010531999999996</v>
      </c>
      <c r="H244" s="114">
        <f>IF(F166="","",F166+Data!F$530)</f>
        <v>3.8240701999999995</v>
      </c>
      <c r="I244" s="114">
        <f>IF(G166="","",G166+Data!G$530)</f>
        <v>3.9092252000000003</v>
      </c>
      <c r="J244" s="114">
        <f>IF(H166="","",H166+Data!H$530)</f>
        <v>4.1627975999999993</v>
      </c>
      <c r="K244" s="114">
        <f>IF(I166="","",I166+Data!I$530)</f>
        <v>4.3070453999999998</v>
      </c>
      <c r="L244" s="114">
        <f>IF(J166="","",J166+Data!J$530)</f>
        <v>4.5227636000000002</v>
      </c>
      <c r="M244" s="114">
        <f>IF(K166="","",K166+Data!K$530)</f>
        <v>4.4776199999999999</v>
      </c>
      <c r="N244" s="114">
        <f>IF(L166="","",L166+Data!L$530)</f>
        <v>4.3969607999999996</v>
      </c>
      <c r="O244" s="114">
        <f>IF(M166="","",M166+Data!M$530)</f>
        <v>4.5103711999999998</v>
      </c>
      <c r="P244" s="114">
        <f>IF(N166="","",N166+Data!N$530)</f>
        <v>4.4392427999999997</v>
      </c>
    </row>
    <row r="245" spans="1:16">
      <c r="A245" s="115"/>
      <c r="B245" s="164">
        <f t="shared" si="4"/>
        <v>42628</v>
      </c>
      <c r="C245" s="108"/>
      <c r="D245" s="108"/>
      <c r="E245" s="114" t="str">
        <f>IF(C167="","",C167+Data!C$530)</f>
        <v/>
      </c>
      <c r="F245" s="114">
        <f>IF(D167="","",D167+Data!D$530)</f>
        <v>3.6897605999999996</v>
      </c>
      <c r="G245" s="114">
        <f>IF(E167="","",E167+Data!E$530)</f>
        <v>3.7010531999999996</v>
      </c>
      <c r="H245" s="114">
        <f>IF(F167="","",F167+Data!F$530)</f>
        <v>3.8040702</v>
      </c>
      <c r="I245" s="114">
        <f>IF(G167="","",G167+Data!G$530)</f>
        <v>3.8892252000000007</v>
      </c>
      <c r="J245" s="114">
        <f>IF(H167="","",H167+Data!H$530)</f>
        <v>4.1427975999999997</v>
      </c>
      <c r="K245" s="114">
        <f>IF(I167="","",I167+Data!I$530)</f>
        <v>4.2870454000000002</v>
      </c>
      <c r="L245" s="114">
        <f>IF(J167="","",J167+Data!J$530)</f>
        <v>4.5027636000000006</v>
      </c>
      <c r="M245" s="114">
        <f>IF(K167="","",K167+Data!K$530)</f>
        <v>4.4576200000000004</v>
      </c>
      <c r="N245" s="114">
        <f>IF(L167="","",L167+Data!L$530)</f>
        <v>4.3744607999999996</v>
      </c>
      <c r="O245" s="114">
        <f>IF(M167="","",M167+Data!M$530)</f>
        <v>4.4878711999999998</v>
      </c>
      <c r="P245" s="114">
        <f>IF(N167="","",N167+Data!N$530)</f>
        <v>4.4242428</v>
      </c>
    </row>
    <row r="246" spans="1:16">
      <c r="A246" s="115"/>
      <c r="B246" s="164">
        <f t="shared" si="4"/>
        <v>42635</v>
      </c>
      <c r="C246" s="108"/>
      <c r="D246" s="108"/>
      <c r="E246" s="114" t="str">
        <f>IF(C168="","",C168+Data!C$530)</f>
        <v/>
      </c>
      <c r="F246" s="114">
        <f>IF(D168="","",D168+Data!D$530)</f>
        <v>3.6897605999999996</v>
      </c>
      <c r="G246" s="114">
        <f>IF(E168="","",E168+Data!E$530)</f>
        <v>3.7010531999999996</v>
      </c>
      <c r="H246" s="114">
        <f>IF(F168="","",F168+Data!F$530)</f>
        <v>3.8515701999999994</v>
      </c>
      <c r="I246" s="114">
        <f>IF(G168="","",G168+Data!G$530)</f>
        <v>3.9367252000000001</v>
      </c>
      <c r="J246" s="114">
        <f>IF(H168="","",H168+Data!H$530)</f>
        <v>4.1902975999999992</v>
      </c>
      <c r="K246" s="114">
        <f>IF(I168="","",I168+Data!I$530)</f>
        <v>4.3395453999999996</v>
      </c>
      <c r="L246" s="114">
        <f>IF(J168="","",J168+Data!J$530)</f>
        <v>4.5552636</v>
      </c>
      <c r="M246" s="114">
        <f>IF(K168="","",K168+Data!K$530)</f>
        <v>4.5101199999999997</v>
      </c>
      <c r="N246" s="114">
        <f>IF(L168="","",L168+Data!L$530)</f>
        <v>4.4219607999999999</v>
      </c>
      <c r="O246" s="114">
        <f>IF(M168="","",M168+Data!M$530)</f>
        <v>4.5353712000000002</v>
      </c>
      <c r="P246" s="114">
        <f>IF(N168="","",N168+Data!N$530)</f>
        <v>4.4642428000000001</v>
      </c>
    </row>
    <row r="247" spans="1:16">
      <c r="A247" s="115"/>
      <c r="B247" s="164">
        <f t="shared" si="4"/>
        <v>42642</v>
      </c>
      <c r="C247" s="49"/>
      <c r="D247" s="108"/>
      <c r="E247" s="114" t="str">
        <f>IF(C169="","",C169+Data!C$530)</f>
        <v/>
      </c>
      <c r="F247" s="114">
        <f>IF(D169="","",D169+Data!D$530)</f>
        <v>3.6897605999999996</v>
      </c>
      <c r="G247" s="114">
        <f>IF(E169="","",E169+Data!E$530)</f>
        <v>3.7010531999999996</v>
      </c>
      <c r="H247" s="114">
        <f>IF(F169="","",F169+Data!F$530)</f>
        <v>3.8165702000000001</v>
      </c>
      <c r="I247" s="114">
        <f>IF(G169="","",G169+Data!G$530)</f>
        <v>3.9017252000000009</v>
      </c>
      <c r="J247" s="114">
        <f>IF(H169="","",H169+Data!H$530)</f>
        <v>4.1552975999999999</v>
      </c>
      <c r="K247" s="114">
        <f>IF(I169="","",I169+Data!I$530)</f>
        <v>4.2995453999999995</v>
      </c>
      <c r="L247" s="114">
        <f>IF(J169="","",J169+Data!J$530)</f>
        <v>4.5152635999999999</v>
      </c>
      <c r="M247" s="114">
        <f>IF(K169="","",K169+Data!K$530)</f>
        <v>4.4701199999999996</v>
      </c>
      <c r="N247" s="114">
        <f>IF(L169="","",L169+Data!L$530)</f>
        <v>4.3894608000000002</v>
      </c>
      <c r="O247" s="114">
        <f>IF(M169="","",M169+Data!M$530)</f>
        <v>4.5028712000000004</v>
      </c>
      <c r="P247" s="114">
        <f>IF(N169="","",N169+Data!N$530)</f>
        <v>4.4342427999999998</v>
      </c>
    </row>
    <row r="248" spans="1:16">
      <c r="A248" s="115"/>
      <c r="B248" s="164">
        <f t="shared" si="4"/>
        <v>42649</v>
      </c>
      <c r="C248" s="49"/>
      <c r="D248" s="108"/>
      <c r="E248" s="114" t="str">
        <f>IF(C170="","",C170+Data!C$530)</f>
        <v/>
      </c>
      <c r="F248" s="114" t="str">
        <f>IF(D170="","",D170+Data!D$530)</f>
        <v/>
      </c>
      <c r="G248" s="114" t="str">
        <f>IF(E170="","",E170+Data!E$530)</f>
        <v/>
      </c>
      <c r="H248" s="114">
        <f>IF(F170="","",F170+Data!F$530)</f>
        <v>3.6940701999999996</v>
      </c>
      <c r="I248" s="114">
        <f>IF(G170="","",G170+Data!G$530)</f>
        <v>3.7792252000000004</v>
      </c>
      <c r="J248" s="114">
        <f>IF(H170="","",H170+Data!H$530)</f>
        <v>4.0327975999999994</v>
      </c>
      <c r="K248" s="114">
        <f>IF(I170="","",I170+Data!I$530)</f>
        <v>4.1820453999999998</v>
      </c>
      <c r="L248" s="114">
        <f>IF(J170="","",J170+Data!J$530)</f>
        <v>4.3977636000000002</v>
      </c>
      <c r="M248" s="114">
        <f>IF(K170="","",K170+Data!K$530)</f>
        <v>4.3526199999999999</v>
      </c>
      <c r="N248" s="114">
        <f>IF(L170="","",L170+Data!L$530)</f>
        <v>4.2719607999999996</v>
      </c>
      <c r="O248" s="114">
        <f>IF(M170="","",M170+Data!M$530)</f>
        <v>4.3853711999999998</v>
      </c>
      <c r="P248" s="114">
        <f>IF(N170="","",N170+Data!N$530)</f>
        <v>4.3217428</v>
      </c>
    </row>
    <row r="249" spans="1:16">
      <c r="A249" s="115"/>
      <c r="B249" s="164">
        <f t="shared" si="4"/>
        <v>42656</v>
      </c>
      <c r="C249" s="108"/>
      <c r="D249" s="108"/>
      <c r="E249" s="114" t="str">
        <f>IF(C171="","",C171+Data!C$530)</f>
        <v/>
      </c>
      <c r="F249" s="114" t="str">
        <f>IF(D171="","",D171+Data!D$530)</f>
        <v/>
      </c>
      <c r="G249" s="114" t="str">
        <f>IF(E171="","",E171+Data!E$530)</f>
        <v/>
      </c>
      <c r="H249" s="114">
        <f>IF(F171="","",F171+Data!F$530)</f>
        <v>3.7840701999999995</v>
      </c>
      <c r="I249" s="114">
        <f>IF(G171="","",G171+Data!G$530)</f>
        <v>3.8692252000000003</v>
      </c>
      <c r="J249" s="114">
        <f>IF(H171="","",H171+Data!H$530)</f>
        <v>4.1227975999999993</v>
      </c>
      <c r="K249" s="114">
        <f>IF(I171="","",I171+Data!I$530)</f>
        <v>4.2770453999999996</v>
      </c>
      <c r="L249" s="114">
        <f>IF(J171="","",J171+Data!J$530)</f>
        <v>4.4927636</v>
      </c>
      <c r="M249" s="114">
        <f>IF(K171="","",K171+Data!K$530)</f>
        <v>4.4476199999999997</v>
      </c>
      <c r="N249" s="114">
        <f>IF(L171="","",L171+Data!L$530)</f>
        <v>4.3669608000000002</v>
      </c>
      <c r="O249" s="114">
        <f>IF(M171="","",M171+Data!M$530)</f>
        <v>4.4803712000000004</v>
      </c>
      <c r="P249" s="114">
        <f>IF(N171="","",N171+Data!N$530)</f>
        <v>4.4192428000000001</v>
      </c>
    </row>
    <row r="250" spans="1:16">
      <c r="A250" s="115"/>
      <c r="B250" s="164">
        <f t="shared" si="4"/>
        <v>42663</v>
      </c>
      <c r="C250" s="108"/>
      <c r="D250" s="108"/>
      <c r="E250" s="114" t="str">
        <f>IF(C172="","",C172+Data!C$530)</f>
        <v/>
      </c>
      <c r="F250" s="114" t="str">
        <f>IF(D172="","",D172+Data!D$530)</f>
        <v/>
      </c>
      <c r="G250" s="114" t="str">
        <f>IF(E172="","",E172+Data!E$530)</f>
        <v/>
      </c>
      <c r="H250" s="114">
        <f>IF(F172="","",F172+Data!F$530)</f>
        <v>3.8740702000000002</v>
      </c>
      <c r="I250" s="114">
        <f>IF(G172="","",G172+Data!G$530)</f>
        <v>3.959225200000001</v>
      </c>
      <c r="J250" s="114">
        <f>IF(H172="","",H172+Data!H$530)</f>
        <v>4.2127976</v>
      </c>
      <c r="K250" s="114">
        <f>IF(I172="","",I172+Data!I$530)</f>
        <v>4.3720454000000002</v>
      </c>
      <c r="L250" s="114">
        <f>IF(J172="","",J172+Data!J$530)</f>
        <v>4.5877636000000006</v>
      </c>
      <c r="M250" s="114">
        <f>IF(K172="","",K172+Data!K$530)</f>
        <v>4.5426200000000003</v>
      </c>
      <c r="N250" s="114">
        <f>IF(L172="","",L172+Data!L$530)</f>
        <v>4.4694607999999993</v>
      </c>
      <c r="O250" s="114">
        <f>IF(M172="","",M172+Data!M$530)</f>
        <v>4.5828711999999996</v>
      </c>
      <c r="P250" s="114">
        <f>IF(N172="","",N172+Data!N$530)</f>
        <v>4.5217428000000002</v>
      </c>
    </row>
    <row r="251" spans="1:16">
      <c r="A251" s="115"/>
      <c r="B251" s="164">
        <f t="shared" si="4"/>
        <v>42670</v>
      </c>
      <c r="C251" s="108"/>
      <c r="D251" s="108"/>
      <c r="E251" s="114" t="str">
        <f>IF(C173="","",C173+Data!C$530)</f>
        <v/>
      </c>
      <c r="F251" s="114" t="str">
        <f>IF(D173="","",D173+Data!D$530)</f>
        <v/>
      </c>
      <c r="G251" s="114" t="str">
        <f>IF(E173="","",E173+Data!E$530)</f>
        <v/>
      </c>
      <c r="H251" s="114">
        <f>IF(F173="","",F173+Data!F$530)</f>
        <v>3.8140701999999997</v>
      </c>
      <c r="I251" s="114">
        <f>IF(G173="","",G173+Data!G$530)</f>
        <v>3.8992252000000005</v>
      </c>
      <c r="J251" s="114">
        <f>IF(H173="","",H173+Data!H$530)</f>
        <v>4.1527975999999995</v>
      </c>
      <c r="K251" s="114">
        <f>IF(I173="","",I173+Data!I$530)</f>
        <v>4.3170453999999996</v>
      </c>
      <c r="L251" s="114">
        <f>IF(J173="","",J173+Data!J$530)</f>
        <v>4.5327636</v>
      </c>
      <c r="M251" s="114">
        <f>IF(K173="","",K173+Data!K$530)</f>
        <v>4.4876199999999997</v>
      </c>
      <c r="N251" s="114">
        <f>IF(L173="","",L173+Data!L$530)</f>
        <v>4.4194607999999995</v>
      </c>
      <c r="O251" s="114">
        <f>IF(M173="","",M173+Data!M$530)</f>
        <v>4.5328711999999998</v>
      </c>
      <c r="P251" s="114">
        <f>IF(N173="","",N173+Data!N$530)</f>
        <v>4.4767427999999994</v>
      </c>
    </row>
    <row r="252" spans="1:16">
      <c r="A252" s="115"/>
      <c r="B252" s="164">
        <f t="shared" si="4"/>
        <v>42677</v>
      </c>
      <c r="C252" s="108"/>
      <c r="D252" s="108"/>
      <c r="E252" s="114" t="str">
        <f>IF(C174="","",C174+Data!C$530)</f>
        <v/>
      </c>
      <c r="F252" s="114" t="str">
        <f>IF(D174="","",D174+Data!D$530)</f>
        <v/>
      </c>
      <c r="G252" s="114" t="str">
        <f>IF(E174="","",E174+Data!E$530)</f>
        <v/>
      </c>
      <c r="H252" s="114">
        <f>IF(F174="","",F174+Data!F$530)</f>
        <v>3.7490702000000002</v>
      </c>
      <c r="I252" s="114">
        <f>IF(G174="","",G174+Data!G$530)</f>
        <v>3.834225200000001</v>
      </c>
      <c r="J252" s="114">
        <f>IF(H174="","",H174+Data!H$530)</f>
        <v>4.0877976</v>
      </c>
      <c r="K252" s="114">
        <f>IF(I174="","",I174+Data!I$530)</f>
        <v>4.2570454</v>
      </c>
      <c r="L252" s="114">
        <f>IF(J174="","",J174+Data!J$530)</f>
        <v>4.4727636000000004</v>
      </c>
      <c r="M252" s="114">
        <f>IF(K174="","",K174+Data!K$530)</f>
        <v>4.4276200000000001</v>
      </c>
      <c r="N252" s="114">
        <f>IF(L174="","",L174+Data!L$530)</f>
        <v>4.3569607999999995</v>
      </c>
      <c r="O252" s="114">
        <f>IF(M174="","",M174+Data!M$530)</f>
        <v>4.4703711999999998</v>
      </c>
      <c r="P252" s="114">
        <f>IF(N174="","",N174+Data!N$530)</f>
        <v>4.4167427999999997</v>
      </c>
    </row>
    <row r="253" spans="1:16">
      <c r="A253" s="115"/>
      <c r="B253" s="164">
        <f t="shared" si="4"/>
        <v>42684</v>
      </c>
      <c r="C253" s="108"/>
      <c r="D253" s="108"/>
      <c r="E253" s="114" t="str">
        <f>IF(C175="","",C175+Data!C$530)</f>
        <v/>
      </c>
      <c r="F253" s="114" t="str">
        <f>IF(D175="","",D175+Data!D$530)</f>
        <v/>
      </c>
      <c r="G253" s="114" t="str">
        <f>IF(E175="","",E175+Data!E$530)</f>
        <v/>
      </c>
      <c r="H253" s="114">
        <f>IF(F175="","",F175+Data!F$530)</f>
        <v>3.7315702000000002</v>
      </c>
      <c r="I253" s="114">
        <f>IF(G175="","",G175+Data!G$530)</f>
        <v>3.8167252000000009</v>
      </c>
      <c r="J253" s="114">
        <f>IF(H175="","",H175+Data!H$530)</f>
        <v>4.0702976</v>
      </c>
      <c r="K253" s="114">
        <f>IF(I175="","",I175+Data!I$530)</f>
        <v>4.2320453999999996</v>
      </c>
      <c r="L253" s="114">
        <f>IF(J175="","",J175+Data!J$530)</f>
        <v>4.4477636</v>
      </c>
      <c r="M253" s="114">
        <f>IF(K175="","",K175+Data!K$530)</f>
        <v>4.4026199999999998</v>
      </c>
      <c r="N253" s="114">
        <f>IF(L175="","",L175+Data!L$530)</f>
        <v>4.3294607999999997</v>
      </c>
      <c r="O253" s="114">
        <f>IF(M175="","",M175+Data!M$530)</f>
        <v>4.4428711999999999</v>
      </c>
      <c r="P253" s="114">
        <f>IF(N175="","",N175+Data!N$530)</f>
        <v>4.3892427999999999</v>
      </c>
    </row>
    <row r="254" spans="1:16">
      <c r="A254" s="115"/>
      <c r="B254" s="164">
        <f t="shared" si="4"/>
        <v>42691</v>
      </c>
      <c r="C254" s="108"/>
      <c r="D254" s="108"/>
      <c r="E254" s="114" t="str">
        <f>IF(C176="","",C176+Data!C$530)</f>
        <v/>
      </c>
      <c r="F254" s="114" t="str">
        <f>IF(D176="","",D176+Data!D$530)</f>
        <v/>
      </c>
      <c r="G254" s="114" t="str">
        <f>IF(E176="","",E176+Data!E$530)</f>
        <v/>
      </c>
      <c r="H254" s="114">
        <f>IF(F176="","",F176+Data!F$530)</f>
        <v>3.7315702000000002</v>
      </c>
      <c r="I254" s="114">
        <f>IF(G176="","",G176+Data!G$530)</f>
        <v>3.8167252000000009</v>
      </c>
      <c r="J254" s="114">
        <f>IF(H176="","",H176+Data!H$530)</f>
        <v>4.0702976</v>
      </c>
      <c r="K254" s="114">
        <f>IF(I176="","",I176+Data!I$530)</f>
        <v>4.2245454000000002</v>
      </c>
      <c r="L254" s="114">
        <f>IF(J176="","",J176+Data!J$530)</f>
        <v>4.4402636000000006</v>
      </c>
      <c r="M254" s="114">
        <f>IF(K176="","",K176+Data!K$530)</f>
        <v>4.3951200000000004</v>
      </c>
      <c r="N254" s="114">
        <f>IF(L176="","",L176+Data!L$530)</f>
        <v>4.3269608000000002</v>
      </c>
      <c r="O254" s="114">
        <f>IF(M176="","",M176+Data!M$530)</f>
        <v>4.4403712000000004</v>
      </c>
      <c r="P254" s="114">
        <f>IF(N176="","",N176+Data!N$530)</f>
        <v>4.3842428</v>
      </c>
    </row>
    <row r="255" spans="1:16">
      <c r="A255" s="115"/>
      <c r="B255" s="164">
        <f t="shared" si="4"/>
        <v>42698</v>
      </c>
      <c r="C255" s="108"/>
      <c r="D255" s="108"/>
      <c r="E255" s="114" t="str">
        <f>IF(C177="","",C177+Data!C$530)</f>
        <v/>
      </c>
      <c r="F255" s="114" t="str">
        <f>IF(D177="","",D177+Data!D$530)</f>
        <v/>
      </c>
      <c r="G255" s="114" t="str">
        <f>IF(E177="","",E177+Data!E$530)</f>
        <v/>
      </c>
      <c r="H255" s="114">
        <f>IF(F177="","",F177+Data!F$530)</f>
        <v>3.7990702000000001</v>
      </c>
      <c r="I255" s="114">
        <f>IF(G177="","",G177+Data!G$530)</f>
        <v>3.8842252000000008</v>
      </c>
      <c r="J255" s="114">
        <f>IF(H177="","",H177+Data!H$530)</f>
        <v>4.1377975999999999</v>
      </c>
      <c r="K255" s="114">
        <f>IF(I177="","",I177+Data!I$530)</f>
        <v>4.3020453999999999</v>
      </c>
      <c r="L255" s="114">
        <f>IF(J177="","",J177+Data!J$530)</f>
        <v>4.5177636000000003</v>
      </c>
      <c r="M255" s="114">
        <f>IF(K177="","",K177+Data!K$530)</f>
        <v>4.47262</v>
      </c>
      <c r="N255" s="114">
        <f>IF(L177="","",L177+Data!L$530)</f>
        <v>4.4044607999999998</v>
      </c>
      <c r="O255" s="114">
        <f>IF(M177="","",M177+Data!M$530)</f>
        <v>4.5178712000000001</v>
      </c>
      <c r="P255" s="114">
        <f>IF(N177="","",N177+Data!N$530)</f>
        <v>4.4592428000000002</v>
      </c>
    </row>
    <row r="256" spans="1:16">
      <c r="A256" s="115"/>
      <c r="B256" s="164">
        <f t="shared" si="4"/>
        <v>42705</v>
      </c>
      <c r="C256" s="108"/>
      <c r="D256" s="108"/>
      <c r="E256" s="114" t="str">
        <f>IF(C178="","",C178+Data!C$530)</f>
        <v/>
      </c>
      <c r="F256" s="114" t="str">
        <f>IF(D178="","",D178+Data!D$530)</f>
        <v/>
      </c>
      <c r="G256" s="114" t="str">
        <f>IF(E178="","",E178+Data!E$530)</f>
        <v/>
      </c>
      <c r="H256" s="114">
        <f>IF(F178="","",F178+Data!F$530)</f>
        <v>3.7440701999999995</v>
      </c>
      <c r="I256" s="114">
        <f>IF(G178="","",G178+Data!G$530)</f>
        <v>3.8292252000000002</v>
      </c>
      <c r="J256" s="114">
        <f>IF(H178="","",H178+Data!H$530)</f>
        <v>4.0827975999999992</v>
      </c>
      <c r="K256" s="114">
        <f>IF(I178="","",I178+Data!I$530)</f>
        <v>3.9970454000000002</v>
      </c>
      <c r="L256" s="114">
        <f>IF(J178="","",J178+Data!J$530)</f>
        <v>4.2127636000000006</v>
      </c>
      <c r="M256" s="114">
        <f>IF(K178="","",K178+Data!K$530)</f>
        <v>4.1676200000000003</v>
      </c>
      <c r="N256" s="114">
        <f>IF(L178="","",L178+Data!L$530)</f>
        <v>4.0994608000000001</v>
      </c>
      <c r="O256" s="114">
        <f>IF(M178="","",M178+Data!M$530)</f>
        <v>4.2128712000000004</v>
      </c>
      <c r="P256" s="114">
        <f>IF(N178="","",N178+Data!N$530)</f>
        <v>4.1592427999999995</v>
      </c>
    </row>
    <row r="257" spans="1:16">
      <c r="A257" s="115"/>
      <c r="B257" s="164">
        <f t="shared" si="4"/>
        <v>42712</v>
      </c>
      <c r="C257" s="108"/>
      <c r="D257" s="108"/>
      <c r="E257" s="114" t="str">
        <f>IF(C179="","",C179+Data!C$530)</f>
        <v/>
      </c>
      <c r="F257" s="114" t="str">
        <f>IF(D179="","",D179+Data!D$530)</f>
        <v/>
      </c>
      <c r="G257" s="114" t="str">
        <f>IF(E179="","",E179+Data!E$530)</f>
        <v/>
      </c>
      <c r="H257" s="114">
        <f>IF(F179="","",F179+Data!F$530)</f>
        <v>3.7440701999999995</v>
      </c>
      <c r="I257" s="114">
        <f>IF(G179="","",G179+Data!G$530)</f>
        <v>3.8292252000000002</v>
      </c>
      <c r="J257" s="114">
        <f>IF(H179="","",H179+Data!H$530)</f>
        <v>4.0827975999999992</v>
      </c>
      <c r="K257" s="114">
        <f>IF(I179="","",I179+Data!I$530)</f>
        <v>4.0145454000000003</v>
      </c>
      <c r="L257" s="114">
        <f>IF(J179="","",J179+Data!J$530)</f>
        <v>4.2302636000000007</v>
      </c>
      <c r="M257" s="114">
        <f>IF(K179="","",K179+Data!K$530)</f>
        <v>4.1851200000000004</v>
      </c>
      <c r="N257" s="114">
        <f>IF(L179="","",L179+Data!L$530)</f>
        <v>4.1119607999999994</v>
      </c>
      <c r="O257" s="114">
        <f>IF(M179="","",M179+Data!M$530)</f>
        <v>4.2253711999999997</v>
      </c>
      <c r="P257" s="114">
        <f>IF(N179="","",N179+Data!N$530)</f>
        <v>4.1792427999999999</v>
      </c>
    </row>
    <row r="258" spans="1:16">
      <c r="A258" s="115"/>
      <c r="B258" s="164">
        <f t="shared" si="4"/>
        <v>42719</v>
      </c>
      <c r="C258" s="108"/>
      <c r="D258" s="108"/>
      <c r="E258" s="114" t="str">
        <f>IF(C180="","",C180+Data!C$530)</f>
        <v/>
      </c>
      <c r="F258" s="114" t="str">
        <f>IF(D180="","",D180+Data!D$530)</f>
        <v/>
      </c>
      <c r="G258" s="114" t="str">
        <f>IF(E180="","",E180+Data!E$530)</f>
        <v/>
      </c>
      <c r="H258" s="114">
        <f>IF(F180="","",F180+Data!F$530)</f>
        <v>3.7440701999999995</v>
      </c>
      <c r="I258" s="114">
        <f>IF(G180="","",G180+Data!G$530)</f>
        <v>3.8292252000000002</v>
      </c>
      <c r="J258" s="114">
        <f>IF(H180="","",H180+Data!H$530)</f>
        <v>4.0827975999999992</v>
      </c>
      <c r="K258" s="114">
        <f>IF(I180="","",I180+Data!I$530)</f>
        <v>4.0945454000000003</v>
      </c>
      <c r="L258" s="114">
        <f>IF(J180="","",J180+Data!J$530)</f>
        <v>4.3102636000000007</v>
      </c>
      <c r="M258" s="114">
        <f>IF(K180="","",K180+Data!K$530)</f>
        <v>4.2651200000000005</v>
      </c>
      <c r="N258" s="114">
        <f>IF(L180="","",L180+Data!L$530)</f>
        <v>4.1944607999999999</v>
      </c>
      <c r="O258" s="114">
        <f>IF(M180="","",M180+Data!M$530)</f>
        <v>4.3078712000000001</v>
      </c>
      <c r="P258" s="114">
        <f>IF(N180="","",N180+Data!N$530)</f>
        <v>4.2567427999999996</v>
      </c>
    </row>
    <row r="259" spans="1:16">
      <c r="A259" s="115"/>
      <c r="B259" s="164">
        <f t="shared" si="4"/>
        <v>42726</v>
      </c>
      <c r="C259" s="108"/>
      <c r="D259" s="108"/>
      <c r="E259" s="114" t="str">
        <f>IF(C181="","",C181+Data!C$530)</f>
        <v/>
      </c>
      <c r="F259" s="114" t="str">
        <f>IF(D181="","",D181+Data!D$530)</f>
        <v/>
      </c>
      <c r="G259" s="114" t="str">
        <f>IF(E181="","",E181+Data!E$530)</f>
        <v/>
      </c>
      <c r="H259" s="114">
        <f>IF(F181="","",F181+Data!F$530)</f>
        <v>3.7440701999999995</v>
      </c>
      <c r="I259" s="114">
        <f>IF(G181="","",G181+Data!G$530)</f>
        <v>3.8292252000000002</v>
      </c>
      <c r="J259" s="114">
        <f>IF(H181="","",H181+Data!H$530)</f>
        <v>4.0827975999999992</v>
      </c>
      <c r="K259" s="114">
        <f>IF(I181="","",I181+Data!I$530)</f>
        <v>4.0470454</v>
      </c>
      <c r="L259" s="114">
        <f>IF(J181="","",J181+Data!J$530)</f>
        <v>4.2627636000000004</v>
      </c>
      <c r="M259" s="114">
        <f>IF(K181="","",K181+Data!K$530)</f>
        <v>4.2176200000000001</v>
      </c>
      <c r="N259" s="114">
        <f>IF(L181="","",L181+Data!L$530)</f>
        <v>4.1444608000000001</v>
      </c>
      <c r="O259" s="114">
        <f>IF(M181="","",M181+Data!M$530)</f>
        <v>4.2578712000000003</v>
      </c>
      <c r="P259" s="114">
        <f>IF(N181="","",N181+Data!N$530)</f>
        <v>4.2067427999999998</v>
      </c>
    </row>
    <row r="260" spans="1:16">
      <c r="A260" s="49"/>
      <c r="B260" s="164">
        <f t="shared" si="4"/>
        <v>42733</v>
      </c>
      <c r="C260" s="108"/>
      <c r="D260" s="108"/>
      <c r="E260" s="114" t="str">
        <f>IF(C182="","",C182+Data!C$530)</f>
        <v/>
      </c>
      <c r="F260" s="114" t="str">
        <f>IF(D182="","",D182+Data!D$530)</f>
        <v/>
      </c>
      <c r="G260" s="114" t="str">
        <f>IF(E182="","",E182+Data!E$530)</f>
        <v/>
      </c>
      <c r="H260" s="114">
        <f>IF(F182="","",F182+Data!F$530)</f>
        <v>3.7440701999999995</v>
      </c>
      <c r="I260" s="114">
        <f>IF(G182="","",G182+Data!G$530)</f>
        <v>3.8292252000000002</v>
      </c>
      <c r="J260" s="114">
        <f>IF(H182="","",H182+Data!H$530)</f>
        <v>4.0827975999999992</v>
      </c>
      <c r="K260" s="114">
        <f>IF(I182="","",I182+Data!I$530)</f>
        <v>4.1195453999999998</v>
      </c>
      <c r="L260" s="114">
        <f>IF(J182="","",J182+Data!J$530)</f>
        <v>4.3352636000000002</v>
      </c>
      <c r="M260" s="114">
        <f>IF(K182="","",K182+Data!K$530)</f>
        <v>4.2901199999999999</v>
      </c>
      <c r="N260" s="114">
        <f>IF(L182="","",L182+Data!L$530)</f>
        <v>4.2194607999999993</v>
      </c>
      <c r="O260" s="114">
        <f>IF(M182="","",M182+Data!M$530)</f>
        <v>4.3328711999999996</v>
      </c>
      <c r="P260" s="114">
        <f>IF(N182="","",N182+Data!N$530)</f>
        <v>4.2767428000000001</v>
      </c>
    </row>
    <row r="261" spans="1:16">
      <c r="A261" s="104">
        <v>2017</v>
      </c>
      <c r="B261" s="164">
        <f t="shared" si="4"/>
        <v>42740</v>
      </c>
      <c r="C261" s="108"/>
      <c r="D261" s="108"/>
      <c r="E261" s="114" t="str">
        <f>IF(C183="","",C183+Data!C$530)</f>
        <v/>
      </c>
      <c r="F261" s="114" t="str">
        <f>IF(D183="","",D183+Data!D$530)</f>
        <v/>
      </c>
      <c r="G261" s="114" t="str">
        <f>IF(E183="","",E183+Data!E$530)</f>
        <v/>
      </c>
      <c r="H261" s="114" t="str">
        <f>IF(F183="","",F183+Data!F$530)</f>
        <v/>
      </c>
      <c r="I261" s="114" t="str">
        <f>IF(G183="","",G183+Data!G$530)</f>
        <v/>
      </c>
      <c r="J261" s="114" t="str">
        <f>IF(H183="","",H183+Data!H$530)</f>
        <v/>
      </c>
      <c r="K261" s="114">
        <f>IF(I183="","",I183+Data!I$530)</f>
        <v>4.3120453999999997</v>
      </c>
      <c r="L261" s="114">
        <f>IF(J183="","",J183+Data!J$530)</f>
        <v>4.5277636000000001</v>
      </c>
      <c r="M261" s="114">
        <f>IF(K183="","",K183+Data!K$530)</f>
        <v>4.4826199999999998</v>
      </c>
      <c r="N261" s="114">
        <f>IF(L183="","",L183+Data!L$530)</f>
        <v>4.4094607999999997</v>
      </c>
      <c r="O261" s="114">
        <f>IF(M183="","",M183+Data!M$530)</f>
        <v>4.5228712</v>
      </c>
      <c r="P261" s="114">
        <f>IF(N183="","",N183+Data!N$530)</f>
        <v>4.4642428000000001</v>
      </c>
    </row>
    <row r="262" spans="1:16">
      <c r="A262" s="115"/>
      <c r="B262" s="164">
        <f t="shared" si="4"/>
        <v>42747</v>
      </c>
      <c r="C262" s="108"/>
      <c r="D262" s="108"/>
      <c r="E262" s="114" t="str">
        <f>IF(C184="","",C184+Data!C$530)</f>
        <v/>
      </c>
      <c r="F262" s="114" t="str">
        <f>IF(D184="","",D184+Data!D$530)</f>
        <v/>
      </c>
      <c r="G262" s="114" t="str">
        <f>IF(E184="","",E184+Data!E$530)</f>
        <v/>
      </c>
      <c r="H262" s="114" t="str">
        <f>IF(F184="","",F184+Data!F$530)</f>
        <v/>
      </c>
      <c r="I262" s="114" t="str">
        <f>IF(G184="","",G184+Data!G$530)</f>
        <v/>
      </c>
      <c r="J262" s="114" t="str">
        <f>IF(H184="","",H184+Data!H$530)</f>
        <v/>
      </c>
      <c r="K262" s="114">
        <f>IF(I184="","",I184+Data!I$530)</f>
        <v>4.4145453999999997</v>
      </c>
      <c r="L262" s="114">
        <f>IF(J184="","",J184+Data!J$530)</f>
        <v>4.6302636000000001</v>
      </c>
      <c r="M262" s="114">
        <f>IF(K184="","",K184+Data!K$530)</f>
        <v>4.5851199999999999</v>
      </c>
      <c r="N262" s="114">
        <f>IF(L184="","",L184+Data!L$530)</f>
        <v>4.5169607999999997</v>
      </c>
      <c r="O262" s="114">
        <f>IF(M184="","",M184+Data!M$530)</f>
        <v>4.6303711999999999</v>
      </c>
      <c r="P262" s="114">
        <f>IF(N184="","",N184+Data!N$530)</f>
        <v>4.5817427999999998</v>
      </c>
    </row>
    <row r="263" spans="1:16">
      <c r="A263" s="115"/>
      <c r="B263" s="164">
        <f t="shared" si="4"/>
        <v>42754</v>
      </c>
      <c r="C263" s="108"/>
      <c r="D263" s="108"/>
      <c r="E263" s="114" t="str">
        <f>IF(C185="","",C185+Data!C$530)</f>
        <v/>
      </c>
      <c r="F263" s="114" t="str">
        <f>IF(D185="","",D185+Data!D$530)</f>
        <v/>
      </c>
      <c r="G263" s="114" t="str">
        <f>IF(E185="","",E185+Data!E$530)</f>
        <v/>
      </c>
      <c r="H263" s="114" t="str">
        <f>IF(F185="","",F185+Data!F$530)</f>
        <v/>
      </c>
      <c r="I263" s="114" t="str">
        <f>IF(G185="","",G185+Data!G$530)</f>
        <v/>
      </c>
      <c r="J263" s="114" t="str">
        <f>IF(H185="","",H185+Data!H$530)</f>
        <v/>
      </c>
      <c r="K263" s="114">
        <f>IF(I185="","",I185+Data!I$530)</f>
        <v>4.3895454000000003</v>
      </c>
      <c r="L263" s="114">
        <f>IF(J185="","",J185+Data!J$530)</f>
        <v>4.6052636000000007</v>
      </c>
      <c r="M263" s="114">
        <f>IF(K185="","",K185+Data!K$530)</f>
        <v>4.5601200000000004</v>
      </c>
      <c r="N263" s="114">
        <f>IF(L185="","",L185+Data!L$530)</f>
        <v>4.4919608000000002</v>
      </c>
      <c r="O263" s="114">
        <f>IF(M185="","",M185+Data!M$530)</f>
        <v>4.6053712000000004</v>
      </c>
      <c r="P263" s="114">
        <f>IF(N185="","",N185+Data!N$530)</f>
        <v>4.5542427999999999</v>
      </c>
    </row>
    <row r="264" spans="1:16">
      <c r="A264" s="115"/>
      <c r="B264" s="164">
        <f t="shared" si="4"/>
        <v>42761</v>
      </c>
      <c r="C264" s="108"/>
      <c r="D264" s="108"/>
      <c r="E264" s="114" t="str">
        <f>IF(C186="","",C186+Data!C$530)</f>
        <v/>
      </c>
      <c r="F264" s="114" t="str">
        <f>IF(D186="","",D186+Data!D$530)</f>
        <v/>
      </c>
      <c r="G264" s="114" t="str">
        <f>IF(E186="","",E186+Data!E$530)</f>
        <v/>
      </c>
      <c r="H264" s="114" t="str">
        <f>IF(F186="","",F186+Data!F$530)</f>
        <v/>
      </c>
      <c r="I264" s="114" t="str">
        <f>IF(G186="","",G186+Data!G$530)</f>
        <v/>
      </c>
      <c r="J264" s="114" t="str">
        <f>IF(H186="","",H186+Data!H$530)</f>
        <v/>
      </c>
      <c r="K264" s="114">
        <f>IF(I186="","",I186+Data!I$530)</f>
        <v>4.3695453999999998</v>
      </c>
      <c r="L264" s="114">
        <f>IF(J186="","",J186+Data!J$530)</f>
        <v>4.5852636000000002</v>
      </c>
      <c r="M264" s="114">
        <f>IF(K186="","",K186+Data!K$530)</f>
        <v>4.5401199999999999</v>
      </c>
      <c r="N264" s="114">
        <f>IF(L186="","",L186+Data!L$530)</f>
        <v>4.4744608000000001</v>
      </c>
      <c r="O264" s="114">
        <f>IF(M186="","",M186+Data!M$530)</f>
        <v>4.5878712000000004</v>
      </c>
      <c r="P264" s="114">
        <f>IF(N186="","",N186+Data!N$530)</f>
        <v>4.5392427999999994</v>
      </c>
    </row>
    <row r="265" spans="1:16">
      <c r="A265" s="115"/>
      <c r="B265" s="164">
        <f t="shared" si="4"/>
        <v>42768</v>
      </c>
      <c r="C265" s="108"/>
      <c r="D265" s="108"/>
      <c r="E265" s="114" t="str">
        <f>IF(C187="","",C187+Data!C$530)</f>
        <v/>
      </c>
      <c r="F265" s="114" t="str">
        <f>IF(D187="","",D187+Data!D$530)</f>
        <v/>
      </c>
      <c r="G265" s="114" t="str">
        <f>IF(E187="","",E187+Data!E$530)</f>
        <v/>
      </c>
      <c r="H265" s="114" t="str">
        <f>IF(F187="","",F187+Data!F$530)</f>
        <v/>
      </c>
      <c r="I265" s="114" t="str">
        <f>IF(G187="","",G187+Data!G$530)</f>
        <v/>
      </c>
      <c r="J265" s="114" t="str">
        <f>IF(H187="","",H187+Data!H$530)</f>
        <v/>
      </c>
      <c r="K265" s="114">
        <f>IF(I187="","",I187+Data!I$530)</f>
        <v>4.4020453999999996</v>
      </c>
      <c r="L265" s="114">
        <f>IF(J187="","",J187+Data!J$530)</f>
        <v>4.6177636</v>
      </c>
      <c r="M265" s="114">
        <f>IF(K187="","",K187+Data!K$530)</f>
        <v>4.5726199999999997</v>
      </c>
      <c r="N265" s="114">
        <f>IF(L187="","",L187+Data!L$530)</f>
        <v>4.5094607999999994</v>
      </c>
      <c r="O265" s="114">
        <f>IF(M187="","",M187+Data!M$530)</f>
        <v>4.6228711999999996</v>
      </c>
      <c r="P265" s="114">
        <f>IF(N187="","",N187+Data!N$530)</f>
        <v>4.5767427999999999</v>
      </c>
    </row>
    <row r="266" spans="1:16">
      <c r="A266" s="115"/>
      <c r="B266" s="164">
        <f t="shared" si="4"/>
        <v>42775</v>
      </c>
      <c r="C266" s="108"/>
      <c r="D266" s="108"/>
      <c r="E266" s="114" t="str">
        <f>IF(C188="","",C188+Data!C$530)</f>
        <v/>
      </c>
      <c r="F266" s="114" t="str">
        <f>IF(D188="","",D188+Data!D$530)</f>
        <v/>
      </c>
      <c r="G266" s="114" t="str">
        <f>IF(E188="","",E188+Data!E$530)</f>
        <v/>
      </c>
      <c r="H266" s="114" t="str">
        <f>IF(F188="","",F188+Data!F$530)</f>
        <v/>
      </c>
      <c r="I266" s="114" t="str">
        <f>IF(G188="","",G188+Data!G$530)</f>
        <v/>
      </c>
      <c r="J266" s="114" t="str">
        <f>IF(H188="","",H188+Data!H$530)</f>
        <v/>
      </c>
      <c r="K266" s="114">
        <f>IF(I188="","",I188+Data!I$530)</f>
        <v>4.4795454000000001</v>
      </c>
      <c r="L266" s="114">
        <f>IF(J188="","",J188+Data!J$530)</f>
        <v>4.6952636000000005</v>
      </c>
      <c r="M266" s="114">
        <f>IF(K188="","",K188+Data!K$530)</f>
        <v>4.6501200000000003</v>
      </c>
      <c r="N266" s="114">
        <f>IF(L188="","",L188+Data!L$530)</f>
        <v>4.5844607999999996</v>
      </c>
      <c r="O266" s="114">
        <f>IF(M188="","",M188+Data!M$530)</f>
        <v>4.6978711999999998</v>
      </c>
      <c r="P266" s="114">
        <f>IF(N188="","",N188+Data!N$530)</f>
        <v>4.6442427999999998</v>
      </c>
    </row>
    <row r="267" spans="1:16">
      <c r="A267" s="115"/>
      <c r="B267" s="164">
        <f t="shared" si="4"/>
        <v>42782</v>
      </c>
      <c r="C267" s="108"/>
      <c r="D267" s="108"/>
      <c r="E267" s="114" t="str">
        <f>IF(C189="","",C189+Data!C$530)</f>
        <v/>
      </c>
      <c r="F267" s="114" t="str">
        <f>IF(D189="","",D189+Data!D$530)</f>
        <v/>
      </c>
      <c r="G267" s="114" t="str">
        <f>IF(E189="","",E189+Data!E$530)</f>
        <v/>
      </c>
      <c r="H267" s="114" t="str">
        <f>IF(F189="","",F189+Data!F$530)</f>
        <v/>
      </c>
      <c r="I267" s="114" t="str">
        <f>IF(G189="","",G189+Data!G$530)</f>
        <v/>
      </c>
      <c r="J267" s="114" t="str">
        <f>IF(H189="","",H189+Data!H$530)</f>
        <v/>
      </c>
      <c r="K267" s="114">
        <f>IF(I189="","",I189+Data!I$530)</f>
        <v>4.5470454</v>
      </c>
      <c r="L267" s="114">
        <f>IF(J189="","",J189+Data!J$530)</f>
        <v>4.7627636000000004</v>
      </c>
      <c r="M267" s="114">
        <f>IF(K189="","",K189+Data!K$530)</f>
        <v>4.7176200000000001</v>
      </c>
      <c r="N267" s="114">
        <f>IF(L189="","",L189+Data!L$530)</f>
        <v>4.6594607999999997</v>
      </c>
      <c r="O267" s="114">
        <f>IF(M189="","",M189+Data!M$530)</f>
        <v>4.7728712</v>
      </c>
      <c r="P267" s="114">
        <f>IF(N189="","",N189+Data!N$530)</f>
        <v>4.7217427999999995</v>
      </c>
    </row>
    <row r="268" spans="1:16">
      <c r="A268" s="115"/>
      <c r="B268" s="164">
        <f t="shared" si="4"/>
        <v>42789</v>
      </c>
      <c r="C268" s="108"/>
      <c r="D268" s="108"/>
      <c r="E268" s="114" t="str">
        <f>IF(C190="","",C190+Data!C$530)</f>
        <v/>
      </c>
      <c r="F268" s="114" t="str">
        <f>IF(D190="","",D190+Data!D$530)</f>
        <v/>
      </c>
      <c r="G268" s="114" t="str">
        <f>IF(E190="","",E190+Data!E$530)</f>
        <v/>
      </c>
      <c r="H268" s="114" t="str">
        <f>IF(F190="","",F190+Data!F$530)</f>
        <v/>
      </c>
      <c r="I268" s="114" t="str">
        <f>IF(G190="","",G190+Data!G$530)</f>
        <v/>
      </c>
      <c r="J268" s="114" t="str">
        <f>IF(H190="","",H190+Data!H$530)</f>
        <v/>
      </c>
      <c r="K268" s="114">
        <f>IF(I190="","",I190+Data!I$530)</f>
        <v>4.5445453999999996</v>
      </c>
      <c r="L268" s="114">
        <f>IF(J190="","",J190+Data!J$530)</f>
        <v>4.7602636</v>
      </c>
      <c r="M268" s="114">
        <f>IF(K190="","",K190+Data!K$530)</f>
        <v>4.7151199999999998</v>
      </c>
      <c r="N268" s="114">
        <f>IF(L190="","",L190+Data!L$530)</f>
        <v>4.6644607999999996</v>
      </c>
      <c r="O268" s="114">
        <f>IF(M190="","",M190+Data!M$530)</f>
        <v>4.7778711999999999</v>
      </c>
      <c r="P268" s="114">
        <f>IF(N190="","",N190+Data!N$530)</f>
        <v>4.7242427999999999</v>
      </c>
    </row>
    <row r="269" spans="1:16">
      <c r="A269" s="115"/>
      <c r="B269" s="164">
        <f t="shared" si="4"/>
        <v>42796</v>
      </c>
      <c r="C269" s="108"/>
      <c r="D269" s="108"/>
      <c r="E269" s="114" t="str">
        <f>IF(C191="","",C191+Data!C$530)</f>
        <v/>
      </c>
      <c r="F269" s="114" t="str">
        <f>IF(D191="","",D191+Data!D$530)</f>
        <v/>
      </c>
      <c r="G269" s="114" t="str">
        <f>IF(E191="","",E191+Data!E$530)</f>
        <v/>
      </c>
      <c r="H269" s="114" t="str">
        <f>IF(F191="","",F191+Data!F$530)</f>
        <v/>
      </c>
      <c r="I269" s="114" t="str">
        <f>IF(G191="","",G191+Data!G$530)</f>
        <v/>
      </c>
      <c r="J269" s="114" t="str">
        <f>IF(H191="","",H191+Data!H$530)</f>
        <v/>
      </c>
      <c r="K269" s="114">
        <f>IF(I191="","",I191+Data!I$530)</f>
        <v>4.4858614000000001</v>
      </c>
      <c r="L269" s="114">
        <f>IF(J191="","",J191+Data!J$530)</f>
        <v>4.7015796000000005</v>
      </c>
      <c r="M269" s="114">
        <f>IF(K191="","",K191+Data!K$530)</f>
        <v>4.6564360000000002</v>
      </c>
      <c r="N269" s="114">
        <f>IF(L191="","",L191+Data!L$530)</f>
        <v>4.6519607999999995</v>
      </c>
      <c r="O269" s="114">
        <f>IF(M191="","",M191+Data!M$530)</f>
        <v>4.7653711999999997</v>
      </c>
      <c r="P269" s="114">
        <f>IF(N191="","",N191+Data!N$530)</f>
        <v>4.7117427999999997</v>
      </c>
    </row>
    <row r="270" spans="1:16">
      <c r="A270" s="115"/>
      <c r="B270" s="164">
        <f t="shared" si="4"/>
        <v>42803</v>
      </c>
      <c r="C270" s="108"/>
      <c r="D270" s="108"/>
      <c r="E270" s="114" t="str">
        <f>IF(C192="","",C192+Data!C$530)</f>
        <v/>
      </c>
      <c r="F270" s="114" t="str">
        <f>IF(D192="","",D192+Data!D$530)</f>
        <v/>
      </c>
      <c r="G270" s="114" t="str">
        <f>IF(E192="","",E192+Data!E$530)</f>
        <v/>
      </c>
      <c r="H270" s="114" t="str">
        <f>IF(F192="","",F192+Data!F$530)</f>
        <v/>
      </c>
      <c r="I270" s="114" t="str">
        <f>IF(G192="","",G192+Data!G$530)</f>
        <v/>
      </c>
      <c r="J270" s="114" t="str">
        <f>IF(H192="","",H192+Data!H$530)</f>
        <v/>
      </c>
      <c r="K270" s="114">
        <f>IF(I192="","",I192+Data!I$530)</f>
        <v>4.4858614000000001</v>
      </c>
      <c r="L270" s="114">
        <f>IF(J192="","",J192+Data!J$530)</f>
        <v>4.7015796000000005</v>
      </c>
      <c r="M270" s="114">
        <f>IF(K192="","",K192+Data!K$530)</f>
        <v>4.6564360000000002</v>
      </c>
      <c r="N270" s="114">
        <f>IF(L192="","",L192+Data!L$530)</f>
        <v>4.5744607999999998</v>
      </c>
      <c r="O270" s="114">
        <f>IF(M192="","",M192+Data!M$530)</f>
        <v>4.6878712</v>
      </c>
      <c r="P270" s="114">
        <f>IF(N192="","",N192+Data!N$530)</f>
        <v>4.6367427999999995</v>
      </c>
    </row>
    <row r="271" spans="1:16">
      <c r="A271" s="115"/>
      <c r="B271" s="164">
        <f t="shared" si="4"/>
        <v>42810</v>
      </c>
      <c r="C271" s="108"/>
      <c r="D271" s="108"/>
      <c r="E271" s="114" t="str">
        <f>IF(C193="","",C193+Data!C$530)</f>
        <v/>
      </c>
      <c r="F271" s="114" t="str">
        <f>IF(D193="","",D193+Data!D$530)</f>
        <v/>
      </c>
      <c r="G271" s="114" t="str">
        <f>IF(E193="","",E193+Data!E$530)</f>
        <v/>
      </c>
      <c r="H271" s="114" t="str">
        <f>IF(F193="","",F193+Data!F$530)</f>
        <v/>
      </c>
      <c r="I271" s="114" t="str">
        <f>IF(G193="","",G193+Data!G$530)</f>
        <v/>
      </c>
      <c r="J271" s="114" t="str">
        <f>IF(H193="","",H193+Data!H$530)</f>
        <v/>
      </c>
      <c r="K271" s="114">
        <f>IF(I193="","",I193+Data!I$530)</f>
        <v>4.4858614000000001</v>
      </c>
      <c r="L271" s="114">
        <f>IF(J193="","",J193+Data!J$530)</f>
        <v>4.7015796000000005</v>
      </c>
      <c r="M271" s="114">
        <f>IF(K193="","",K193+Data!K$530)</f>
        <v>4.6564360000000002</v>
      </c>
      <c r="N271" s="114">
        <f>IF(L193="","",L193+Data!L$530)</f>
        <v>4.4494607999999998</v>
      </c>
      <c r="O271" s="114">
        <f>IF(M193="","",M193+Data!M$530)</f>
        <v>4.5628712</v>
      </c>
      <c r="P271" s="114">
        <f>IF(N193="","",N193+Data!N$530)</f>
        <v>4.5117427999999995</v>
      </c>
    </row>
    <row r="272" spans="1:16">
      <c r="A272" s="115"/>
      <c r="B272" s="164">
        <f t="shared" si="4"/>
        <v>42817</v>
      </c>
      <c r="C272" s="108"/>
      <c r="D272" s="108"/>
      <c r="E272" s="114" t="str">
        <f>IF(C194="","",C194+Data!C$530)</f>
        <v/>
      </c>
      <c r="F272" s="114" t="str">
        <f>IF(D194="","",D194+Data!D$530)</f>
        <v/>
      </c>
      <c r="G272" s="114" t="str">
        <f>IF(E194="","",E194+Data!E$530)</f>
        <v/>
      </c>
      <c r="H272" s="114" t="str">
        <f>IF(F194="","",F194+Data!F$530)</f>
        <v/>
      </c>
      <c r="I272" s="114" t="str">
        <f>IF(G194="","",G194+Data!G$530)</f>
        <v/>
      </c>
      <c r="J272" s="114" t="str">
        <f>IF(H194="","",H194+Data!H$530)</f>
        <v/>
      </c>
      <c r="K272" s="114">
        <f>IF(I194="","",I194+Data!I$530)</f>
        <v>4.4858614000000001</v>
      </c>
      <c r="L272" s="114">
        <f>IF(J194="","",J194+Data!J$530)</f>
        <v>4.7015796000000005</v>
      </c>
      <c r="M272" s="114">
        <f>IF(K194="","",K194+Data!K$530)</f>
        <v>4.6564360000000002</v>
      </c>
      <c r="N272" s="114">
        <f>IF(L194="","",L194+Data!L$530)</f>
        <v>4.2294608</v>
      </c>
      <c r="O272" s="114">
        <f>IF(M194="","",M194+Data!M$530)</f>
        <v>4.3428712000000003</v>
      </c>
      <c r="P272" s="114">
        <f>IF(N194="","",N194+Data!N$530)</f>
        <v>4.3017427999999995</v>
      </c>
    </row>
    <row r="273" spans="1:16">
      <c r="A273" s="115"/>
      <c r="B273" s="164">
        <f t="shared" si="4"/>
        <v>42824</v>
      </c>
      <c r="C273" s="108"/>
      <c r="D273" s="108"/>
      <c r="E273" s="114" t="str">
        <f>IF(C195="","",C195+Data!C$530)</f>
        <v/>
      </c>
      <c r="F273" s="114" t="str">
        <f>IF(D195="","",D195+Data!D$530)</f>
        <v/>
      </c>
      <c r="G273" s="114" t="str">
        <f>IF(E195="","",E195+Data!E$530)</f>
        <v/>
      </c>
      <c r="H273" s="114" t="str">
        <f>IF(F195="","",F195+Data!F$530)</f>
        <v/>
      </c>
      <c r="I273" s="114" t="str">
        <f>IF(G195="","",G195+Data!G$530)</f>
        <v/>
      </c>
      <c r="J273" s="114" t="str">
        <f>IF(H195="","",H195+Data!H$530)</f>
        <v/>
      </c>
      <c r="K273" s="114">
        <f>IF(I195="","",I195+Data!I$530)</f>
        <v>4.4858614000000001</v>
      </c>
      <c r="L273" s="114">
        <f>IF(J195="","",J195+Data!J$530)</f>
        <v>4.7015796000000005</v>
      </c>
      <c r="M273" s="114">
        <f>IF(K195="","",K195+Data!K$530)</f>
        <v>4.6564360000000002</v>
      </c>
      <c r="N273" s="114">
        <f>IF(L195="","",L195+Data!L$530)</f>
        <v>4.1219608000000001</v>
      </c>
      <c r="O273" s="114">
        <f>IF(M195="","",M195+Data!M$530)</f>
        <v>4.2353712000000003</v>
      </c>
      <c r="P273" s="114">
        <f>IF(N195="","",N195+Data!N$530)</f>
        <v>4.1967428</v>
      </c>
    </row>
    <row r="274" spans="1:16">
      <c r="A274" s="115"/>
      <c r="B274" s="164">
        <f t="shared" si="4"/>
        <v>42831</v>
      </c>
      <c r="C274" s="108"/>
      <c r="D274" s="108"/>
      <c r="E274" s="114" t="str">
        <f>IF(C196="","",C196+Data!C$530)</f>
        <v/>
      </c>
      <c r="F274" s="114" t="str">
        <f>IF(D196="","",D196+Data!D$530)</f>
        <v/>
      </c>
      <c r="G274" s="114" t="str">
        <f>IF(E196="","",E196+Data!E$530)</f>
        <v/>
      </c>
      <c r="H274" s="114" t="str">
        <f>IF(F196="","",F196+Data!F$530)</f>
        <v/>
      </c>
      <c r="I274" s="114" t="str">
        <f>IF(G196="","",G196+Data!G$530)</f>
        <v/>
      </c>
      <c r="J274" s="114" t="str">
        <f>IF(H196="","",H196+Data!H$530)</f>
        <v/>
      </c>
      <c r="K274" s="114" t="str">
        <f>IF(I196="","",I196+Data!I$530)</f>
        <v/>
      </c>
      <c r="L274" s="114" t="str">
        <f>IF(J196="","",J196+Data!J$530)</f>
        <v/>
      </c>
      <c r="M274" s="114" t="str">
        <f>IF(K196="","",K196+Data!K$530)</f>
        <v/>
      </c>
      <c r="N274" s="114">
        <f>IF(L196="","",L196+Data!L$530)</f>
        <v>4.1494607999999999</v>
      </c>
      <c r="O274" s="114">
        <f>IF(M196="","",M196+Data!M$530)</f>
        <v>4.2628712000000002</v>
      </c>
      <c r="P274" s="114">
        <f>IF(N196="","",N196+Data!N$530)</f>
        <v>4.2242427999999999</v>
      </c>
    </row>
    <row r="275" spans="1:16">
      <c r="A275" s="115"/>
      <c r="B275" s="164">
        <f t="shared" si="4"/>
        <v>42838</v>
      </c>
      <c r="C275" s="108"/>
      <c r="D275" s="108"/>
      <c r="E275" s="114" t="str">
        <f>IF(C197="","",C197+Data!C$530)</f>
        <v/>
      </c>
      <c r="F275" s="114" t="str">
        <f>IF(D197="","",D197+Data!D$530)</f>
        <v/>
      </c>
      <c r="G275" s="114" t="str">
        <f>IF(E197="","",E197+Data!E$530)</f>
        <v/>
      </c>
      <c r="H275" s="114" t="str">
        <f>IF(F197="","",F197+Data!F$530)</f>
        <v/>
      </c>
      <c r="I275" s="114" t="str">
        <f>IF(G197="","",G197+Data!G$530)</f>
        <v/>
      </c>
      <c r="J275" s="114" t="str">
        <f>IF(H197="","",H197+Data!H$530)</f>
        <v/>
      </c>
      <c r="K275" s="114" t="str">
        <f>IF(I197="","",I197+Data!I$530)</f>
        <v/>
      </c>
      <c r="L275" s="114" t="str">
        <f>IF(J197="","",J197+Data!J$530)</f>
        <v/>
      </c>
      <c r="M275" s="114" t="str">
        <f>IF(K197="","",K197+Data!K$530)</f>
        <v/>
      </c>
      <c r="N275" s="114">
        <f>IF(L197="","",L197+Data!L$530)</f>
        <v>4.2219607999999997</v>
      </c>
      <c r="O275" s="114">
        <f>IF(M197="","",M197+Data!M$530)</f>
        <v>4.3353712</v>
      </c>
      <c r="P275" s="114">
        <f>IF(N197="","",N197+Data!N$530)</f>
        <v>4.2867427999999999</v>
      </c>
    </row>
    <row r="276" spans="1:16">
      <c r="A276" s="115"/>
      <c r="B276" s="164">
        <f t="shared" si="4"/>
        <v>42845</v>
      </c>
      <c r="C276" s="108"/>
      <c r="D276" s="108"/>
      <c r="E276" s="114" t="str">
        <f>IF(C198="","",C198+Data!C$530)</f>
        <v/>
      </c>
      <c r="F276" s="114" t="str">
        <f>IF(D198="","",D198+Data!D$530)</f>
        <v/>
      </c>
      <c r="G276" s="114" t="str">
        <f>IF(E198="","",E198+Data!E$530)</f>
        <v/>
      </c>
      <c r="H276" s="114" t="str">
        <f>IF(F198="","",F198+Data!F$530)</f>
        <v/>
      </c>
      <c r="I276" s="114" t="str">
        <f>IF(G198="","",G198+Data!G$530)</f>
        <v/>
      </c>
      <c r="J276" s="114" t="str">
        <f>IF(H198="","",H198+Data!H$530)</f>
        <v/>
      </c>
      <c r="K276" s="114" t="str">
        <f>IF(I198="","",I198+Data!I$530)</f>
        <v/>
      </c>
      <c r="L276" s="114" t="str">
        <f>IF(J198="","",J198+Data!J$530)</f>
        <v/>
      </c>
      <c r="M276" s="114" t="str">
        <f>IF(K198="","",K198+Data!K$530)</f>
        <v/>
      </c>
      <c r="N276" s="114">
        <f>IF(L198="","",L198+Data!L$530)</f>
        <v>3.9769608000000001</v>
      </c>
      <c r="O276" s="114">
        <f>IF(M198="","",M198+Data!M$530)</f>
        <v>4.0903711999999999</v>
      </c>
      <c r="P276" s="114">
        <f>IF(N198="","",N198+Data!N$530)</f>
        <v>4.0492428</v>
      </c>
    </row>
    <row r="277" spans="1:16">
      <c r="A277" s="115"/>
      <c r="B277" s="164">
        <f t="shared" si="4"/>
        <v>42852</v>
      </c>
      <c r="C277" s="108"/>
      <c r="D277" s="108"/>
      <c r="E277" s="114" t="str">
        <f>IF(C199="","",C199+Data!C$530)</f>
        <v/>
      </c>
      <c r="F277" s="114" t="str">
        <f>IF(D199="","",D199+Data!D$530)</f>
        <v/>
      </c>
      <c r="G277" s="114" t="str">
        <f>IF(E199="","",E199+Data!E$530)</f>
        <v/>
      </c>
      <c r="H277" s="114" t="str">
        <f>IF(F199="","",F199+Data!F$530)</f>
        <v/>
      </c>
      <c r="I277" s="114" t="str">
        <f>IF(G199="","",G199+Data!G$530)</f>
        <v/>
      </c>
      <c r="J277" s="114" t="str">
        <f>IF(H199="","",H199+Data!H$530)</f>
        <v/>
      </c>
      <c r="K277" s="114" t="str">
        <f>IF(I199="","",I199+Data!I$530)</f>
        <v/>
      </c>
      <c r="L277" s="114" t="str">
        <f>IF(J199="","",J199+Data!J$530)</f>
        <v/>
      </c>
      <c r="M277" s="114" t="str">
        <f>IF(K199="","",K199+Data!K$530)</f>
        <v/>
      </c>
      <c r="N277" s="114">
        <f>IF(L199="","",L199+Data!L$530)</f>
        <v>4.1569607999999993</v>
      </c>
      <c r="O277" s="114">
        <f>IF(M199="","",M199+Data!M$530)</f>
        <v>4.2703711999999996</v>
      </c>
      <c r="P277" s="114">
        <f>IF(N199="","",N199+Data!N$530)</f>
        <v>4.2317428000000001</v>
      </c>
    </row>
    <row r="278" spans="1:16">
      <c r="A278" s="115"/>
      <c r="B278" s="164">
        <f t="shared" si="4"/>
        <v>42859</v>
      </c>
      <c r="C278" s="108"/>
      <c r="D278" s="108"/>
      <c r="E278" s="114" t="str">
        <f>IF(C200="","",C200+Data!C$530)</f>
        <v/>
      </c>
      <c r="F278" s="114" t="str">
        <f>IF(D200="","",D200+Data!D$530)</f>
        <v/>
      </c>
      <c r="G278" s="114" t="str">
        <f>IF(E200="","",E200+Data!E$530)</f>
        <v/>
      </c>
      <c r="H278" s="114" t="str">
        <f>IF(F200="","",F200+Data!F$530)</f>
        <v/>
      </c>
      <c r="I278" s="114" t="str">
        <f>IF(G200="","",G200+Data!G$530)</f>
        <v/>
      </c>
      <c r="J278" s="114" t="str">
        <f>IF(H200="","",H200+Data!H$530)</f>
        <v/>
      </c>
      <c r="K278" s="114" t="str">
        <f>IF(I200="","",I200+Data!I$530)</f>
        <v/>
      </c>
      <c r="L278" s="114" t="str">
        <f>IF(J200="","",J200+Data!J$530)</f>
        <v/>
      </c>
      <c r="M278" s="114" t="str">
        <f>IF(K200="","",K200+Data!K$530)</f>
        <v/>
      </c>
      <c r="N278" s="114">
        <f>IF(L200="","",L200+Data!L$530)</f>
        <v>4.1294607999999995</v>
      </c>
      <c r="O278" s="114">
        <f>IF(M200="","",M200+Data!M$530)</f>
        <v>4.2428711999999997</v>
      </c>
      <c r="P278" s="114">
        <f>IF(N200="","",N200+Data!N$530)</f>
        <v>4.3392428000000001</v>
      </c>
    </row>
    <row r="279" spans="1:16">
      <c r="A279" s="115"/>
      <c r="B279" s="164">
        <f t="shared" si="4"/>
        <v>42866</v>
      </c>
      <c r="C279" s="108"/>
      <c r="D279" s="108"/>
      <c r="E279" s="114" t="str">
        <f>IF(C201="","",C201+Data!C$530)</f>
        <v/>
      </c>
      <c r="F279" s="114" t="str">
        <f>IF(D201="","",D201+Data!D$530)</f>
        <v/>
      </c>
      <c r="G279" s="114" t="str">
        <f>IF(E201="","",E201+Data!E$530)</f>
        <v/>
      </c>
      <c r="H279" s="114" t="str">
        <f>IF(F201="","",F201+Data!F$530)</f>
        <v/>
      </c>
      <c r="I279" s="114" t="str">
        <f>IF(G201="","",G201+Data!G$530)</f>
        <v/>
      </c>
      <c r="J279" s="114" t="str">
        <f>IF(H201="","",H201+Data!H$530)</f>
        <v/>
      </c>
      <c r="K279" s="114" t="str">
        <f>IF(I201="","",I201+Data!I$530)</f>
        <v/>
      </c>
      <c r="L279" s="114" t="str">
        <f>IF(J201="","",J201+Data!J$530)</f>
        <v/>
      </c>
      <c r="M279" s="114" t="str">
        <f>IF(K201="","",K201+Data!K$530)</f>
        <v/>
      </c>
      <c r="N279" s="114">
        <f>IF(L201="","",L201+Data!L$530)</f>
        <v>4.1294607999999995</v>
      </c>
      <c r="O279" s="114">
        <f>IF(M201="","",M201+Data!M$530)</f>
        <v>4.2428711999999997</v>
      </c>
      <c r="P279" s="114">
        <f>IF(N201="","",N201+Data!N$530)</f>
        <v>4.3017427999999995</v>
      </c>
    </row>
    <row r="280" spans="1:16">
      <c r="A280" s="115"/>
      <c r="B280" s="164">
        <f t="shared" si="4"/>
        <v>42873</v>
      </c>
      <c r="C280" s="108"/>
      <c r="D280" s="108"/>
      <c r="E280" s="114" t="str">
        <f>IF(C202="","",C202+Data!C$530)</f>
        <v/>
      </c>
      <c r="F280" s="114" t="str">
        <f>IF(D202="","",D202+Data!D$530)</f>
        <v/>
      </c>
      <c r="G280" s="114" t="str">
        <f>IF(E202="","",E202+Data!E$530)</f>
        <v/>
      </c>
      <c r="H280" s="114" t="str">
        <f>IF(F202="","",F202+Data!F$530)</f>
        <v/>
      </c>
      <c r="I280" s="114" t="str">
        <f>IF(G202="","",G202+Data!G$530)</f>
        <v/>
      </c>
      <c r="J280" s="114" t="str">
        <f>IF(H202="","",H202+Data!H$530)</f>
        <v/>
      </c>
      <c r="K280" s="114" t="str">
        <f>IF(I202="","",I202+Data!I$530)</f>
        <v/>
      </c>
      <c r="L280" s="114" t="str">
        <f>IF(J202="","",J202+Data!J$530)</f>
        <v/>
      </c>
      <c r="M280" s="114" t="str">
        <f>IF(K202="","",K202+Data!K$530)</f>
        <v/>
      </c>
      <c r="N280" s="114">
        <f>IF(L202="","",L202+Data!L$530)</f>
        <v>4.1294607999999995</v>
      </c>
      <c r="O280" s="114">
        <f>IF(M202="","",M202+Data!M$530)</f>
        <v>4.2428711999999997</v>
      </c>
      <c r="P280" s="114">
        <f>IF(N202="","",N202+Data!N$530)</f>
        <v>4.1542427999999996</v>
      </c>
    </row>
    <row r="281" spans="1:16">
      <c r="A281" s="115"/>
      <c r="B281" s="164">
        <f t="shared" si="4"/>
        <v>42880</v>
      </c>
      <c r="C281" s="108"/>
      <c r="D281" s="108"/>
      <c r="E281" s="114" t="str">
        <f>IF(C203="","",C203+Data!C$530)</f>
        <v/>
      </c>
      <c r="F281" s="114" t="str">
        <f>IF(D203="","",D203+Data!D$530)</f>
        <v/>
      </c>
      <c r="G281" s="114" t="str">
        <f>IF(E203="","",E203+Data!E$530)</f>
        <v/>
      </c>
      <c r="H281" s="114" t="str">
        <f>IF(F203="","",F203+Data!F$530)</f>
        <v/>
      </c>
      <c r="I281" s="114" t="str">
        <f>IF(G203="","",G203+Data!G$530)</f>
        <v/>
      </c>
      <c r="J281" s="114" t="str">
        <f>IF(H203="","",H203+Data!H$530)</f>
        <v/>
      </c>
      <c r="K281" s="114" t="str">
        <f>IF(I203="","",I203+Data!I$530)</f>
        <v/>
      </c>
      <c r="L281" s="114" t="str">
        <f>IF(J203="","",J203+Data!J$530)</f>
        <v/>
      </c>
      <c r="M281" s="114" t="str">
        <f>IF(K203="","",K203+Data!K$530)</f>
        <v/>
      </c>
      <c r="N281" s="114">
        <f>IF(L203="","",L203+Data!L$530)</f>
        <v>4.1294607999999995</v>
      </c>
      <c r="O281" s="114">
        <f>IF(M203="","",M203+Data!M$530)</f>
        <v>4.2428711999999997</v>
      </c>
      <c r="P281" s="114">
        <f>IF(N203="","",N203+Data!N$530)</f>
        <v>4.2067427999999998</v>
      </c>
    </row>
    <row r="282" spans="1:16">
      <c r="A282" s="115"/>
      <c r="B282" s="164"/>
      <c r="C282" s="108"/>
      <c r="D282" s="108"/>
      <c r="E282" s="114"/>
      <c r="F282" s="114"/>
      <c r="G282" s="114"/>
      <c r="H282" s="114"/>
      <c r="I282" s="114"/>
      <c r="J282" s="114"/>
      <c r="K282" s="114"/>
      <c r="L282" s="114"/>
      <c r="M282" s="114"/>
      <c r="N282" s="114"/>
      <c r="O282" s="114"/>
      <c r="P282" s="114"/>
    </row>
    <row r="283" spans="1:16">
      <c r="A283" s="115"/>
      <c r="B283" s="164"/>
      <c r="C283" s="108"/>
      <c r="D283" s="108"/>
      <c r="E283" s="114"/>
      <c r="F283" s="114"/>
      <c r="G283" s="114"/>
      <c r="H283" s="114"/>
      <c r="I283" s="114"/>
      <c r="J283" s="114"/>
      <c r="K283" s="114"/>
      <c r="L283" s="114"/>
      <c r="M283" s="114"/>
      <c r="N283" s="114"/>
      <c r="O283" s="114"/>
      <c r="P283" s="114"/>
    </row>
    <row r="284" spans="1:16">
      <c r="A284" s="115"/>
      <c r="B284" s="164"/>
      <c r="C284" s="108"/>
      <c r="D284" s="108"/>
      <c r="E284" s="114"/>
      <c r="F284" s="114"/>
      <c r="G284" s="114"/>
      <c r="H284" s="114"/>
      <c r="I284" s="114"/>
      <c r="J284" s="114"/>
      <c r="K284" s="114"/>
      <c r="L284" s="114"/>
      <c r="M284" s="114"/>
      <c r="N284" s="114"/>
      <c r="O284" s="114"/>
      <c r="P284" s="114"/>
    </row>
    <row r="285" spans="1:16">
      <c r="A285" s="115"/>
      <c r="B285" s="164"/>
      <c r="C285" s="108"/>
      <c r="D285" s="108"/>
      <c r="E285" s="114"/>
      <c r="F285" s="114"/>
      <c r="G285" s="114"/>
      <c r="H285" s="114"/>
      <c r="I285" s="114"/>
      <c r="J285" s="114"/>
      <c r="K285" s="114"/>
      <c r="L285" s="114"/>
      <c r="M285" s="114"/>
      <c r="N285" s="114"/>
      <c r="O285" s="114"/>
      <c r="P285" s="114"/>
    </row>
    <row r="286" spans="1:16">
      <c r="A286" s="115"/>
      <c r="B286" s="164"/>
      <c r="C286" s="108"/>
      <c r="D286" s="108"/>
      <c r="E286" s="114"/>
      <c r="F286" s="114"/>
      <c r="G286" s="114"/>
      <c r="H286" s="114"/>
      <c r="I286" s="114"/>
      <c r="J286" s="114"/>
      <c r="K286" s="114"/>
      <c r="L286" s="114"/>
      <c r="M286" s="114"/>
      <c r="N286" s="114"/>
      <c r="O286" s="114"/>
      <c r="P286" s="114"/>
    </row>
    <row r="287" spans="1:16">
      <c r="A287" s="115"/>
      <c r="B287" s="164"/>
      <c r="C287" s="108"/>
      <c r="D287" s="108"/>
      <c r="E287" s="114"/>
      <c r="F287" s="114"/>
      <c r="G287" s="114"/>
      <c r="H287" s="114"/>
      <c r="I287" s="114"/>
      <c r="J287" s="114"/>
      <c r="K287" s="114"/>
      <c r="L287" s="114"/>
      <c r="M287" s="114"/>
      <c r="N287" s="114"/>
      <c r="O287" s="114"/>
      <c r="P287" s="114"/>
    </row>
    <row r="288" spans="1:16">
      <c r="A288" s="115"/>
      <c r="B288" s="164"/>
      <c r="C288" s="108"/>
      <c r="D288" s="108"/>
      <c r="E288" s="114"/>
      <c r="F288" s="114"/>
      <c r="G288" s="114"/>
      <c r="H288" s="114"/>
      <c r="I288" s="114"/>
      <c r="J288" s="114"/>
      <c r="K288" s="114"/>
      <c r="L288" s="114"/>
      <c r="M288" s="114"/>
      <c r="N288" s="114"/>
      <c r="O288" s="114"/>
      <c r="P288" s="114"/>
    </row>
    <row r="289" spans="1:16">
      <c r="A289" s="115"/>
      <c r="B289" s="164"/>
      <c r="C289" s="108"/>
      <c r="D289" s="108"/>
      <c r="E289" s="114"/>
      <c r="F289" s="114"/>
      <c r="G289" s="114"/>
      <c r="H289" s="114"/>
      <c r="I289" s="114"/>
      <c r="J289" s="114"/>
      <c r="K289" s="114"/>
      <c r="L289" s="114"/>
      <c r="M289" s="114"/>
      <c r="N289" s="114"/>
      <c r="O289" s="114"/>
      <c r="P289" s="114"/>
    </row>
    <row r="290" spans="1:16">
      <c r="A290" s="115"/>
      <c r="B290" s="164"/>
      <c r="C290" s="108"/>
      <c r="D290" s="108"/>
      <c r="E290" s="114"/>
      <c r="F290" s="114"/>
      <c r="G290" s="114"/>
      <c r="H290" s="114"/>
      <c r="I290" s="114"/>
      <c r="J290" s="114"/>
      <c r="K290" s="114"/>
      <c r="L290" s="114"/>
      <c r="M290" s="114"/>
      <c r="N290" s="114"/>
      <c r="O290" s="114"/>
      <c r="P290" s="114"/>
    </row>
    <row r="291" spans="1:16">
      <c r="A291" s="115"/>
      <c r="B291" s="164"/>
      <c r="C291" s="108"/>
      <c r="D291" s="108"/>
      <c r="E291" s="114"/>
      <c r="F291" s="114"/>
      <c r="G291" s="114"/>
      <c r="H291" s="114"/>
      <c r="I291" s="114"/>
      <c r="J291" s="114"/>
      <c r="K291" s="114"/>
      <c r="L291" s="114"/>
      <c r="M291" s="114"/>
      <c r="N291" s="114"/>
      <c r="O291" s="114"/>
      <c r="P291" s="114"/>
    </row>
    <row r="292" spans="1:16">
      <c r="A292" s="115"/>
      <c r="B292" s="164"/>
      <c r="C292" s="108"/>
      <c r="D292" s="108"/>
      <c r="E292" s="114"/>
      <c r="F292" s="114"/>
      <c r="G292" s="114"/>
      <c r="H292" s="114"/>
      <c r="I292" s="114"/>
      <c r="J292" s="114"/>
      <c r="K292" s="114"/>
      <c r="L292" s="114"/>
      <c r="M292" s="114"/>
      <c r="N292" s="114"/>
      <c r="O292" s="114"/>
      <c r="P292" s="114"/>
    </row>
    <row r="293" spans="1:16">
      <c r="A293" s="115"/>
      <c r="B293" s="164"/>
      <c r="C293" s="108"/>
      <c r="D293" s="108"/>
      <c r="E293" s="114"/>
      <c r="F293" s="114"/>
      <c r="G293" s="114"/>
      <c r="H293" s="114"/>
      <c r="I293" s="114"/>
      <c r="J293" s="114"/>
      <c r="K293" s="114"/>
      <c r="L293" s="114"/>
      <c r="M293" s="114"/>
      <c r="N293" s="114"/>
      <c r="O293" s="114"/>
      <c r="P293" s="114"/>
    </row>
    <row r="294" spans="1:16">
      <c r="A294" s="116"/>
      <c r="B294" s="164"/>
      <c r="C294" s="113"/>
      <c r="D294" s="113"/>
      <c r="E294" s="114"/>
      <c r="F294" s="114"/>
      <c r="G294" s="114"/>
      <c r="H294" s="114"/>
      <c r="I294" s="114"/>
      <c r="J294" s="114"/>
      <c r="K294" s="114"/>
      <c r="L294" s="114"/>
      <c r="M294" s="114"/>
      <c r="N294" s="114"/>
      <c r="O294" s="114"/>
      <c r="P294" s="114"/>
    </row>
    <row r="295" spans="1:16">
      <c r="A295" s="116"/>
      <c r="B295" s="164"/>
      <c r="C295" s="113"/>
      <c r="D295" s="113"/>
      <c r="E295" s="114"/>
      <c r="F295" s="114"/>
      <c r="G295" s="114"/>
      <c r="H295" s="114"/>
      <c r="I295" s="114"/>
      <c r="J295" s="114"/>
      <c r="K295" s="114"/>
      <c r="L295" s="114"/>
      <c r="M295" s="114"/>
      <c r="N295" s="114"/>
      <c r="O295" s="114"/>
      <c r="P295" s="114"/>
    </row>
    <row r="296" spans="1:16" ht="13.5" thickBot="1">
      <c r="A296" s="107"/>
      <c r="B296" s="107"/>
      <c r="C296" s="107"/>
      <c r="D296" s="107"/>
      <c r="E296" s="119"/>
      <c r="F296" s="119"/>
      <c r="G296" s="119"/>
      <c r="H296" s="119"/>
      <c r="I296" s="119"/>
      <c r="J296" s="119"/>
      <c r="K296" s="119"/>
      <c r="L296" s="119"/>
      <c r="M296" s="119"/>
      <c r="N296" s="119"/>
      <c r="O296" s="119"/>
      <c r="P296" s="119"/>
    </row>
    <row r="297" spans="1:16">
      <c r="A297" s="258" t="s">
        <v>11</v>
      </c>
      <c r="B297" s="108"/>
      <c r="C297" s="108"/>
      <c r="D297" s="108"/>
      <c r="E297" s="166"/>
      <c r="F297" s="166"/>
      <c r="G297" s="166"/>
      <c r="H297" s="166"/>
      <c r="I297" s="166"/>
      <c r="J297" s="166"/>
      <c r="K297" s="166"/>
      <c r="L297" s="166"/>
      <c r="M297" s="166"/>
      <c r="N297" s="166"/>
      <c r="O297" s="166"/>
      <c r="P297" s="166"/>
    </row>
    <row r="298" spans="1:16">
      <c r="A298" s="155"/>
      <c r="B298" s="157"/>
      <c r="C298" s="157"/>
      <c r="D298" s="157"/>
      <c r="E298" s="264"/>
      <c r="F298" s="264"/>
      <c r="G298" s="264"/>
      <c r="H298" s="264"/>
      <c r="I298" s="264"/>
      <c r="J298" s="264"/>
      <c r="K298" s="264"/>
      <c r="L298" s="264"/>
      <c r="M298" s="264"/>
      <c r="N298" s="264"/>
      <c r="O298" s="264"/>
      <c r="P298" s="264"/>
    </row>
    <row r="299" spans="1:16">
      <c r="A299" s="155"/>
      <c r="B299" s="157"/>
      <c r="C299" s="157"/>
      <c r="D299" s="157"/>
      <c r="E299" s="264"/>
      <c r="F299" s="264"/>
      <c r="G299" s="264"/>
      <c r="H299" s="264"/>
      <c r="I299" s="264"/>
      <c r="J299" s="264"/>
      <c r="K299" s="264"/>
      <c r="L299" s="264"/>
      <c r="M299" s="264"/>
      <c r="N299" s="264"/>
      <c r="O299" s="264"/>
      <c r="P299" s="264"/>
    </row>
    <row r="300" spans="1:16" ht="13.5" thickBot="1">
      <c r="A300" s="240" t="s">
        <v>330</v>
      </c>
      <c r="B300" s="121"/>
      <c r="C300" s="121"/>
      <c r="D300" s="121"/>
      <c r="E300" s="121"/>
      <c r="F300" s="121"/>
      <c r="G300" s="121"/>
      <c r="H300" s="121"/>
      <c r="I300" s="121"/>
      <c r="J300" s="121"/>
      <c r="K300" s="121"/>
      <c r="L300" s="121"/>
      <c r="M300" s="121"/>
      <c r="N300" s="121"/>
      <c r="O300" s="121"/>
      <c r="P300" s="121"/>
    </row>
    <row r="301" spans="1:16">
      <c r="A301" s="123" t="s">
        <v>63</v>
      </c>
      <c r="B301" s="170" t="s">
        <v>72</v>
      </c>
      <c r="C301" s="170" t="s">
        <v>105</v>
      </c>
      <c r="D301" s="122"/>
      <c r="E301" s="566" t="s">
        <v>73</v>
      </c>
      <c r="F301" s="566"/>
      <c r="G301" s="566"/>
      <c r="H301" s="566"/>
      <c r="I301" s="566"/>
      <c r="J301" s="566"/>
      <c r="K301" s="566"/>
      <c r="L301" s="566"/>
      <c r="M301" s="566"/>
      <c r="N301" s="566"/>
      <c r="O301" s="566"/>
      <c r="P301" s="566"/>
    </row>
    <row r="302" spans="1:16" ht="13.5" thickBot="1">
      <c r="A302" s="121" t="s">
        <v>111</v>
      </c>
      <c r="B302" s="241" t="s">
        <v>107</v>
      </c>
      <c r="C302" s="242" t="s">
        <v>108</v>
      </c>
      <c r="D302" s="241"/>
      <c r="E302" s="241" t="s">
        <v>241</v>
      </c>
      <c r="F302" s="241" t="s">
        <v>61</v>
      </c>
      <c r="G302" s="241" t="s">
        <v>155</v>
      </c>
      <c r="H302" s="241" t="s">
        <v>144</v>
      </c>
      <c r="I302" s="241" t="s">
        <v>145</v>
      </c>
      <c r="J302" s="241" t="s">
        <v>146</v>
      </c>
      <c r="K302" s="241" t="s">
        <v>147</v>
      </c>
      <c r="L302" s="241" t="s">
        <v>148</v>
      </c>
      <c r="M302" s="241" t="s">
        <v>149</v>
      </c>
      <c r="N302" s="241" t="s">
        <v>150</v>
      </c>
      <c r="O302" s="241" t="s">
        <v>151</v>
      </c>
      <c r="P302" s="241" t="s">
        <v>152</v>
      </c>
    </row>
    <row r="303" spans="1:16">
      <c r="A303" s="123"/>
      <c r="B303" s="124"/>
      <c r="C303" s="122"/>
      <c r="D303" s="122"/>
      <c r="E303" s="567" t="s">
        <v>217</v>
      </c>
      <c r="F303" s="567"/>
      <c r="G303" s="567"/>
      <c r="H303" s="567"/>
      <c r="I303" s="567"/>
      <c r="J303" s="567"/>
      <c r="K303" s="567"/>
      <c r="L303" s="567"/>
      <c r="M303" s="567"/>
      <c r="N303" s="567"/>
      <c r="O303" s="567"/>
      <c r="P303" s="567"/>
    </row>
    <row r="304" spans="1:16">
      <c r="A304" s="105">
        <v>2016</v>
      </c>
      <c r="B304" s="169">
        <v>42495</v>
      </c>
      <c r="C304" s="125" t="str">
        <f>IF(Data!C319="","",Data!C319)</f>
        <v/>
      </c>
      <c r="D304" s="123"/>
      <c r="E304" s="125" t="str">
        <f>IF(Data!E319="","",Data!E319)</f>
        <v/>
      </c>
      <c r="F304" s="125" t="str">
        <f>IF(Data!F319="","",Data!F319)</f>
        <v/>
      </c>
      <c r="G304" s="125" t="str">
        <f>IF(Data!G319="","",Data!G319)</f>
        <v/>
      </c>
      <c r="H304" s="125" t="str">
        <f>IF(Data!H319="","",Data!H319)</f>
        <v/>
      </c>
      <c r="I304" s="125" t="str">
        <f>IF(Data!I319="","",Data!I319)</f>
        <v/>
      </c>
      <c r="J304" s="125" t="str">
        <f>IF(Data!J319="","",Data!J319)</f>
        <v/>
      </c>
      <c r="K304" s="125" t="str">
        <f>IF(Data!K319="","",Data!K319)</f>
        <v/>
      </c>
      <c r="L304" s="125" t="str">
        <f>IF(Data!L319="","",Data!L319)</f>
        <v/>
      </c>
      <c r="M304" s="125" t="str">
        <f>IF(Data!M319="","",Data!M319)</f>
        <v/>
      </c>
      <c r="N304" s="125" t="str">
        <f>IF(Data!N319="","",Data!N319)</f>
        <v/>
      </c>
      <c r="O304" s="125" t="str">
        <f>IF(Data!O319="","",Data!O319)</f>
        <v/>
      </c>
      <c r="P304" s="125" t="str">
        <f>IF(Data!P319="","",Data!P319)</f>
        <v/>
      </c>
    </row>
    <row r="305" spans="1:16">
      <c r="A305" s="126"/>
      <c r="B305" s="169">
        <f>B304+7</f>
        <v>42502</v>
      </c>
      <c r="C305" s="415" t="str">
        <f>IF(Data!C320="","",Data!C320)</f>
        <v/>
      </c>
      <c r="D305" s="123"/>
      <c r="E305" s="125" t="str">
        <f>IF(Data!E320="","",Data!E320)</f>
        <v/>
      </c>
      <c r="F305" s="125" t="str">
        <f>IF(Data!F320="","",Data!F320)</f>
        <v/>
      </c>
      <c r="G305" s="125" t="str">
        <f>IF(Data!G320="","",Data!G320)</f>
        <v/>
      </c>
      <c r="H305" s="125" t="str">
        <f>IF(Data!H320="","",Data!H320)</f>
        <v/>
      </c>
      <c r="I305" s="125" t="str">
        <f>IF(Data!I320="","",Data!I320)</f>
        <v/>
      </c>
      <c r="J305" s="125" t="str">
        <f>IF(Data!J320="","",Data!J320)</f>
        <v/>
      </c>
      <c r="K305" s="125" t="str">
        <f>IF(Data!K320="","",Data!K320)</f>
        <v/>
      </c>
      <c r="L305" s="125" t="str">
        <f>IF(Data!L320="","",Data!L320)</f>
        <v/>
      </c>
      <c r="M305" s="125" t="str">
        <f>IF(Data!M320="","",Data!M320)</f>
        <v/>
      </c>
      <c r="N305" s="125" t="str">
        <f>IF(Data!N320="","",Data!N320)</f>
        <v/>
      </c>
      <c r="O305" s="125" t="str">
        <f>IF(Data!O320="","",Data!O320)</f>
        <v/>
      </c>
      <c r="P305" s="125" t="str">
        <f>IF(Data!P320="","",Data!P320)</f>
        <v/>
      </c>
    </row>
    <row r="306" spans="1:16">
      <c r="A306" s="126"/>
      <c r="B306" s="169">
        <f t="shared" ref="B306:B359" si="5">B305+7</f>
        <v>42509</v>
      </c>
      <c r="C306" s="415" t="str">
        <f>IF(Data!C321="","",Data!C321)</f>
        <v/>
      </c>
      <c r="D306" s="123"/>
      <c r="E306" s="125" t="str">
        <f>IF(Data!E321="","",Data!E321)</f>
        <v/>
      </c>
      <c r="F306" s="125" t="str">
        <f>IF(Data!F321="","",Data!F321)</f>
        <v/>
      </c>
      <c r="G306" s="125" t="str">
        <f>IF(Data!G321="","",Data!G321)</f>
        <v/>
      </c>
      <c r="H306" s="125" t="str">
        <f>IF(Data!H321="","",Data!H321)</f>
        <v/>
      </c>
      <c r="I306" s="125" t="str">
        <f>IF(Data!I321="","",Data!I321)</f>
        <v/>
      </c>
      <c r="J306" s="125" t="str">
        <f>IF(Data!J321="","",Data!J321)</f>
        <v/>
      </c>
      <c r="K306" s="125" t="str">
        <f>IF(Data!K321="","",Data!K321)</f>
        <v/>
      </c>
      <c r="L306" s="125" t="str">
        <f>IF(Data!L321="","",Data!L321)</f>
        <v/>
      </c>
      <c r="M306" s="125" t="str">
        <f>IF(Data!M321="","",Data!M321)</f>
        <v/>
      </c>
      <c r="N306" s="125" t="str">
        <f>IF(Data!N321="","",Data!N321)</f>
        <v/>
      </c>
      <c r="O306" s="125" t="str">
        <f>IF(Data!O321="","",Data!O321)</f>
        <v/>
      </c>
      <c r="P306" s="125" t="str">
        <f>IF(Data!P321="","",Data!P321)</f>
        <v/>
      </c>
    </row>
    <row r="307" spans="1:16">
      <c r="A307" s="126"/>
      <c r="B307" s="169">
        <f t="shared" si="5"/>
        <v>42516</v>
      </c>
      <c r="C307" s="415" t="str">
        <f>IF(Data!C322="","",Data!C322)</f>
        <v/>
      </c>
      <c r="D307" s="123"/>
      <c r="E307" s="125" t="str">
        <f>IF(Data!E322="","",Data!E322)</f>
        <v/>
      </c>
      <c r="F307" s="125" t="str">
        <f>IF(Data!F322="","",Data!F322)</f>
        <v/>
      </c>
      <c r="G307" s="125" t="str">
        <f>IF(Data!G322="","",Data!G322)</f>
        <v/>
      </c>
      <c r="H307" s="125" t="str">
        <f>IF(Data!H322="","",Data!H322)</f>
        <v/>
      </c>
      <c r="I307" s="125" t="str">
        <f>IF(Data!I322="","",Data!I322)</f>
        <v/>
      </c>
      <c r="J307" s="125" t="str">
        <f>IF(Data!J322="","",Data!J322)</f>
        <v/>
      </c>
      <c r="K307" s="125" t="str">
        <f>IF(Data!K322="","",Data!K322)</f>
        <v/>
      </c>
      <c r="L307" s="125" t="str">
        <f>IF(Data!L322="","",Data!L322)</f>
        <v/>
      </c>
      <c r="M307" s="125" t="str">
        <f>IF(Data!M322="","",Data!M322)</f>
        <v/>
      </c>
      <c r="N307" s="125" t="str">
        <f>IF(Data!N322="","",Data!N322)</f>
        <v/>
      </c>
      <c r="O307" s="125" t="str">
        <f>IF(Data!O322="","",Data!O322)</f>
        <v/>
      </c>
      <c r="P307" s="125" t="str">
        <f>IF(Data!P322="","",Data!P322)</f>
        <v/>
      </c>
    </row>
    <row r="308" spans="1:16">
      <c r="A308" s="126"/>
      <c r="B308" s="169">
        <f t="shared" si="5"/>
        <v>42523</v>
      </c>
      <c r="C308" s="415" t="str">
        <f>IF(Data!C323="","",Data!C323)</f>
        <v/>
      </c>
      <c r="D308" s="123"/>
      <c r="E308" s="125" t="str">
        <f>IF(Data!E323="","",Data!E323)</f>
        <v/>
      </c>
      <c r="F308" s="125" t="str">
        <f>IF(Data!F323="","",Data!F323)</f>
        <v/>
      </c>
      <c r="G308" s="125" t="str">
        <f>IF(Data!G323="","",Data!G323)</f>
        <v/>
      </c>
      <c r="H308" s="125" t="str">
        <f>IF(Data!H323="","",Data!H323)</f>
        <v/>
      </c>
      <c r="I308" s="125" t="str">
        <f>IF(Data!I323="","",Data!I323)</f>
        <v/>
      </c>
      <c r="J308" s="125" t="str">
        <f>IF(Data!J323="","",Data!J323)</f>
        <v/>
      </c>
      <c r="K308" s="125" t="str">
        <f>IF(Data!K323="","",Data!K323)</f>
        <v/>
      </c>
      <c r="L308" s="125" t="str">
        <f>IF(Data!L323="","",Data!L323)</f>
        <v/>
      </c>
      <c r="M308" s="125" t="str">
        <f>IF(Data!M323="","",Data!M323)</f>
        <v/>
      </c>
      <c r="N308" s="125" t="str">
        <f>IF(Data!N323="","",Data!N323)</f>
        <v/>
      </c>
      <c r="O308" s="125" t="str">
        <f>IF(Data!O323="","",Data!O323)</f>
        <v/>
      </c>
      <c r="P308" s="125" t="str">
        <f>IF(Data!P323="","",Data!P323)</f>
        <v/>
      </c>
    </row>
    <row r="309" spans="1:16">
      <c r="A309" s="126"/>
      <c r="B309" s="169">
        <f t="shared" si="5"/>
        <v>42530</v>
      </c>
      <c r="C309" s="415" t="str">
        <f>IF(Data!C324="","",Data!C324)</f>
        <v/>
      </c>
      <c r="D309" s="123"/>
      <c r="E309" s="125" t="str">
        <f>IF(Data!E324="","",Data!E324)</f>
        <v/>
      </c>
      <c r="F309" s="125" t="str">
        <f>IF(Data!F324="","",Data!F324)</f>
        <v/>
      </c>
      <c r="G309" s="125" t="str">
        <f>IF(Data!G324="","",Data!G324)</f>
        <v/>
      </c>
      <c r="H309" s="125" t="str">
        <f>IF(Data!H324="","",Data!H324)</f>
        <v/>
      </c>
      <c r="I309" s="125" t="str">
        <f>IF(Data!I324="","",Data!I324)</f>
        <v/>
      </c>
      <c r="J309" s="125" t="str">
        <f>IF(Data!J324="","",Data!J324)</f>
        <v/>
      </c>
      <c r="K309" s="125" t="str">
        <f>IF(Data!K324="","",Data!K324)</f>
        <v/>
      </c>
      <c r="L309" s="125" t="str">
        <f>IF(Data!L324="","",Data!L324)</f>
        <v/>
      </c>
      <c r="M309" s="125" t="str">
        <f>IF(Data!M324="","",Data!M324)</f>
        <v/>
      </c>
      <c r="N309" s="125" t="str">
        <f>IF(Data!N324="","",Data!N324)</f>
        <v/>
      </c>
      <c r="O309" s="125" t="str">
        <f>IF(Data!O324="","",Data!O324)</f>
        <v/>
      </c>
      <c r="P309" s="125" t="str">
        <f>IF(Data!P324="","",Data!P324)</f>
        <v/>
      </c>
    </row>
    <row r="310" spans="1:16">
      <c r="A310" s="126"/>
      <c r="B310" s="169">
        <f t="shared" si="5"/>
        <v>42537</v>
      </c>
      <c r="C310" s="415" t="str">
        <f>IF(Data!C325="","",Data!C325)</f>
        <v/>
      </c>
      <c r="D310" s="123"/>
      <c r="E310" s="125" t="str">
        <f>IF(Data!E325="","",Data!E325)</f>
        <v/>
      </c>
      <c r="F310" s="125" t="str">
        <f>IF(Data!F325="","",Data!F325)</f>
        <v/>
      </c>
      <c r="G310" s="125" t="str">
        <f>IF(Data!G325="","",Data!G325)</f>
        <v/>
      </c>
      <c r="H310" s="125" t="str">
        <f>IF(Data!H325="","",Data!H325)</f>
        <v/>
      </c>
      <c r="I310" s="125" t="str">
        <f>IF(Data!I325="","",Data!I325)</f>
        <v/>
      </c>
      <c r="J310" s="125" t="str">
        <f>IF(Data!J325="","",Data!J325)</f>
        <v/>
      </c>
      <c r="K310" s="125" t="str">
        <f>IF(Data!K325="","",Data!K325)</f>
        <v/>
      </c>
      <c r="L310" s="125" t="str">
        <f>IF(Data!L325="","",Data!L325)</f>
        <v/>
      </c>
      <c r="M310" s="125" t="str">
        <f>IF(Data!M325="","",Data!M325)</f>
        <v/>
      </c>
      <c r="N310" s="125" t="str">
        <f>IF(Data!N325="","",Data!N325)</f>
        <v/>
      </c>
      <c r="O310" s="125" t="str">
        <f>IF(Data!O325="","",Data!O325)</f>
        <v/>
      </c>
      <c r="P310" s="125" t="str">
        <f>IF(Data!P325="","",Data!P325)</f>
        <v/>
      </c>
    </row>
    <row r="311" spans="1:16">
      <c r="A311" s="126"/>
      <c r="B311" s="169">
        <f t="shared" si="5"/>
        <v>42544</v>
      </c>
      <c r="C311" s="415" t="str">
        <f>IF(Data!C326="","",Data!C326)</f>
        <v/>
      </c>
      <c r="D311" s="123"/>
      <c r="E311" s="125" t="str">
        <f>IF(Data!E326="","",Data!E326)</f>
        <v/>
      </c>
      <c r="F311" s="125" t="str">
        <f>IF(Data!F326="","",Data!F326)</f>
        <v/>
      </c>
      <c r="G311" s="125" t="str">
        <f>IF(Data!G326="","",Data!G326)</f>
        <v/>
      </c>
      <c r="H311" s="125" t="str">
        <f>IF(Data!H326="","",Data!H326)</f>
        <v/>
      </c>
      <c r="I311" s="125" t="str">
        <f>IF(Data!I326="","",Data!I326)</f>
        <v/>
      </c>
      <c r="J311" s="125" t="str">
        <f>IF(Data!J326="","",Data!J326)</f>
        <v/>
      </c>
      <c r="K311" s="125" t="str">
        <f>IF(Data!K326="","",Data!K326)</f>
        <v/>
      </c>
      <c r="L311" s="125" t="str">
        <f>IF(Data!L326="","",Data!L326)</f>
        <v/>
      </c>
      <c r="M311" s="125" t="str">
        <f>IF(Data!M326="","",Data!M326)</f>
        <v/>
      </c>
      <c r="N311" s="125" t="str">
        <f>IF(Data!N326="","",Data!N326)</f>
        <v/>
      </c>
      <c r="O311" s="125" t="str">
        <f>IF(Data!O326="","",Data!O326)</f>
        <v/>
      </c>
      <c r="P311" s="125" t="str">
        <f>IF(Data!P326="","",Data!P326)</f>
        <v/>
      </c>
    </row>
    <row r="312" spans="1:16">
      <c r="A312" s="126"/>
      <c r="B312" s="169">
        <f t="shared" si="5"/>
        <v>42551</v>
      </c>
      <c r="C312" s="415" t="str">
        <f>IF(Data!C327="","",Data!C327)</f>
        <v/>
      </c>
      <c r="D312" s="123"/>
      <c r="E312" s="125" t="str">
        <f>IF(Data!E327="","",Data!E327)</f>
        <v/>
      </c>
      <c r="F312" s="125" t="str">
        <f>IF(Data!F327="","",Data!F327)</f>
        <v/>
      </c>
      <c r="G312" s="125" t="str">
        <f>IF(Data!G327="","",Data!G327)</f>
        <v/>
      </c>
      <c r="H312" s="125" t="str">
        <f>IF(Data!H327="","",Data!H327)</f>
        <v/>
      </c>
      <c r="I312" s="125" t="str">
        <f>IF(Data!I327="","",Data!I327)</f>
        <v/>
      </c>
      <c r="J312" s="125" t="str">
        <f>IF(Data!J327="","",Data!J327)</f>
        <v/>
      </c>
      <c r="K312" s="125" t="str">
        <f>IF(Data!K327="","",Data!K327)</f>
        <v/>
      </c>
      <c r="L312" s="125" t="str">
        <f>IF(Data!L327="","",Data!L327)</f>
        <v/>
      </c>
      <c r="M312" s="125" t="str">
        <f>IF(Data!M327="","",Data!M327)</f>
        <v/>
      </c>
      <c r="N312" s="125" t="str">
        <f>IF(Data!N327="","",Data!N327)</f>
        <v/>
      </c>
      <c r="O312" s="125" t="str">
        <f>IF(Data!O327="","",Data!O327)</f>
        <v/>
      </c>
      <c r="P312" s="125" t="str">
        <f>IF(Data!P327="","",Data!P327)</f>
        <v/>
      </c>
    </row>
    <row r="313" spans="1:16">
      <c r="A313" s="126"/>
      <c r="B313" s="169">
        <f t="shared" si="5"/>
        <v>42558</v>
      </c>
      <c r="C313" s="415" t="str">
        <f>IF(Data!C328="","",Data!C328)</f>
        <v/>
      </c>
      <c r="D313" s="123"/>
      <c r="E313" s="125" t="str">
        <f>IF(Data!E328="","",Data!E328)</f>
        <v/>
      </c>
      <c r="F313" s="125" t="str">
        <f>IF(Data!F328="","",Data!F328)</f>
        <v/>
      </c>
      <c r="G313" s="125" t="str">
        <f>IF(Data!G328="","",Data!G328)</f>
        <v/>
      </c>
      <c r="H313" s="125" t="str">
        <f>IF(Data!H328="","",Data!H328)</f>
        <v/>
      </c>
      <c r="I313" s="125" t="str">
        <f>IF(Data!I328="","",Data!I328)</f>
        <v/>
      </c>
      <c r="J313" s="125" t="str">
        <f>IF(Data!J328="","",Data!J328)</f>
        <v/>
      </c>
      <c r="K313" s="125" t="str">
        <f>IF(Data!K328="","",Data!K328)</f>
        <v/>
      </c>
      <c r="L313" s="125" t="str">
        <f>IF(Data!L328="","",Data!L328)</f>
        <v/>
      </c>
      <c r="M313" s="125" t="str">
        <f>IF(Data!M328="","",Data!M328)</f>
        <v/>
      </c>
      <c r="N313" s="125" t="str">
        <f>IF(Data!N328="","",Data!N328)</f>
        <v/>
      </c>
      <c r="O313" s="125" t="str">
        <f>IF(Data!O328="","",Data!O328)</f>
        <v/>
      </c>
      <c r="P313" s="125" t="str">
        <f>IF(Data!P328="","",Data!P328)</f>
        <v/>
      </c>
    </row>
    <row r="314" spans="1:16">
      <c r="A314" s="126"/>
      <c r="B314" s="169">
        <f t="shared" si="5"/>
        <v>42565</v>
      </c>
      <c r="C314" s="415" t="str">
        <f>IF(Data!C329="","",Data!C329)</f>
        <v/>
      </c>
      <c r="D314" s="123"/>
      <c r="E314" s="125" t="str">
        <f>IF(Data!E329="","",Data!E329)</f>
        <v/>
      </c>
      <c r="F314" s="125" t="str">
        <f>IF(Data!F329="","",Data!F329)</f>
        <v/>
      </c>
      <c r="G314" s="125" t="str">
        <f>IF(Data!G329="","",Data!G329)</f>
        <v/>
      </c>
      <c r="H314" s="125" t="str">
        <f>IF(Data!H329="","",Data!H329)</f>
        <v/>
      </c>
      <c r="I314" s="125" t="str">
        <f>IF(Data!I329="","",Data!I329)</f>
        <v/>
      </c>
      <c r="J314" s="125" t="str">
        <f>IF(Data!J329="","",Data!J329)</f>
        <v/>
      </c>
      <c r="K314" s="125" t="str">
        <f>IF(Data!K329="","",Data!K329)</f>
        <v/>
      </c>
      <c r="L314" s="125" t="str">
        <f>IF(Data!L329="","",Data!L329)</f>
        <v/>
      </c>
      <c r="M314" s="125" t="str">
        <f>IF(Data!M329="","",Data!M329)</f>
        <v/>
      </c>
      <c r="N314" s="125" t="str">
        <f>IF(Data!N329="","",Data!N329)</f>
        <v/>
      </c>
      <c r="O314" s="125" t="str">
        <f>IF(Data!O329="","",Data!O329)</f>
        <v/>
      </c>
      <c r="P314" s="125" t="str">
        <f>IF(Data!P329="","",Data!P329)</f>
        <v/>
      </c>
    </row>
    <row r="315" spans="1:16">
      <c r="A315" s="126"/>
      <c r="B315" s="169">
        <f t="shared" si="5"/>
        <v>42572</v>
      </c>
      <c r="C315" s="415" t="str">
        <f>IF(Data!C330="","",Data!C330)</f>
        <v/>
      </c>
      <c r="D315" s="123"/>
      <c r="E315" s="125" t="str">
        <f>IF(Data!E330="","",Data!E330)</f>
        <v/>
      </c>
      <c r="F315" s="125" t="str">
        <f>IF(Data!F330="","",Data!F330)</f>
        <v/>
      </c>
      <c r="G315" s="125" t="str">
        <f>IF(Data!G330="","",Data!G330)</f>
        <v/>
      </c>
      <c r="H315" s="125" t="str">
        <f>IF(Data!H330="","",Data!H330)</f>
        <v/>
      </c>
      <c r="I315" s="125" t="str">
        <f>IF(Data!I330="","",Data!I330)</f>
        <v/>
      </c>
      <c r="J315" s="125" t="str">
        <f>IF(Data!J330="","",Data!J330)</f>
        <v/>
      </c>
      <c r="K315" s="125" t="str">
        <f>IF(Data!K330="","",Data!K330)</f>
        <v/>
      </c>
      <c r="L315" s="125" t="str">
        <f>IF(Data!L330="","",Data!L330)</f>
        <v/>
      </c>
      <c r="M315" s="125" t="str">
        <f>IF(Data!M330="","",Data!M330)</f>
        <v/>
      </c>
      <c r="N315" s="125" t="str">
        <f>IF(Data!N330="","",Data!N330)</f>
        <v/>
      </c>
      <c r="O315" s="125" t="str">
        <f>IF(Data!O330="","",Data!O330)</f>
        <v/>
      </c>
      <c r="P315" s="125" t="str">
        <f>IF(Data!P330="","",Data!P330)</f>
        <v/>
      </c>
    </row>
    <row r="316" spans="1:16">
      <c r="A316" s="126"/>
      <c r="B316" s="169">
        <f t="shared" si="5"/>
        <v>42579</v>
      </c>
      <c r="C316" s="415" t="str">
        <f>IF(Data!C331="","",Data!C331)</f>
        <v/>
      </c>
      <c r="D316" s="123"/>
      <c r="E316" s="125" t="str">
        <f>IF(Data!E331="","",Data!E331)</f>
        <v/>
      </c>
      <c r="F316" s="125" t="str">
        <f>IF(Data!F331="","",Data!F331)</f>
        <v/>
      </c>
      <c r="G316" s="125" t="str">
        <f>IF(Data!G331="","",Data!G331)</f>
        <v/>
      </c>
      <c r="H316" s="125" t="str">
        <f>IF(Data!H331="","",Data!H331)</f>
        <v/>
      </c>
      <c r="I316" s="125" t="str">
        <f>IF(Data!I331="","",Data!I331)</f>
        <v/>
      </c>
      <c r="J316" s="125" t="str">
        <f>IF(Data!J331="","",Data!J331)</f>
        <v/>
      </c>
      <c r="K316" s="125" t="str">
        <f>IF(Data!K331="","",Data!K331)</f>
        <v/>
      </c>
      <c r="L316" s="125" t="str">
        <f>IF(Data!L331="","",Data!L331)</f>
        <v/>
      </c>
      <c r="M316" s="125" t="str">
        <f>IF(Data!M331="","",Data!M331)</f>
        <v/>
      </c>
      <c r="N316" s="125" t="str">
        <f>IF(Data!N331="","",Data!N331)</f>
        <v/>
      </c>
      <c r="O316" s="125" t="str">
        <f>IF(Data!O331="","",Data!O331)</f>
        <v/>
      </c>
      <c r="P316" s="125" t="str">
        <f>IF(Data!P331="","",Data!P331)</f>
        <v/>
      </c>
    </row>
    <row r="317" spans="1:16">
      <c r="A317" s="126"/>
      <c r="B317" s="169">
        <f t="shared" si="5"/>
        <v>42586</v>
      </c>
      <c r="C317" s="415">
        <f>IF(Data!C332="","",Data!C332)</f>
        <v>42580</v>
      </c>
      <c r="D317" s="123"/>
      <c r="E317" s="125">
        <f>IF(Data!E332="","",Data!E332)</f>
        <v>4.2</v>
      </c>
      <c r="F317" s="125" t="str">
        <f>IF(Data!F332="","",Data!F332)</f>
        <v/>
      </c>
      <c r="G317" s="125" t="str">
        <f>IF(Data!G332="","",Data!G332)</f>
        <v/>
      </c>
      <c r="H317" s="125" t="str">
        <f>IF(Data!H332="","",Data!H332)</f>
        <v/>
      </c>
      <c r="I317" s="125" t="str">
        <f>IF(Data!I332="","",Data!I332)</f>
        <v/>
      </c>
      <c r="J317" s="125" t="str">
        <f>IF(Data!J332="","",Data!J332)</f>
        <v/>
      </c>
      <c r="K317" s="125" t="str">
        <f>IF(Data!K332="","",Data!K332)</f>
        <v/>
      </c>
      <c r="L317" s="125" t="str">
        <f>IF(Data!L332="","",Data!L332)</f>
        <v/>
      </c>
      <c r="M317" s="125" t="str">
        <f>IF(Data!M332="","",Data!M332)</f>
        <v/>
      </c>
      <c r="N317" s="125" t="str">
        <f>IF(Data!N332="","",Data!N332)</f>
        <v/>
      </c>
      <c r="O317" s="125" t="str">
        <f>IF(Data!O332="","",Data!O332)</f>
        <v/>
      </c>
      <c r="P317" s="125" t="str">
        <f>IF(Data!P332="","",Data!P332)</f>
        <v/>
      </c>
    </row>
    <row r="318" spans="1:16">
      <c r="A318" s="126"/>
      <c r="B318" s="169">
        <f t="shared" si="5"/>
        <v>42593</v>
      </c>
      <c r="C318" s="415" t="str">
        <f>IF(Data!C333="","",Data!C333)</f>
        <v/>
      </c>
      <c r="D318" s="123"/>
      <c r="E318" s="125">
        <f>IF(Data!E333="","",Data!E333)</f>
        <v>4.2</v>
      </c>
      <c r="F318" s="125" t="str">
        <f>IF(Data!F333="","",Data!F333)</f>
        <v/>
      </c>
      <c r="G318" s="125" t="str">
        <f>IF(Data!G333="","",Data!G333)</f>
        <v/>
      </c>
      <c r="H318" s="125" t="str">
        <f>IF(Data!H333="","",Data!H333)</f>
        <v/>
      </c>
      <c r="I318" s="125" t="str">
        <f>IF(Data!I333="","",Data!I333)</f>
        <v/>
      </c>
      <c r="J318" s="125" t="str">
        <f>IF(Data!J333="","",Data!J333)</f>
        <v/>
      </c>
      <c r="K318" s="125" t="str">
        <f>IF(Data!K333="","",Data!K333)</f>
        <v/>
      </c>
      <c r="L318" s="125" t="str">
        <f>IF(Data!L333="","",Data!L333)</f>
        <v/>
      </c>
      <c r="M318" s="125" t="str">
        <f>IF(Data!M333="","",Data!M333)</f>
        <v/>
      </c>
      <c r="N318" s="125" t="str">
        <f>IF(Data!N333="","",Data!N333)</f>
        <v/>
      </c>
      <c r="O318" s="125" t="str">
        <f>IF(Data!O333="","",Data!O333)</f>
        <v/>
      </c>
      <c r="P318" s="125" t="str">
        <f>IF(Data!P333="","",Data!P333)</f>
        <v/>
      </c>
    </row>
    <row r="319" spans="1:16">
      <c r="A319" s="126"/>
      <c r="B319" s="169">
        <f t="shared" si="5"/>
        <v>42600</v>
      </c>
      <c r="C319" s="415" t="str">
        <f>IF(Data!C334="","",Data!C334)</f>
        <v/>
      </c>
      <c r="D319" s="123"/>
      <c r="E319" s="125">
        <f>IF(Data!E334="","",Data!E334)</f>
        <v>4.2</v>
      </c>
      <c r="F319" s="125" t="str">
        <f>IF(Data!F334="","",Data!F334)</f>
        <v/>
      </c>
      <c r="G319" s="125" t="str">
        <f>IF(Data!G334="","",Data!G334)</f>
        <v/>
      </c>
      <c r="H319" s="125" t="str">
        <f>IF(Data!H334="","",Data!H334)</f>
        <v/>
      </c>
      <c r="I319" s="125" t="str">
        <f>IF(Data!I334="","",Data!I334)</f>
        <v/>
      </c>
      <c r="J319" s="125" t="str">
        <f>IF(Data!J334="","",Data!J334)</f>
        <v/>
      </c>
      <c r="K319" s="125" t="str">
        <f>IF(Data!K334="","",Data!K334)</f>
        <v/>
      </c>
      <c r="L319" s="125" t="str">
        <f>IF(Data!L334="","",Data!L334)</f>
        <v/>
      </c>
      <c r="M319" s="125" t="str">
        <f>IF(Data!M334="","",Data!M334)</f>
        <v/>
      </c>
      <c r="N319" s="125" t="str">
        <f>IF(Data!N334="","",Data!N334)</f>
        <v/>
      </c>
      <c r="O319" s="125" t="str">
        <f>IF(Data!O334="","",Data!O334)</f>
        <v/>
      </c>
      <c r="P319" s="125" t="str">
        <f>IF(Data!P334="","",Data!P334)</f>
        <v/>
      </c>
    </row>
    <row r="320" spans="1:16">
      <c r="A320" s="126"/>
      <c r="B320" s="169">
        <f t="shared" si="5"/>
        <v>42607</v>
      </c>
      <c r="C320" s="415" t="str">
        <f>IF(Data!C335="","",Data!C335)</f>
        <v/>
      </c>
      <c r="D320" s="123"/>
      <c r="E320" s="125">
        <f>IF(Data!E335="","",Data!E335)</f>
        <v>4.2</v>
      </c>
      <c r="F320" s="125" t="str">
        <f>IF(Data!F335="","",Data!F335)</f>
        <v/>
      </c>
      <c r="G320" s="125" t="str">
        <f>IF(Data!G335="","",Data!G335)</f>
        <v/>
      </c>
      <c r="H320" s="125" t="str">
        <f>IF(Data!H335="","",Data!H335)</f>
        <v/>
      </c>
      <c r="I320" s="125" t="str">
        <f>IF(Data!I335="","",Data!I335)</f>
        <v/>
      </c>
      <c r="J320" s="125" t="str">
        <f>IF(Data!J335="","",Data!J335)</f>
        <v/>
      </c>
      <c r="K320" s="125" t="str">
        <f>IF(Data!K335="","",Data!K335)</f>
        <v/>
      </c>
      <c r="L320" s="125" t="str">
        <f>IF(Data!L335="","",Data!L335)</f>
        <v/>
      </c>
      <c r="M320" s="125" t="str">
        <f>IF(Data!M335="","",Data!M335)</f>
        <v/>
      </c>
      <c r="N320" s="125" t="str">
        <f>IF(Data!N335="","",Data!N335)</f>
        <v/>
      </c>
      <c r="O320" s="125" t="str">
        <f>IF(Data!O335="","",Data!O335)</f>
        <v/>
      </c>
      <c r="P320" s="125" t="str">
        <f>IF(Data!P335="","",Data!P335)</f>
        <v/>
      </c>
    </row>
    <row r="321" spans="1:16">
      <c r="A321" s="126"/>
      <c r="B321" s="169">
        <f t="shared" si="5"/>
        <v>42614</v>
      </c>
      <c r="C321" s="415">
        <f>IF(Data!C336="","",Data!C336)</f>
        <v>42613</v>
      </c>
      <c r="D321" s="123"/>
      <c r="E321" s="125">
        <f>IF(Data!E336="","",Data!E336)</f>
        <v>4.2</v>
      </c>
      <c r="F321" s="125">
        <f>IF(Data!F336="","",Data!F336)</f>
        <v>3.75</v>
      </c>
      <c r="G321" s="125" t="str">
        <f>IF(Data!G336="","",Data!G336)</f>
        <v/>
      </c>
      <c r="H321" s="125" t="str">
        <f>IF(Data!H336="","",Data!H336)</f>
        <v/>
      </c>
      <c r="I321" s="125" t="str">
        <f>IF(Data!I336="","",Data!I336)</f>
        <v/>
      </c>
      <c r="J321" s="125" t="str">
        <f>IF(Data!J336="","",Data!J336)</f>
        <v/>
      </c>
      <c r="K321" s="125" t="str">
        <f>IF(Data!K336="","",Data!K336)</f>
        <v/>
      </c>
      <c r="L321" s="125" t="str">
        <f>IF(Data!L336="","",Data!L336)</f>
        <v/>
      </c>
      <c r="M321" s="125" t="str">
        <f>IF(Data!M336="","",Data!M336)</f>
        <v/>
      </c>
      <c r="N321" s="125" t="str">
        <f>IF(Data!N336="","",Data!N336)</f>
        <v/>
      </c>
      <c r="O321" s="125" t="str">
        <f>IF(Data!O336="","",Data!O336)</f>
        <v/>
      </c>
      <c r="P321" s="125" t="str">
        <f>IF(Data!P336="","",Data!P336)</f>
        <v/>
      </c>
    </row>
    <row r="322" spans="1:16">
      <c r="A322" s="126"/>
      <c r="B322" s="169">
        <f t="shared" si="5"/>
        <v>42621</v>
      </c>
      <c r="C322" s="415" t="str">
        <f>IF(Data!C337="","",Data!C337)</f>
        <v/>
      </c>
      <c r="D322" s="123"/>
      <c r="E322" s="125">
        <f>IF(Data!E337="","",Data!E337)</f>
        <v>4.2</v>
      </c>
      <c r="F322" s="125">
        <f>IF(Data!F337="","",Data!F337)</f>
        <v>3.75</v>
      </c>
      <c r="G322" s="125" t="str">
        <f>IF(Data!G337="","",Data!G337)</f>
        <v/>
      </c>
      <c r="H322" s="125" t="str">
        <f>IF(Data!H337="","",Data!H337)</f>
        <v/>
      </c>
      <c r="I322" s="125" t="str">
        <f>IF(Data!I337="","",Data!I337)</f>
        <v/>
      </c>
      <c r="J322" s="125" t="str">
        <f>IF(Data!J337="","",Data!J337)</f>
        <v/>
      </c>
      <c r="K322" s="125" t="str">
        <f>IF(Data!K337="","",Data!K337)</f>
        <v/>
      </c>
      <c r="L322" s="125" t="str">
        <f>IF(Data!L337="","",Data!L337)</f>
        <v/>
      </c>
      <c r="M322" s="125" t="str">
        <f>IF(Data!M337="","",Data!M337)</f>
        <v/>
      </c>
      <c r="N322" s="125" t="str">
        <f>IF(Data!N337="","",Data!N337)</f>
        <v/>
      </c>
      <c r="O322" s="125" t="str">
        <f>IF(Data!O337="","",Data!O337)</f>
        <v/>
      </c>
      <c r="P322" s="125" t="str">
        <f>IF(Data!P337="","",Data!P337)</f>
        <v/>
      </c>
    </row>
    <row r="323" spans="1:16">
      <c r="A323" s="126"/>
      <c r="B323" s="169">
        <f t="shared" si="5"/>
        <v>42628</v>
      </c>
      <c r="C323" s="415" t="str">
        <f>IF(Data!C338="","",Data!C338)</f>
        <v/>
      </c>
      <c r="D323" s="123"/>
      <c r="E323" s="125">
        <f>IF(Data!E338="","",Data!E338)</f>
        <v>4.2</v>
      </c>
      <c r="F323" s="125">
        <f>IF(Data!F338="","",Data!F338)</f>
        <v>3.75</v>
      </c>
      <c r="G323" s="125" t="str">
        <f>IF(Data!G338="","",Data!G338)</f>
        <v/>
      </c>
      <c r="H323" s="125" t="str">
        <f>IF(Data!H338="","",Data!H338)</f>
        <v/>
      </c>
      <c r="I323" s="125" t="str">
        <f>IF(Data!I338="","",Data!I338)</f>
        <v/>
      </c>
      <c r="J323" s="125" t="str">
        <f>IF(Data!J338="","",Data!J338)</f>
        <v/>
      </c>
      <c r="K323" s="125" t="str">
        <f>IF(Data!K338="","",Data!K338)</f>
        <v/>
      </c>
      <c r="L323" s="125" t="str">
        <f>IF(Data!L338="","",Data!L338)</f>
        <v/>
      </c>
      <c r="M323" s="125" t="str">
        <f>IF(Data!M338="","",Data!M338)</f>
        <v/>
      </c>
      <c r="N323" s="125" t="str">
        <f>IF(Data!N338="","",Data!N338)</f>
        <v/>
      </c>
      <c r="O323" s="125" t="str">
        <f>IF(Data!O338="","",Data!O338)</f>
        <v/>
      </c>
      <c r="P323" s="125" t="str">
        <f>IF(Data!P338="","",Data!P338)</f>
        <v/>
      </c>
    </row>
    <row r="324" spans="1:16">
      <c r="A324" s="126"/>
      <c r="B324" s="169">
        <f t="shared" si="5"/>
        <v>42635</v>
      </c>
      <c r="C324" s="415" t="str">
        <f>IF(Data!C339="","",Data!C339)</f>
        <v/>
      </c>
      <c r="D324" s="123"/>
      <c r="E324" s="125">
        <f>IF(Data!E339="","",Data!E339)</f>
        <v>4.2</v>
      </c>
      <c r="F324" s="125">
        <f>IF(Data!F339="","",Data!F339)</f>
        <v>3.75</v>
      </c>
      <c r="G324" s="125" t="str">
        <f>IF(Data!G339="","",Data!G339)</f>
        <v/>
      </c>
      <c r="H324" s="125" t="str">
        <f>IF(Data!H339="","",Data!H339)</f>
        <v/>
      </c>
      <c r="I324" s="125" t="str">
        <f>IF(Data!I339="","",Data!I339)</f>
        <v/>
      </c>
      <c r="J324" s="125" t="str">
        <f>IF(Data!J339="","",Data!J339)</f>
        <v/>
      </c>
      <c r="K324" s="125" t="str">
        <f>IF(Data!K339="","",Data!K339)</f>
        <v/>
      </c>
      <c r="L324" s="125" t="str">
        <f>IF(Data!L339="","",Data!L339)</f>
        <v/>
      </c>
      <c r="M324" s="125" t="str">
        <f>IF(Data!M339="","",Data!M339)</f>
        <v/>
      </c>
      <c r="N324" s="125" t="str">
        <f>IF(Data!N339="","",Data!N339)</f>
        <v/>
      </c>
      <c r="O324" s="125" t="str">
        <f>IF(Data!O339="","",Data!O339)</f>
        <v/>
      </c>
      <c r="P324" s="125" t="str">
        <f>IF(Data!P339="","",Data!P339)</f>
        <v/>
      </c>
    </row>
    <row r="325" spans="1:16">
      <c r="A325" s="126"/>
      <c r="B325" s="169">
        <f t="shared" si="5"/>
        <v>42642</v>
      </c>
      <c r="C325" s="415" t="str">
        <f>IF(Data!C340="","",Data!C340)</f>
        <v/>
      </c>
      <c r="D325" s="123"/>
      <c r="E325" s="125">
        <f>IF(Data!E340="","",Data!E340)</f>
        <v>4.2</v>
      </c>
      <c r="F325" s="125">
        <f>IF(Data!F340="","",Data!F340)</f>
        <v>3.75</v>
      </c>
      <c r="G325" s="125" t="str">
        <f>IF(Data!G340="","",Data!G340)</f>
        <v/>
      </c>
      <c r="H325" s="125" t="str">
        <f>IF(Data!H340="","",Data!H340)</f>
        <v/>
      </c>
      <c r="I325" s="125" t="str">
        <f>IF(Data!I340="","",Data!I340)</f>
        <v/>
      </c>
      <c r="J325" s="125" t="str">
        <f>IF(Data!J340="","",Data!J340)</f>
        <v/>
      </c>
      <c r="K325" s="125" t="str">
        <f>IF(Data!K340="","",Data!K340)</f>
        <v/>
      </c>
      <c r="L325" s="125" t="str">
        <f>IF(Data!L340="","",Data!L340)</f>
        <v/>
      </c>
      <c r="M325" s="125" t="str">
        <f>IF(Data!M340="","",Data!M340)</f>
        <v/>
      </c>
      <c r="N325" s="125" t="str">
        <f>IF(Data!N340="","",Data!N340)</f>
        <v/>
      </c>
      <c r="O325" s="125" t="str">
        <f>IF(Data!O340="","",Data!O340)</f>
        <v/>
      </c>
      <c r="P325" s="125" t="str">
        <f>IF(Data!P340="","",Data!P340)</f>
        <v/>
      </c>
    </row>
    <row r="326" spans="1:16">
      <c r="A326" s="126"/>
      <c r="B326" s="169">
        <f t="shared" si="5"/>
        <v>42649</v>
      </c>
      <c r="C326" s="415">
        <f>IF(Data!C341="","",Data!C341)</f>
        <v>42642</v>
      </c>
      <c r="D326" s="123"/>
      <c r="E326" s="125">
        <f>IF(Data!E341="","",Data!E341)</f>
        <v>4.2</v>
      </c>
      <c r="F326" s="125">
        <f>IF(Data!F341="","",Data!F341)</f>
        <v>3.75</v>
      </c>
      <c r="G326" s="125">
        <f>IF(Data!G341="","",Data!G341)</f>
        <v>3.67</v>
      </c>
      <c r="H326" s="125" t="str">
        <f>IF(Data!H341="","",Data!H341)</f>
        <v/>
      </c>
      <c r="I326" s="125" t="str">
        <f>IF(Data!I341="","",Data!I341)</f>
        <v/>
      </c>
      <c r="J326" s="125" t="str">
        <f>IF(Data!J341="","",Data!J341)</f>
        <v/>
      </c>
      <c r="K326" s="125" t="str">
        <f>IF(Data!K341="","",Data!K341)</f>
        <v/>
      </c>
      <c r="L326" s="125" t="str">
        <f>IF(Data!L341="","",Data!L341)</f>
        <v/>
      </c>
      <c r="M326" s="125" t="str">
        <f>IF(Data!M341="","",Data!M341)</f>
        <v/>
      </c>
      <c r="N326" s="125" t="str">
        <f>IF(Data!N341="","",Data!N341)</f>
        <v/>
      </c>
      <c r="O326" s="125" t="str">
        <f>IF(Data!O341="","",Data!O341)</f>
        <v/>
      </c>
      <c r="P326" s="125" t="str">
        <f>IF(Data!P341="","",Data!P341)</f>
        <v/>
      </c>
    </row>
    <row r="327" spans="1:16">
      <c r="A327" s="126"/>
      <c r="B327" s="169">
        <f t="shared" si="5"/>
        <v>42656</v>
      </c>
      <c r="C327" s="415" t="str">
        <f>IF(Data!C342="","",Data!C342)</f>
        <v/>
      </c>
      <c r="D327" s="123"/>
      <c r="E327" s="125">
        <f>IF(Data!E342="","",Data!E342)</f>
        <v>4.2</v>
      </c>
      <c r="F327" s="125">
        <f>IF(Data!F342="","",Data!F342)</f>
        <v>3.75</v>
      </c>
      <c r="G327" s="125">
        <f>IF(Data!G342="","",Data!G342)</f>
        <v>3.67</v>
      </c>
      <c r="H327" s="125" t="str">
        <f>IF(Data!H342="","",Data!H342)</f>
        <v/>
      </c>
      <c r="I327" s="125" t="str">
        <f>IF(Data!I342="","",Data!I342)</f>
        <v/>
      </c>
      <c r="J327" s="125" t="str">
        <f>IF(Data!J342="","",Data!J342)</f>
        <v/>
      </c>
      <c r="K327" s="125" t="str">
        <f>IF(Data!K342="","",Data!K342)</f>
        <v/>
      </c>
      <c r="L327" s="125" t="str">
        <f>IF(Data!L342="","",Data!L342)</f>
        <v/>
      </c>
      <c r="M327" s="125" t="str">
        <f>IF(Data!M342="","",Data!M342)</f>
        <v/>
      </c>
      <c r="N327" s="125" t="str">
        <f>IF(Data!N342="","",Data!N342)</f>
        <v/>
      </c>
      <c r="O327" s="125" t="str">
        <f>IF(Data!O342="","",Data!O342)</f>
        <v/>
      </c>
      <c r="P327" s="125" t="str">
        <f>IF(Data!P342="","",Data!P342)</f>
        <v/>
      </c>
    </row>
    <row r="328" spans="1:16">
      <c r="A328" s="126"/>
      <c r="B328" s="169">
        <f t="shared" si="5"/>
        <v>42663</v>
      </c>
      <c r="C328" s="415" t="str">
        <f>IF(Data!C343="","",Data!C343)</f>
        <v/>
      </c>
      <c r="D328" s="123"/>
      <c r="E328" s="125">
        <f>IF(Data!E343="","",Data!E343)</f>
        <v>4.2</v>
      </c>
      <c r="F328" s="125">
        <f>IF(Data!F343="","",Data!F343)</f>
        <v>3.75</v>
      </c>
      <c r="G328" s="125">
        <f>IF(Data!G343="","",Data!G343)</f>
        <v>3.67</v>
      </c>
      <c r="H328" s="125" t="str">
        <f>IF(Data!H343="","",Data!H343)</f>
        <v/>
      </c>
      <c r="I328" s="125" t="str">
        <f>IF(Data!I343="","",Data!I343)</f>
        <v/>
      </c>
      <c r="J328" s="125" t="str">
        <f>IF(Data!J343="","",Data!J343)</f>
        <v/>
      </c>
      <c r="K328" s="125" t="str">
        <f>IF(Data!K343="","",Data!K343)</f>
        <v/>
      </c>
      <c r="L328" s="125" t="str">
        <f>IF(Data!L343="","",Data!L343)</f>
        <v/>
      </c>
      <c r="M328" s="125" t="str">
        <f>IF(Data!M343="","",Data!M343)</f>
        <v/>
      </c>
      <c r="N328" s="125" t="str">
        <f>IF(Data!N343="","",Data!N343)</f>
        <v/>
      </c>
      <c r="O328" s="125" t="str">
        <f>IF(Data!O343="","",Data!O343)</f>
        <v/>
      </c>
      <c r="P328" s="125" t="str">
        <f>IF(Data!P343="","",Data!P343)</f>
        <v/>
      </c>
    </row>
    <row r="329" spans="1:16">
      <c r="A329" s="126"/>
      <c r="B329" s="169">
        <f t="shared" si="5"/>
        <v>42670</v>
      </c>
      <c r="C329" s="415" t="str">
        <f>IF(Data!C344="","",Data!C344)</f>
        <v/>
      </c>
      <c r="D329" s="123"/>
      <c r="E329" s="125">
        <f>IF(Data!E344="","",Data!E344)</f>
        <v>4.2</v>
      </c>
      <c r="F329" s="125">
        <f>IF(Data!F344="","",Data!F344)</f>
        <v>3.75</v>
      </c>
      <c r="G329" s="125">
        <f>IF(Data!G344="","",Data!G344)</f>
        <v>3.67</v>
      </c>
      <c r="H329" s="125" t="str">
        <f>IF(Data!H344="","",Data!H344)</f>
        <v/>
      </c>
      <c r="I329" s="125" t="str">
        <f>IF(Data!I344="","",Data!I344)</f>
        <v/>
      </c>
      <c r="J329" s="125" t="str">
        <f>IF(Data!J344="","",Data!J344)</f>
        <v/>
      </c>
      <c r="K329" s="125" t="str">
        <f>IF(Data!K344="","",Data!K344)</f>
        <v/>
      </c>
      <c r="L329" s="125" t="str">
        <f>IF(Data!L344="","",Data!L344)</f>
        <v/>
      </c>
      <c r="M329" s="125" t="str">
        <f>IF(Data!M344="","",Data!M344)</f>
        <v/>
      </c>
      <c r="N329" s="125" t="str">
        <f>IF(Data!N344="","",Data!N344)</f>
        <v/>
      </c>
      <c r="O329" s="125" t="str">
        <f>IF(Data!O344="","",Data!O344)</f>
        <v/>
      </c>
      <c r="P329" s="125" t="str">
        <f>IF(Data!P344="","",Data!P344)</f>
        <v/>
      </c>
    </row>
    <row r="330" spans="1:16">
      <c r="A330" s="126"/>
      <c r="B330" s="169">
        <f t="shared" si="5"/>
        <v>42677</v>
      </c>
      <c r="C330" s="415">
        <f>IF(Data!C345="","",Data!C345)</f>
        <v>42674</v>
      </c>
      <c r="D330" s="123"/>
      <c r="E330" s="125">
        <f>IF(Data!E345="","",Data!E345)</f>
        <v>4.2</v>
      </c>
      <c r="F330" s="125">
        <f>IF(Data!F345="","",Data!F345)</f>
        <v>3.75</v>
      </c>
      <c r="G330" s="125">
        <f>IF(Data!G345="","",Data!G345)</f>
        <v>3.67</v>
      </c>
      <c r="H330" s="125">
        <f>IF(Data!H345="","",Data!H345)</f>
        <v>3.49</v>
      </c>
      <c r="I330" s="125" t="str">
        <f>IF(Data!I345="","",Data!I345)</f>
        <v/>
      </c>
      <c r="J330" s="125" t="str">
        <f>IF(Data!J345="","",Data!J345)</f>
        <v/>
      </c>
      <c r="K330" s="125" t="str">
        <f>IF(Data!K345="","",Data!K345)</f>
        <v/>
      </c>
      <c r="L330" s="125" t="str">
        <f>IF(Data!L345="","",Data!L345)</f>
        <v/>
      </c>
      <c r="M330" s="125" t="str">
        <f>IF(Data!M345="","",Data!M345)</f>
        <v/>
      </c>
      <c r="N330" s="125" t="str">
        <f>IF(Data!N345="","",Data!N345)</f>
        <v/>
      </c>
      <c r="O330" s="125" t="str">
        <f>IF(Data!O345="","",Data!O345)</f>
        <v/>
      </c>
      <c r="P330" s="125" t="str">
        <f>IF(Data!P345="","",Data!P345)</f>
        <v/>
      </c>
    </row>
    <row r="331" spans="1:16">
      <c r="A331" s="126"/>
      <c r="B331" s="169">
        <f t="shared" si="5"/>
        <v>42684</v>
      </c>
      <c r="C331" s="415" t="str">
        <f>IF(Data!C346="","",Data!C346)</f>
        <v/>
      </c>
      <c r="D331" s="123"/>
      <c r="E331" s="125">
        <f>IF(Data!E346="","",Data!E346)</f>
        <v>4.2</v>
      </c>
      <c r="F331" s="125">
        <f>IF(Data!F346="","",Data!F346)</f>
        <v>3.75</v>
      </c>
      <c r="G331" s="125">
        <f>IF(Data!G346="","",Data!G346)</f>
        <v>3.67</v>
      </c>
      <c r="H331" s="125">
        <f>IF(Data!H346="","",Data!H346)</f>
        <v>3.49</v>
      </c>
      <c r="I331" s="125" t="str">
        <f>IF(Data!I346="","",Data!I346)</f>
        <v/>
      </c>
      <c r="J331" s="125" t="str">
        <f>IF(Data!J346="","",Data!J346)</f>
        <v/>
      </c>
      <c r="K331" s="125" t="str">
        <f>IF(Data!K346="","",Data!K346)</f>
        <v/>
      </c>
      <c r="L331" s="125" t="str">
        <f>IF(Data!L346="","",Data!L346)</f>
        <v/>
      </c>
      <c r="M331" s="125" t="str">
        <f>IF(Data!M346="","",Data!M346)</f>
        <v/>
      </c>
      <c r="N331" s="125" t="str">
        <f>IF(Data!N346="","",Data!N346)</f>
        <v/>
      </c>
      <c r="O331" s="125" t="str">
        <f>IF(Data!O346="","",Data!O346)</f>
        <v/>
      </c>
      <c r="P331" s="125" t="str">
        <f>IF(Data!P346="","",Data!P346)</f>
        <v/>
      </c>
    </row>
    <row r="332" spans="1:16">
      <c r="A332" s="126"/>
      <c r="B332" s="169">
        <f t="shared" si="5"/>
        <v>42691</v>
      </c>
      <c r="C332" s="415" t="str">
        <f>IF(Data!C347="","",Data!C347)</f>
        <v/>
      </c>
      <c r="D332" s="123"/>
      <c r="E332" s="125">
        <f>IF(Data!E347="","",Data!E347)</f>
        <v>4.2</v>
      </c>
      <c r="F332" s="125">
        <f>IF(Data!F347="","",Data!F347)</f>
        <v>3.75</v>
      </c>
      <c r="G332" s="125">
        <f>IF(Data!G347="","",Data!G347)</f>
        <v>3.67</v>
      </c>
      <c r="H332" s="125">
        <f>IF(Data!H347="","",Data!H347)</f>
        <v>3.49</v>
      </c>
      <c r="I332" s="125" t="str">
        <f>IF(Data!I347="","",Data!I347)</f>
        <v/>
      </c>
      <c r="J332" s="125" t="str">
        <f>IF(Data!J347="","",Data!J347)</f>
        <v/>
      </c>
      <c r="K332" s="125" t="str">
        <f>IF(Data!K347="","",Data!K347)</f>
        <v/>
      </c>
      <c r="L332" s="125" t="str">
        <f>IF(Data!L347="","",Data!L347)</f>
        <v/>
      </c>
      <c r="M332" s="125" t="str">
        <f>IF(Data!M347="","",Data!M347)</f>
        <v/>
      </c>
      <c r="N332" s="125" t="str">
        <f>IF(Data!N347="","",Data!N347)</f>
        <v/>
      </c>
      <c r="O332" s="125" t="str">
        <f>IF(Data!O347="","",Data!O347)</f>
        <v/>
      </c>
      <c r="P332" s="125" t="str">
        <f>IF(Data!P347="","",Data!P347)</f>
        <v/>
      </c>
    </row>
    <row r="333" spans="1:16">
      <c r="A333" s="126"/>
      <c r="B333" s="169">
        <f t="shared" si="5"/>
        <v>42698</v>
      </c>
      <c r="C333" s="415" t="str">
        <f>IF(Data!C348="","",Data!C348)</f>
        <v/>
      </c>
      <c r="D333" s="123"/>
      <c r="E333" s="125">
        <f>IF(Data!E348="","",Data!E348)</f>
        <v>4.2</v>
      </c>
      <c r="F333" s="125">
        <f>IF(Data!F348="","",Data!F348)</f>
        <v>3.75</v>
      </c>
      <c r="G333" s="125">
        <f>IF(Data!G348="","",Data!G348)</f>
        <v>3.67</v>
      </c>
      <c r="H333" s="125">
        <f>IF(Data!H348="","",Data!H348)</f>
        <v>3.49</v>
      </c>
      <c r="I333" s="125" t="str">
        <f>IF(Data!I348="","",Data!I348)</f>
        <v/>
      </c>
      <c r="J333" s="125" t="str">
        <f>IF(Data!J348="","",Data!J348)</f>
        <v/>
      </c>
      <c r="K333" s="125" t="str">
        <f>IF(Data!K348="","",Data!K348)</f>
        <v/>
      </c>
      <c r="L333" s="125" t="str">
        <f>IF(Data!L348="","",Data!L348)</f>
        <v/>
      </c>
      <c r="M333" s="125" t="str">
        <f>IF(Data!M348="","",Data!M348)</f>
        <v/>
      </c>
      <c r="N333" s="125" t="str">
        <f>IF(Data!N348="","",Data!N348)</f>
        <v/>
      </c>
      <c r="O333" s="125" t="str">
        <f>IF(Data!O348="","",Data!O348)</f>
        <v/>
      </c>
      <c r="P333" s="125" t="str">
        <f>IF(Data!P348="","",Data!P348)</f>
        <v/>
      </c>
    </row>
    <row r="334" spans="1:16">
      <c r="A334" s="126"/>
      <c r="B334" s="169">
        <f t="shared" si="5"/>
        <v>42705</v>
      </c>
      <c r="C334" s="415">
        <f>IF(Data!C349="","",Data!C349)</f>
        <v>42704</v>
      </c>
      <c r="D334" s="123"/>
      <c r="E334" s="125">
        <f>IF(Data!E349="","",Data!E349)</f>
        <v>4.2</v>
      </c>
      <c r="F334" s="125">
        <f>IF(Data!F349="","",Data!F349)</f>
        <v>3.75</v>
      </c>
      <c r="G334" s="125">
        <f>IF(Data!G349="","",Data!G349)</f>
        <v>3.67</v>
      </c>
      <c r="H334" s="125">
        <f>IF(Data!H349="","",Data!H349)</f>
        <v>3.49</v>
      </c>
      <c r="I334" s="125">
        <f>IF(Data!I349="","",Data!I349)</f>
        <v>3.68</v>
      </c>
      <c r="J334" s="125" t="str">
        <f>IF(Data!J349="","",Data!J349)</f>
        <v/>
      </c>
      <c r="K334" s="125" t="str">
        <f>IF(Data!K349="","",Data!K349)</f>
        <v/>
      </c>
      <c r="L334" s="125" t="str">
        <f>IF(Data!L349="","",Data!L349)</f>
        <v/>
      </c>
      <c r="M334" s="125" t="str">
        <f>IF(Data!M349="","",Data!M349)</f>
        <v/>
      </c>
      <c r="N334" s="125" t="str">
        <f>IF(Data!N349="","",Data!N349)</f>
        <v/>
      </c>
      <c r="O334" s="125" t="str">
        <f>IF(Data!O349="","",Data!O349)</f>
        <v/>
      </c>
      <c r="P334" s="125" t="str">
        <f>IF(Data!P349="","",Data!P349)</f>
        <v/>
      </c>
    </row>
    <row r="335" spans="1:16">
      <c r="A335" s="126"/>
      <c r="B335" s="169">
        <f t="shared" si="5"/>
        <v>42712</v>
      </c>
      <c r="C335" s="415" t="str">
        <f>IF(Data!C350="","",Data!C350)</f>
        <v/>
      </c>
      <c r="D335" s="123"/>
      <c r="E335" s="125">
        <f>IF(Data!E350="","",Data!E350)</f>
        <v>4.2</v>
      </c>
      <c r="F335" s="125">
        <f>IF(Data!F350="","",Data!F350)</f>
        <v>3.75</v>
      </c>
      <c r="G335" s="125">
        <f>IF(Data!G350="","",Data!G350)</f>
        <v>3.67</v>
      </c>
      <c r="H335" s="125">
        <f>IF(Data!H350="","",Data!H350)</f>
        <v>3.49</v>
      </c>
      <c r="I335" s="125">
        <f>IF(Data!I350="","",Data!I350)</f>
        <v>3.68</v>
      </c>
      <c r="J335" s="125" t="str">
        <f>IF(Data!J350="","",Data!J350)</f>
        <v/>
      </c>
      <c r="K335" s="125" t="str">
        <f>IF(Data!K350="","",Data!K350)</f>
        <v/>
      </c>
      <c r="L335" s="125" t="str">
        <f>IF(Data!L350="","",Data!L350)</f>
        <v/>
      </c>
      <c r="M335" s="125" t="str">
        <f>IF(Data!M350="","",Data!M350)</f>
        <v/>
      </c>
      <c r="N335" s="125" t="str">
        <f>IF(Data!N350="","",Data!N350)</f>
        <v/>
      </c>
      <c r="O335" s="125" t="str">
        <f>IF(Data!O350="","",Data!O350)</f>
        <v/>
      </c>
      <c r="P335" s="125" t="str">
        <f>IF(Data!P350="","",Data!P350)</f>
        <v/>
      </c>
    </row>
    <row r="336" spans="1:16">
      <c r="A336" s="126"/>
      <c r="B336" s="169">
        <f t="shared" si="5"/>
        <v>42719</v>
      </c>
      <c r="C336" s="415" t="str">
        <f>IF(Data!C351="","",Data!C351)</f>
        <v/>
      </c>
      <c r="D336" s="123"/>
      <c r="E336" s="125">
        <f>IF(Data!E351="","",Data!E351)</f>
        <v>4.2</v>
      </c>
      <c r="F336" s="125">
        <f>IF(Data!F351="","",Data!F351)</f>
        <v>3.75</v>
      </c>
      <c r="G336" s="125">
        <f>IF(Data!G351="","",Data!G351)</f>
        <v>3.67</v>
      </c>
      <c r="H336" s="125">
        <f>IF(Data!H351="","",Data!H351)</f>
        <v>3.49</v>
      </c>
      <c r="I336" s="125">
        <f>IF(Data!I351="","",Data!I351)</f>
        <v>3.68</v>
      </c>
      <c r="J336" s="125" t="str">
        <f>IF(Data!J351="","",Data!J351)</f>
        <v/>
      </c>
      <c r="K336" s="125" t="str">
        <f>IF(Data!K351="","",Data!K351)</f>
        <v/>
      </c>
      <c r="L336" s="125" t="str">
        <f>IF(Data!L351="","",Data!L351)</f>
        <v/>
      </c>
      <c r="M336" s="125" t="str">
        <f>IF(Data!M351="","",Data!M351)</f>
        <v/>
      </c>
      <c r="N336" s="125" t="str">
        <f>IF(Data!N351="","",Data!N351)</f>
        <v/>
      </c>
      <c r="O336" s="125" t="str">
        <f>IF(Data!O351="","",Data!O351)</f>
        <v/>
      </c>
      <c r="P336" s="125" t="str">
        <f>IF(Data!P351="","",Data!P351)</f>
        <v/>
      </c>
    </row>
    <row r="337" spans="1:16">
      <c r="A337" s="126"/>
      <c r="B337" s="169">
        <f t="shared" si="5"/>
        <v>42726</v>
      </c>
      <c r="C337" s="415" t="str">
        <f>IF(Data!C352="","",Data!C352)</f>
        <v/>
      </c>
      <c r="D337" s="123"/>
      <c r="E337" s="125">
        <f>IF(Data!E352="","",Data!E352)</f>
        <v>4.2</v>
      </c>
      <c r="F337" s="125">
        <f>IF(Data!F352="","",Data!F352)</f>
        <v>3.75</v>
      </c>
      <c r="G337" s="125">
        <f>IF(Data!G352="","",Data!G352)</f>
        <v>3.67</v>
      </c>
      <c r="H337" s="125">
        <f>IF(Data!H352="","",Data!H352)</f>
        <v>3.49</v>
      </c>
      <c r="I337" s="125">
        <f>IF(Data!I352="","",Data!I352)</f>
        <v>3.68</v>
      </c>
      <c r="J337" s="125" t="str">
        <f>IF(Data!J352="","",Data!J352)</f>
        <v/>
      </c>
      <c r="K337" s="125" t="str">
        <f>IF(Data!K352="","",Data!K352)</f>
        <v/>
      </c>
      <c r="L337" s="125" t="str">
        <f>IF(Data!L352="","",Data!L352)</f>
        <v/>
      </c>
      <c r="M337" s="125" t="str">
        <f>IF(Data!M352="","",Data!M352)</f>
        <v/>
      </c>
      <c r="N337" s="125" t="str">
        <f>IF(Data!N352="","",Data!N352)</f>
        <v/>
      </c>
      <c r="O337" s="125" t="str">
        <f>IF(Data!O352="","",Data!O352)</f>
        <v/>
      </c>
      <c r="P337" s="125" t="str">
        <f>IF(Data!P352="","",Data!P352)</f>
        <v/>
      </c>
    </row>
    <row r="338" spans="1:16">
      <c r="A338" s="126"/>
      <c r="B338" s="169">
        <f t="shared" si="5"/>
        <v>42733</v>
      </c>
      <c r="C338" s="415" t="str">
        <f>IF(Data!C353="","",Data!C353)</f>
        <v/>
      </c>
      <c r="D338" s="123"/>
      <c r="E338" s="125">
        <f>IF(Data!E353="","",Data!E353)</f>
        <v>4.2</v>
      </c>
      <c r="F338" s="125">
        <f>IF(Data!F353="","",Data!F353)</f>
        <v>3.75</v>
      </c>
      <c r="G338" s="125">
        <f>IF(Data!G353="","",Data!G353)</f>
        <v>3.67</v>
      </c>
      <c r="H338" s="125">
        <f>IF(Data!H353="","",Data!H353)</f>
        <v>3.49</v>
      </c>
      <c r="I338" s="125">
        <f>IF(Data!I353="","",Data!I353)</f>
        <v>3.68</v>
      </c>
      <c r="J338" s="125" t="str">
        <f>IF(Data!J353="","",Data!J353)</f>
        <v/>
      </c>
      <c r="K338" s="125" t="str">
        <f>IF(Data!K353="","",Data!K353)</f>
        <v/>
      </c>
      <c r="L338" s="125" t="str">
        <f>IF(Data!L353="","",Data!L353)</f>
        <v/>
      </c>
      <c r="M338" s="125" t="str">
        <f>IF(Data!M353="","",Data!M353)</f>
        <v/>
      </c>
      <c r="N338" s="125" t="str">
        <f>IF(Data!N353="","",Data!N353)</f>
        <v/>
      </c>
      <c r="O338" s="125" t="str">
        <f>IF(Data!O353="","",Data!O353)</f>
        <v/>
      </c>
      <c r="P338" s="125" t="str">
        <f>IF(Data!P353="","",Data!P353)</f>
        <v/>
      </c>
    </row>
    <row r="339" spans="1:16">
      <c r="A339" s="105">
        <v>2017</v>
      </c>
      <c r="B339" s="169">
        <f t="shared" si="5"/>
        <v>42740</v>
      </c>
      <c r="C339" s="415">
        <f>IF(Data!C354="","",Data!C354)</f>
        <v>42733</v>
      </c>
      <c r="D339" s="123"/>
      <c r="E339" s="125">
        <f>IF(Data!E354="","",Data!E354)</f>
        <v>4.2</v>
      </c>
      <c r="F339" s="125">
        <f>IF(Data!F354="","",Data!F354)</f>
        <v>3.75</v>
      </c>
      <c r="G339" s="125">
        <f>IF(Data!G354="","",Data!G354)</f>
        <v>3.67</v>
      </c>
      <c r="H339" s="125">
        <f>IF(Data!H354="","",Data!H354)</f>
        <v>3.49</v>
      </c>
      <c r="I339" s="125">
        <f>IF(Data!I354="","",Data!I354)</f>
        <v>3.68</v>
      </c>
      <c r="J339" s="125">
        <f>IF(Data!J354="","",Data!J354)</f>
        <v>3.88</v>
      </c>
      <c r="K339" s="125" t="str">
        <f>IF(Data!K354="","",Data!K354)</f>
        <v/>
      </c>
      <c r="L339" s="125" t="str">
        <f>IF(Data!L354="","",Data!L354)</f>
        <v/>
      </c>
      <c r="M339" s="125" t="str">
        <f>IF(Data!M354="","",Data!M354)</f>
        <v/>
      </c>
      <c r="N339" s="125" t="str">
        <f>IF(Data!N354="","",Data!N354)</f>
        <v/>
      </c>
      <c r="O339" s="125" t="str">
        <f>IF(Data!O354="","",Data!O354)</f>
        <v/>
      </c>
      <c r="P339" s="125" t="str">
        <f>IF(Data!P354="","",Data!P354)</f>
        <v/>
      </c>
    </row>
    <row r="340" spans="1:16">
      <c r="A340" s="126"/>
      <c r="B340" s="169">
        <f t="shared" si="5"/>
        <v>42747</v>
      </c>
      <c r="C340" s="415" t="str">
        <f>IF(Data!C355="","",Data!C355)</f>
        <v/>
      </c>
      <c r="D340" s="123"/>
      <c r="E340" s="125">
        <f>IF(Data!E355="","",Data!E355)</f>
        <v>4.2</v>
      </c>
      <c r="F340" s="125">
        <f>IF(Data!F355="","",Data!F355)</f>
        <v>3.75</v>
      </c>
      <c r="G340" s="125">
        <f>IF(Data!G355="","",Data!G355)</f>
        <v>3.67</v>
      </c>
      <c r="H340" s="125">
        <f>IF(Data!H355="","",Data!H355)</f>
        <v>3.49</v>
      </c>
      <c r="I340" s="125">
        <f>IF(Data!I355="","",Data!I355)</f>
        <v>3.68</v>
      </c>
      <c r="J340" s="125">
        <f>IF(Data!J355="","",Data!J355)</f>
        <v>3.88</v>
      </c>
      <c r="K340" s="125" t="str">
        <f>IF(Data!K355="","",Data!K355)</f>
        <v/>
      </c>
      <c r="L340" s="125" t="str">
        <f>IF(Data!L355="","",Data!L355)</f>
        <v/>
      </c>
      <c r="M340" s="125" t="str">
        <f>IF(Data!M355="","",Data!M355)</f>
        <v/>
      </c>
      <c r="N340" s="125" t="str">
        <f>IF(Data!N355="","",Data!N355)</f>
        <v/>
      </c>
      <c r="O340" s="125" t="str">
        <f>IF(Data!O355="","",Data!O355)</f>
        <v/>
      </c>
      <c r="P340" s="125" t="str">
        <f>IF(Data!P355="","",Data!P355)</f>
        <v/>
      </c>
    </row>
    <row r="341" spans="1:16">
      <c r="A341" s="126"/>
      <c r="B341" s="169">
        <f t="shared" si="5"/>
        <v>42754</v>
      </c>
      <c r="C341" s="415" t="str">
        <f>IF(Data!C356="","",Data!C356)</f>
        <v/>
      </c>
      <c r="D341" s="123"/>
      <c r="E341" s="125">
        <f>IF(Data!E356="","",Data!E356)</f>
        <v>4.2</v>
      </c>
      <c r="F341" s="125">
        <f>IF(Data!F356="","",Data!F356)</f>
        <v>3.75</v>
      </c>
      <c r="G341" s="125">
        <f>IF(Data!G356="","",Data!G356)</f>
        <v>3.67</v>
      </c>
      <c r="H341" s="125">
        <f>IF(Data!H356="","",Data!H356)</f>
        <v>3.49</v>
      </c>
      <c r="I341" s="125">
        <f>IF(Data!I356="","",Data!I356)</f>
        <v>3.68</v>
      </c>
      <c r="J341" s="125">
        <f>IF(Data!J356="","",Data!J356)</f>
        <v>3.88</v>
      </c>
      <c r="K341" s="125" t="str">
        <f>IF(Data!K356="","",Data!K356)</f>
        <v/>
      </c>
      <c r="L341" s="125" t="str">
        <f>IF(Data!L356="","",Data!L356)</f>
        <v/>
      </c>
      <c r="M341" s="125" t="str">
        <f>IF(Data!M356="","",Data!M356)</f>
        <v/>
      </c>
      <c r="N341" s="125" t="str">
        <f>IF(Data!N356="","",Data!N356)</f>
        <v/>
      </c>
      <c r="O341" s="125" t="str">
        <f>IF(Data!O356="","",Data!O356)</f>
        <v/>
      </c>
      <c r="P341" s="125" t="str">
        <f>IF(Data!P356="","",Data!P356)</f>
        <v/>
      </c>
    </row>
    <row r="342" spans="1:16">
      <c r="A342" s="126"/>
      <c r="B342" s="169">
        <f t="shared" si="5"/>
        <v>42761</v>
      </c>
      <c r="C342" s="415" t="str">
        <f>IF(Data!C357="","",Data!C357)</f>
        <v/>
      </c>
      <c r="D342" s="123"/>
      <c r="E342" s="125">
        <f>IF(Data!E357="","",Data!E357)</f>
        <v>4.2</v>
      </c>
      <c r="F342" s="125">
        <f>IF(Data!F357="","",Data!F357)</f>
        <v>3.75</v>
      </c>
      <c r="G342" s="125">
        <f>IF(Data!G357="","",Data!G357)</f>
        <v>3.67</v>
      </c>
      <c r="H342" s="125">
        <f>IF(Data!H357="","",Data!H357)</f>
        <v>3.49</v>
      </c>
      <c r="I342" s="125">
        <f>IF(Data!I357="","",Data!I357)</f>
        <v>3.68</v>
      </c>
      <c r="J342" s="125">
        <f>IF(Data!J357="","",Data!J357)</f>
        <v>3.88</v>
      </c>
      <c r="K342" s="125" t="str">
        <f>IF(Data!K357="","",Data!K357)</f>
        <v/>
      </c>
      <c r="L342" s="125" t="str">
        <f>IF(Data!L357="","",Data!L357)</f>
        <v/>
      </c>
      <c r="M342" s="125" t="str">
        <f>IF(Data!M357="","",Data!M357)</f>
        <v/>
      </c>
      <c r="N342" s="125" t="str">
        <f>IF(Data!N357="","",Data!N357)</f>
        <v/>
      </c>
      <c r="O342" s="125" t="str">
        <f>IF(Data!O357="","",Data!O357)</f>
        <v/>
      </c>
      <c r="P342" s="125" t="str">
        <f>IF(Data!P357="","",Data!P357)</f>
        <v/>
      </c>
    </row>
    <row r="343" spans="1:16">
      <c r="A343" s="126"/>
      <c r="B343" s="169">
        <f t="shared" si="5"/>
        <v>42768</v>
      </c>
      <c r="C343" s="415">
        <f>IF(Data!C358="","",Data!C358)</f>
        <v>42766</v>
      </c>
      <c r="D343" s="123"/>
      <c r="E343" s="125">
        <f>IF(Data!E358="","",Data!E358)</f>
        <v>4.2</v>
      </c>
      <c r="F343" s="125">
        <f>IF(Data!F358="","",Data!F358)</f>
        <v>3.75</v>
      </c>
      <c r="G343" s="125">
        <f>IF(Data!G358="","",Data!G358)</f>
        <v>3.67</v>
      </c>
      <c r="H343" s="125">
        <f>IF(Data!H358="","",Data!H358)</f>
        <v>3.49</v>
      </c>
      <c r="I343" s="125">
        <f>IF(Data!I358="","",Data!I358)</f>
        <v>3.68</v>
      </c>
      <c r="J343" s="125">
        <f>IF(Data!J358="","",Data!J358)</f>
        <v>3.88</v>
      </c>
      <c r="K343" s="125">
        <f>IF(Data!K358="","",Data!K358)</f>
        <v>3.91</v>
      </c>
      <c r="L343" s="125" t="str">
        <f>IF(Data!L358="","",Data!L358)</f>
        <v/>
      </c>
      <c r="M343" s="125" t="str">
        <f>IF(Data!M358="","",Data!M358)</f>
        <v/>
      </c>
      <c r="N343" s="125" t="str">
        <f>IF(Data!N358="","",Data!N358)</f>
        <v/>
      </c>
      <c r="O343" s="125" t="str">
        <f>IF(Data!O358="","",Data!O358)</f>
        <v/>
      </c>
      <c r="P343" s="125" t="str">
        <f>IF(Data!P358="","",Data!P358)</f>
        <v/>
      </c>
    </row>
    <row r="344" spans="1:16">
      <c r="A344" s="126"/>
      <c r="B344" s="169">
        <f t="shared" si="5"/>
        <v>42775</v>
      </c>
      <c r="C344" s="415" t="str">
        <f>IF(Data!C359="","",Data!C359)</f>
        <v/>
      </c>
      <c r="D344" s="123"/>
      <c r="E344" s="125">
        <f>IF(Data!E359="","",Data!E359)</f>
        <v>4.2</v>
      </c>
      <c r="F344" s="125">
        <f>IF(Data!F359="","",Data!F359)</f>
        <v>3.75</v>
      </c>
      <c r="G344" s="125">
        <f>IF(Data!G359="","",Data!G359)</f>
        <v>3.67</v>
      </c>
      <c r="H344" s="125">
        <f>IF(Data!H359="","",Data!H359)</f>
        <v>3.49</v>
      </c>
      <c r="I344" s="125">
        <f>IF(Data!I359="","",Data!I359)</f>
        <v>3.68</v>
      </c>
      <c r="J344" s="125">
        <f>IF(Data!J359="","",Data!J359)</f>
        <v>3.88</v>
      </c>
      <c r="K344" s="125">
        <f>IF(Data!K359="","",Data!K359)</f>
        <v>3.91</v>
      </c>
      <c r="L344" s="125" t="str">
        <f>IF(Data!L359="","",Data!L359)</f>
        <v/>
      </c>
      <c r="M344" s="125" t="str">
        <f>IF(Data!M359="","",Data!M359)</f>
        <v/>
      </c>
      <c r="N344" s="125" t="str">
        <f>IF(Data!N359="","",Data!N359)</f>
        <v/>
      </c>
      <c r="O344" s="125" t="str">
        <f>IF(Data!O359="","",Data!O359)</f>
        <v/>
      </c>
      <c r="P344" s="125" t="str">
        <f>IF(Data!P359="","",Data!P359)</f>
        <v/>
      </c>
    </row>
    <row r="345" spans="1:16">
      <c r="A345" s="126"/>
      <c r="B345" s="169">
        <f t="shared" si="5"/>
        <v>42782</v>
      </c>
      <c r="C345" s="415" t="str">
        <f>IF(Data!C360="","",Data!C360)</f>
        <v/>
      </c>
      <c r="D345" s="123"/>
      <c r="E345" s="125">
        <f>IF(Data!E360="","",Data!E360)</f>
        <v>4.2</v>
      </c>
      <c r="F345" s="125">
        <f>IF(Data!F360="","",Data!F360)</f>
        <v>3.75</v>
      </c>
      <c r="G345" s="125">
        <f>IF(Data!G360="","",Data!G360)</f>
        <v>3.67</v>
      </c>
      <c r="H345" s="125">
        <f>IF(Data!H360="","",Data!H360)</f>
        <v>3.49</v>
      </c>
      <c r="I345" s="125">
        <f>IF(Data!I360="","",Data!I360)</f>
        <v>3.68</v>
      </c>
      <c r="J345" s="125">
        <f>IF(Data!J360="","",Data!J360)</f>
        <v>3.88</v>
      </c>
      <c r="K345" s="125">
        <f>IF(Data!K360="","",Data!K360)</f>
        <v>3.91</v>
      </c>
      <c r="L345" s="125" t="str">
        <f>IF(Data!L360="","",Data!L360)</f>
        <v/>
      </c>
      <c r="M345" s="125" t="str">
        <f>IF(Data!M360="","",Data!M360)</f>
        <v/>
      </c>
      <c r="N345" s="125" t="str">
        <f>IF(Data!N360="","",Data!N360)</f>
        <v/>
      </c>
      <c r="O345" s="125" t="str">
        <f>IF(Data!O360="","",Data!O360)</f>
        <v/>
      </c>
      <c r="P345" s="125" t="str">
        <f>IF(Data!P360="","",Data!P360)</f>
        <v/>
      </c>
    </row>
    <row r="346" spans="1:16">
      <c r="A346" s="126"/>
      <c r="B346" s="169">
        <f t="shared" si="5"/>
        <v>42789</v>
      </c>
      <c r="C346" s="415" t="str">
        <f>IF(Data!C361="","",Data!C361)</f>
        <v/>
      </c>
      <c r="D346" s="123"/>
      <c r="E346" s="125">
        <f>IF(Data!E361="","",Data!E361)</f>
        <v>4.2</v>
      </c>
      <c r="F346" s="125">
        <f>IF(Data!F361="","",Data!F361)</f>
        <v>3.75</v>
      </c>
      <c r="G346" s="125">
        <f>IF(Data!G361="","",Data!G361)</f>
        <v>3.67</v>
      </c>
      <c r="H346" s="125">
        <f>IF(Data!H361="","",Data!H361)</f>
        <v>3.49</v>
      </c>
      <c r="I346" s="125">
        <f>IF(Data!I361="","",Data!I361)</f>
        <v>3.68</v>
      </c>
      <c r="J346" s="125">
        <f>IF(Data!J361="","",Data!J361)</f>
        <v>3.88</v>
      </c>
      <c r="K346" s="125">
        <f>IF(Data!K361="","",Data!K361)</f>
        <v>3.91</v>
      </c>
      <c r="L346" s="125" t="str">
        <f>IF(Data!L361="","",Data!L361)</f>
        <v/>
      </c>
      <c r="M346" s="125" t="str">
        <f>IF(Data!M361="","",Data!M361)</f>
        <v/>
      </c>
      <c r="N346" s="125" t="str">
        <f>IF(Data!N361="","",Data!N361)</f>
        <v/>
      </c>
      <c r="O346" s="125" t="str">
        <f>IF(Data!O361="","",Data!O361)</f>
        <v/>
      </c>
      <c r="P346" s="125" t="str">
        <f>IF(Data!P361="","",Data!P361)</f>
        <v/>
      </c>
    </row>
    <row r="347" spans="1:16">
      <c r="A347" s="126"/>
      <c r="B347" s="169">
        <f t="shared" si="5"/>
        <v>42796</v>
      </c>
      <c r="C347" s="415">
        <f>IF(Data!C362="","",Data!C362)</f>
        <v>42794</v>
      </c>
      <c r="D347" s="123"/>
      <c r="E347" s="125">
        <f>IF(Data!E362="","",Data!E362)</f>
        <v>4.2</v>
      </c>
      <c r="F347" s="125">
        <f>IF(Data!F362="","",Data!F362)</f>
        <v>3.75</v>
      </c>
      <c r="G347" s="125">
        <f>IF(Data!G362="","",Data!G362)</f>
        <v>3.67</v>
      </c>
      <c r="H347" s="125">
        <f>IF(Data!H362="","",Data!H362)</f>
        <v>3.49</v>
      </c>
      <c r="I347" s="125">
        <f>IF(Data!I362="","",Data!I362)</f>
        <v>3.68</v>
      </c>
      <c r="J347" s="125">
        <f>IF(Data!J362="","",Data!J362)</f>
        <v>3.88</v>
      </c>
      <c r="K347" s="125">
        <f>IF(Data!K362="","",Data!K362)</f>
        <v>3.91</v>
      </c>
      <c r="L347" s="125">
        <f>IF(Data!L362="","",Data!L362)</f>
        <v>4.0199999999999996</v>
      </c>
      <c r="M347" s="125" t="str">
        <f>IF(Data!M362="","",Data!M362)</f>
        <v/>
      </c>
      <c r="N347" s="125" t="str">
        <f>IF(Data!N362="","",Data!N362)</f>
        <v/>
      </c>
      <c r="O347" s="125" t="str">
        <f>IF(Data!O362="","",Data!O362)</f>
        <v/>
      </c>
      <c r="P347" s="125" t="str">
        <f>IF(Data!P362="","",Data!P362)</f>
        <v/>
      </c>
    </row>
    <row r="348" spans="1:16">
      <c r="A348" s="126"/>
      <c r="B348" s="169">
        <f t="shared" si="5"/>
        <v>42803</v>
      </c>
      <c r="C348" s="415" t="str">
        <f>IF(Data!C363="","",Data!C363)</f>
        <v/>
      </c>
      <c r="D348" s="123"/>
      <c r="E348" s="125">
        <f>IF(Data!E363="","",Data!E363)</f>
        <v>4.2</v>
      </c>
      <c r="F348" s="125">
        <f>IF(Data!F363="","",Data!F363)</f>
        <v>3.75</v>
      </c>
      <c r="G348" s="125">
        <f>IF(Data!G363="","",Data!G363)</f>
        <v>3.67</v>
      </c>
      <c r="H348" s="125">
        <f>IF(Data!H363="","",Data!H363)</f>
        <v>3.49</v>
      </c>
      <c r="I348" s="125">
        <f>IF(Data!I363="","",Data!I363)</f>
        <v>3.68</v>
      </c>
      <c r="J348" s="125">
        <f>IF(Data!J363="","",Data!J363)</f>
        <v>3.88</v>
      </c>
      <c r="K348" s="125">
        <f>IF(Data!K363="","",Data!K363)</f>
        <v>3.91</v>
      </c>
      <c r="L348" s="125">
        <f>IF(Data!L363="","",Data!L363)</f>
        <v>4.0199999999999996</v>
      </c>
      <c r="M348" s="125" t="str">
        <f>IF(Data!M363="","",Data!M363)</f>
        <v/>
      </c>
      <c r="N348" s="125" t="str">
        <f>IF(Data!N363="","",Data!N363)</f>
        <v/>
      </c>
      <c r="O348" s="125" t="str">
        <f>IF(Data!O363="","",Data!O363)</f>
        <v/>
      </c>
      <c r="P348" s="125" t="str">
        <f>IF(Data!P363="","",Data!P363)</f>
        <v/>
      </c>
    </row>
    <row r="349" spans="1:16">
      <c r="A349" s="126"/>
      <c r="B349" s="169">
        <f t="shared" si="5"/>
        <v>42810</v>
      </c>
      <c r="C349" s="415" t="str">
        <f>IF(Data!C364="","",Data!C364)</f>
        <v/>
      </c>
      <c r="D349" s="123"/>
      <c r="E349" s="125">
        <f>IF(Data!E364="","",Data!E364)</f>
        <v>4.2</v>
      </c>
      <c r="F349" s="125">
        <f>IF(Data!F364="","",Data!F364)</f>
        <v>3.75</v>
      </c>
      <c r="G349" s="125">
        <f>IF(Data!G364="","",Data!G364)</f>
        <v>3.67</v>
      </c>
      <c r="H349" s="125">
        <f>IF(Data!H364="","",Data!H364)</f>
        <v>3.49</v>
      </c>
      <c r="I349" s="125">
        <f>IF(Data!I364="","",Data!I364)</f>
        <v>3.68</v>
      </c>
      <c r="J349" s="125">
        <f>IF(Data!J364="","",Data!J364)</f>
        <v>3.88</v>
      </c>
      <c r="K349" s="125">
        <f>IF(Data!K364="","",Data!K364)</f>
        <v>3.91</v>
      </c>
      <c r="L349" s="125">
        <f>IF(Data!L364="","",Data!L364)</f>
        <v>4.0199999999999996</v>
      </c>
      <c r="M349" s="125" t="str">
        <f>IF(Data!M364="","",Data!M364)</f>
        <v/>
      </c>
      <c r="N349" s="125" t="str">
        <f>IF(Data!N364="","",Data!N364)</f>
        <v/>
      </c>
      <c r="O349" s="125" t="str">
        <f>IF(Data!O364="","",Data!O364)</f>
        <v/>
      </c>
      <c r="P349" s="125" t="str">
        <f>IF(Data!P364="","",Data!P364)</f>
        <v/>
      </c>
    </row>
    <row r="350" spans="1:16">
      <c r="A350" s="126"/>
      <c r="B350" s="169">
        <f t="shared" si="5"/>
        <v>42817</v>
      </c>
      <c r="C350" s="415" t="str">
        <f>IF(Data!C365="","",Data!C365)</f>
        <v/>
      </c>
      <c r="D350" s="123"/>
      <c r="E350" s="125">
        <f>IF(Data!E365="","",Data!E365)</f>
        <v>4.2</v>
      </c>
      <c r="F350" s="125">
        <f>IF(Data!F365="","",Data!F365)</f>
        <v>3.75</v>
      </c>
      <c r="G350" s="125">
        <f>IF(Data!G365="","",Data!G365)</f>
        <v>3.67</v>
      </c>
      <c r="H350" s="125">
        <f>IF(Data!H365="","",Data!H365)</f>
        <v>3.49</v>
      </c>
      <c r="I350" s="125">
        <f>IF(Data!I365="","",Data!I365)</f>
        <v>3.68</v>
      </c>
      <c r="J350" s="125">
        <f>IF(Data!J365="","",Data!J365)</f>
        <v>3.88</v>
      </c>
      <c r="K350" s="125">
        <f>IF(Data!K365="","",Data!K365)</f>
        <v>3.91</v>
      </c>
      <c r="L350" s="125">
        <f>IF(Data!L365="","",Data!L365)</f>
        <v>4.0199999999999996</v>
      </c>
      <c r="M350" s="125" t="str">
        <f>IF(Data!M365="","",Data!M365)</f>
        <v/>
      </c>
      <c r="N350" s="125" t="str">
        <f>IF(Data!N365="","",Data!N365)</f>
        <v/>
      </c>
      <c r="O350" s="125" t="str">
        <f>IF(Data!O365="","",Data!O365)</f>
        <v/>
      </c>
      <c r="P350" s="125" t="str">
        <f>IF(Data!P365="","",Data!P365)</f>
        <v/>
      </c>
    </row>
    <row r="351" spans="1:16">
      <c r="A351" s="126"/>
      <c r="B351" s="169">
        <f t="shared" si="5"/>
        <v>42824</v>
      </c>
      <c r="C351" s="415" t="str">
        <f>IF(Data!C366="","",Data!C366)</f>
        <v/>
      </c>
      <c r="D351" s="123"/>
      <c r="E351" s="125">
        <f>IF(Data!E366="","",Data!E366)</f>
        <v>4.2</v>
      </c>
      <c r="F351" s="125">
        <f>IF(Data!F366="","",Data!F366)</f>
        <v>3.75</v>
      </c>
      <c r="G351" s="125">
        <f>IF(Data!G366="","",Data!G366)</f>
        <v>3.67</v>
      </c>
      <c r="H351" s="125">
        <f>IF(Data!H366="","",Data!H366)</f>
        <v>3.49</v>
      </c>
      <c r="I351" s="125">
        <f>IF(Data!I366="","",Data!I366)</f>
        <v>3.68</v>
      </c>
      <c r="J351" s="125">
        <f>IF(Data!J366="","",Data!J366)</f>
        <v>3.88</v>
      </c>
      <c r="K351" s="125">
        <f>IF(Data!K366="","",Data!K366)</f>
        <v>3.91</v>
      </c>
      <c r="L351" s="125">
        <f>IF(Data!L366="","",Data!L366)</f>
        <v>4.0199999999999996</v>
      </c>
      <c r="M351" s="125" t="str">
        <f>IF(Data!M366="","",Data!M366)</f>
        <v/>
      </c>
      <c r="N351" s="125" t="str">
        <f>IF(Data!N366="","",Data!N366)</f>
        <v/>
      </c>
      <c r="O351" s="125" t="str">
        <f>IF(Data!O366="","",Data!O366)</f>
        <v/>
      </c>
      <c r="P351" s="125" t="str">
        <f>IF(Data!P366="","",Data!P366)</f>
        <v/>
      </c>
    </row>
    <row r="352" spans="1:16">
      <c r="A352" s="126"/>
      <c r="B352" s="169">
        <f t="shared" si="5"/>
        <v>42831</v>
      </c>
      <c r="C352" s="415">
        <f>IF(Data!C367="","",Data!C367)</f>
        <v>42824</v>
      </c>
      <c r="D352" s="123"/>
      <c r="E352" s="125">
        <f>IF(Data!E367="","",Data!E367)</f>
        <v>4.2</v>
      </c>
      <c r="F352" s="125">
        <f>IF(Data!F367="","",Data!F367)</f>
        <v>3.75</v>
      </c>
      <c r="G352" s="125">
        <f>IF(Data!G367="","",Data!G367)</f>
        <v>3.67</v>
      </c>
      <c r="H352" s="125">
        <f>IF(Data!H367="","",Data!H367)</f>
        <v>3.49</v>
      </c>
      <c r="I352" s="125">
        <f>IF(Data!I367="","",Data!I367)</f>
        <v>3.68</v>
      </c>
      <c r="J352" s="125">
        <f>IF(Data!J367="","",Data!J367)</f>
        <v>3.88</v>
      </c>
      <c r="K352" s="125">
        <f>IF(Data!K367="","",Data!K367)</f>
        <v>3.91</v>
      </c>
      <c r="L352" s="125">
        <f>IF(Data!L367="","",Data!L367)</f>
        <v>4.0199999999999996</v>
      </c>
      <c r="M352" s="125">
        <f>IF(Data!M367="","",Data!M367)</f>
        <v>4.1500000000000004</v>
      </c>
      <c r="N352" s="125" t="str">
        <f>IF(Data!N367="","",Data!N367)</f>
        <v/>
      </c>
      <c r="O352" s="125" t="str">
        <f>IF(Data!O367="","",Data!O367)</f>
        <v/>
      </c>
      <c r="P352" s="125" t="str">
        <f>IF(Data!P367="","",Data!P367)</f>
        <v/>
      </c>
    </row>
    <row r="353" spans="1:16">
      <c r="A353" s="126"/>
      <c r="B353" s="169">
        <f t="shared" si="5"/>
        <v>42838</v>
      </c>
      <c r="C353" s="415" t="str">
        <f>IF(Data!C368="","",Data!C368)</f>
        <v/>
      </c>
      <c r="D353" s="123"/>
      <c r="E353" s="125">
        <f>IF(Data!E368="","",Data!E368)</f>
        <v>4.2</v>
      </c>
      <c r="F353" s="125">
        <f>IF(Data!F368="","",Data!F368)</f>
        <v>3.75</v>
      </c>
      <c r="G353" s="125">
        <f>IF(Data!G368="","",Data!G368)</f>
        <v>3.67</v>
      </c>
      <c r="H353" s="125">
        <f>IF(Data!H368="","",Data!H368)</f>
        <v>3.49</v>
      </c>
      <c r="I353" s="125">
        <f>IF(Data!I368="","",Data!I368)</f>
        <v>3.68</v>
      </c>
      <c r="J353" s="125">
        <f>IF(Data!J368="","",Data!J368)</f>
        <v>3.88</v>
      </c>
      <c r="K353" s="125">
        <f>IF(Data!K368="","",Data!K368)</f>
        <v>3.91</v>
      </c>
      <c r="L353" s="125">
        <f>IF(Data!L368="","",Data!L368)</f>
        <v>4.0199999999999996</v>
      </c>
      <c r="M353" s="125">
        <f>IF(Data!M368="","",Data!M368)</f>
        <v>4.1500000000000004</v>
      </c>
      <c r="N353" s="125" t="str">
        <f>IF(Data!N368="","",Data!N368)</f>
        <v/>
      </c>
      <c r="O353" s="125" t="str">
        <f>IF(Data!O368="","",Data!O368)</f>
        <v/>
      </c>
      <c r="P353" s="125" t="str">
        <f>IF(Data!P368="","",Data!P368)</f>
        <v/>
      </c>
    </row>
    <row r="354" spans="1:16">
      <c r="A354" s="126"/>
      <c r="B354" s="169">
        <f t="shared" si="5"/>
        <v>42845</v>
      </c>
      <c r="C354" s="415" t="str">
        <f>IF(Data!C369="","",Data!C369)</f>
        <v/>
      </c>
      <c r="D354" s="123"/>
      <c r="E354" s="125">
        <f>IF(Data!E369="","",Data!E369)</f>
        <v>4.2</v>
      </c>
      <c r="F354" s="125">
        <f>IF(Data!F369="","",Data!F369)</f>
        <v>3.75</v>
      </c>
      <c r="G354" s="125">
        <f>IF(Data!G369="","",Data!G369)</f>
        <v>3.67</v>
      </c>
      <c r="H354" s="125">
        <f>IF(Data!H369="","",Data!H369)</f>
        <v>3.49</v>
      </c>
      <c r="I354" s="125">
        <f>IF(Data!I369="","",Data!I369)</f>
        <v>3.68</v>
      </c>
      <c r="J354" s="125">
        <f>IF(Data!J369="","",Data!J369)</f>
        <v>3.88</v>
      </c>
      <c r="K354" s="125">
        <f>IF(Data!K369="","",Data!K369)</f>
        <v>3.91</v>
      </c>
      <c r="L354" s="125">
        <f>IF(Data!L369="","",Data!L369)</f>
        <v>4.0199999999999996</v>
      </c>
      <c r="M354" s="125">
        <f>IF(Data!M369="","",Data!M369)</f>
        <v>4.1500000000000004</v>
      </c>
      <c r="N354" s="125" t="str">
        <f>IF(Data!N369="","",Data!N369)</f>
        <v/>
      </c>
      <c r="O354" s="125" t="str">
        <f>IF(Data!O369="","",Data!O369)</f>
        <v/>
      </c>
      <c r="P354" s="125" t="str">
        <f>IF(Data!P369="","",Data!P369)</f>
        <v/>
      </c>
    </row>
    <row r="355" spans="1:16">
      <c r="A355" s="126"/>
      <c r="B355" s="169">
        <f t="shared" si="5"/>
        <v>42852</v>
      </c>
      <c r="C355" s="415" t="str">
        <f>IF(Data!C370="","",Data!C370)</f>
        <v/>
      </c>
      <c r="D355" s="123"/>
      <c r="E355" s="125">
        <f>IF(Data!E370="","",Data!E370)</f>
        <v>4.2</v>
      </c>
      <c r="F355" s="125">
        <f>IF(Data!F370="","",Data!F370)</f>
        <v>3.75</v>
      </c>
      <c r="G355" s="125">
        <f>IF(Data!G370="","",Data!G370)</f>
        <v>3.67</v>
      </c>
      <c r="H355" s="125">
        <f>IF(Data!H370="","",Data!H370)</f>
        <v>3.49</v>
      </c>
      <c r="I355" s="125">
        <f>IF(Data!I370="","",Data!I370)</f>
        <v>3.68</v>
      </c>
      <c r="J355" s="125">
        <f>IF(Data!J370="","",Data!J370)</f>
        <v>3.88</v>
      </c>
      <c r="K355" s="125">
        <f>IF(Data!K370="","",Data!K370)</f>
        <v>3.91</v>
      </c>
      <c r="L355" s="125">
        <f>IF(Data!L370="","",Data!L370)</f>
        <v>4.0199999999999996</v>
      </c>
      <c r="M355" s="125">
        <f>IF(Data!M370="","",Data!M370)</f>
        <v>4.1500000000000004</v>
      </c>
      <c r="N355" s="125" t="str">
        <f>IF(Data!N370="","",Data!N370)</f>
        <v/>
      </c>
      <c r="O355" s="125" t="str">
        <f>IF(Data!O370="","",Data!O370)</f>
        <v/>
      </c>
      <c r="P355" s="125" t="str">
        <f>IF(Data!P370="","",Data!P370)</f>
        <v/>
      </c>
    </row>
    <row r="356" spans="1:16">
      <c r="A356" s="126"/>
      <c r="B356" s="169">
        <f t="shared" si="5"/>
        <v>42859</v>
      </c>
      <c r="C356" s="415">
        <f>IF(Data!C371="","",Data!C371)</f>
        <v>42852</v>
      </c>
      <c r="D356" s="123"/>
      <c r="E356" s="125">
        <f>IF(Data!E371="","",Data!E371)</f>
        <v>4.2</v>
      </c>
      <c r="F356" s="125">
        <f>IF(Data!F371="","",Data!F371)</f>
        <v>3.75</v>
      </c>
      <c r="G356" s="125">
        <f>IF(Data!G371="","",Data!G371)</f>
        <v>3.67</v>
      </c>
      <c r="H356" s="125">
        <f>IF(Data!H371="","",Data!H371)</f>
        <v>3.49</v>
      </c>
      <c r="I356" s="125">
        <f>IF(Data!I371="","",Data!I371)</f>
        <v>3.68</v>
      </c>
      <c r="J356" s="125">
        <f>IF(Data!J371="","",Data!J371)</f>
        <v>3.88</v>
      </c>
      <c r="K356" s="125">
        <f>IF(Data!K371="","",Data!K371)</f>
        <v>3.91</v>
      </c>
      <c r="L356" s="125">
        <f>IF(Data!L371="","",Data!L371)</f>
        <v>4.0199999999999996</v>
      </c>
      <c r="M356" s="125">
        <f>IF(Data!M371="","",Data!M371)</f>
        <v>4.1500000000000004</v>
      </c>
      <c r="N356" s="125">
        <f>IF(Data!N371="","",Data!N371)</f>
        <v>4.37</v>
      </c>
      <c r="O356" s="125" t="str">
        <f>IF(Data!O371="","",Data!O371)</f>
        <v/>
      </c>
      <c r="P356" s="125" t="str">
        <f>IF(Data!P371="","",Data!P371)</f>
        <v/>
      </c>
    </row>
    <row r="357" spans="1:16">
      <c r="A357" s="126"/>
      <c r="B357" s="169">
        <f t="shared" si="5"/>
        <v>42866</v>
      </c>
      <c r="C357" s="415" t="str">
        <f>IF(Data!C372="","",Data!C372)</f>
        <v/>
      </c>
      <c r="D357" s="123"/>
      <c r="E357" s="125">
        <f>IF(Data!E372="","",Data!E372)</f>
        <v>4.2</v>
      </c>
      <c r="F357" s="125">
        <f>IF(Data!F372="","",Data!F372)</f>
        <v>3.75</v>
      </c>
      <c r="G357" s="125">
        <f>IF(Data!G372="","",Data!G372)</f>
        <v>3.67</v>
      </c>
      <c r="H357" s="125">
        <f>IF(Data!H372="","",Data!H372)</f>
        <v>3.49</v>
      </c>
      <c r="I357" s="125">
        <f>IF(Data!I372="","",Data!I372)</f>
        <v>3.68</v>
      </c>
      <c r="J357" s="125">
        <f>IF(Data!J372="","",Data!J372)</f>
        <v>3.88</v>
      </c>
      <c r="K357" s="125">
        <f>IF(Data!K372="","",Data!K372)</f>
        <v>3.91</v>
      </c>
      <c r="L357" s="125">
        <f>IF(Data!L372="","",Data!L372)</f>
        <v>4.0199999999999996</v>
      </c>
      <c r="M357" s="125">
        <f>IF(Data!M372="","",Data!M372)</f>
        <v>4.1500000000000004</v>
      </c>
      <c r="N357" s="125">
        <f>IF(Data!N372="","",Data!N372)</f>
        <v>4.37</v>
      </c>
      <c r="O357" s="125" t="str">
        <f>IF(Data!O372="","",Data!O372)</f>
        <v/>
      </c>
      <c r="P357" s="125" t="str">
        <f>IF(Data!P372="","",Data!P372)</f>
        <v/>
      </c>
    </row>
    <row r="358" spans="1:16">
      <c r="A358" s="126"/>
      <c r="B358" s="169">
        <f t="shared" si="5"/>
        <v>42873</v>
      </c>
      <c r="C358" s="415" t="str">
        <f>IF(Data!C373="","",Data!C373)</f>
        <v/>
      </c>
      <c r="D358" s="123"/>
      <c r="E358" s="125">
        <f>IF(Data!E373="","",Data!E373)</f>
        <v>4.2</v>
      </c>
      <c r="F358" s="125">
        <f>IF(Data!F373="","",Data!F373)</f>
        <v>3.75</v>
      </c>
      <c r="G358" s="125">
        <f>IF(Data!G373="","",Data!G373)</f>
        <v>3.67</v>
      </c>
      <c r="H358" s="125">
        <f>IF(Data!H373="","",Data!H373)</f>
        <v>3.49</v>
      </c>
      <c r="I358" s="125">
        <f>IF(Data!I373="","",Data!I373)</f>
        <v>3.68</v>
      </c>
      <c r="J358" s="125">
        <f>IF(Data!J373="","",Data!J373)</f>
        <v>3.88</v>
      </c>
      <c r="K358" s="125">
        <f>IF(Data!K373="","",Data!K373)</f>
        <v>3.91</v>
      </c>
      <c r="L358" s="125">
        <f>IF(Data!L373="","",Data!L373)</f>
        <v>4.0199999999999996</v>
      </c>
      <c r="M358" s="125">
        <f>IF(Data!M373="","",Data!M373)</f>
        <v>4.1500000000000004</v>
      </c>
      <c r="N358" s="125">
        <f>IF(Data!N373="","",Data!N373)</f>
        <v>4.37</v>
      </c>
      <c r="O358" s="125" t="str">
        <f>IF(Data!O373="","",Data!O373)</f>
        <v/>
      </c>
      <c r="P358" s="125" t="str">
        <f>IF(Data!P373="","",Data!P373)</f>
        <v/>
      </c>
    </row>
    <row r="359" spans="1:16">
      <c r="A359" s="126"/>
      <c r="B359" s="169">
        <f t="shared" si="5"/>
        <v>42880</v>
      </c>
      <c r="C359" s="415" t="str">
        <f>IF(Data!C374="","",Data!C374)</f>
        <v/>
      </c>
      <c r="D359" s="123"/>
      <c r="E359" s="125">
        <f>IF(Data!E374="","",Data!E374)</f>
        <v>4.2</v>
      </c>
      <c r="F359" s="125">
        <f>IF(Data!F374="","",Data!F374)</f>
        <v>3.75</v>
      </c>
      <c r="G359" s="125">
        <f>IF(Data!G374="","",Data!G374)</f>
        <v>3.67</v>
      </c>
      <c r="H359" s="125">
        <f>IF(Data!H374="","",Data!H374)</f>
        <v>3.49</v>
      </c>
      <c r="I359" s="125">
        <f>IF(Data!I374="","",Data!I374)</f>
        <v>3.68</v>
      </c>
      <c r="J359" s="125">
        <f>IF(Data!J374="","",Data!J374)</f>
        <v>3.88</v>
      </c>
      <c r="K359" s="125">
        <f>IF(Data!K374="","",Data!K374)</f>
        <v>3.91</v>
      </c>
      <c r="L359" s="125">
        <f>IF(Data!L374="","",Data!L374)</f>
        <v>4.0199999999999996</v>
      </c>
      <c r="M359" s="125">
        <f>IF(Data!M374="","",Data!M374)</f>
        <v>4.1500000000000004</v>
      </c>
      <c r="N359" s="125">
        <f>IF(Data!N374="","",Data!N374)</f>
        <v>4.37</v>
      </c>
      <c r="O359" s="125" t="str">
        <f>IF(Data!O374="","",Data!O374)</f>
        <v/>
      </c>
      <c r="P359" s="125" t="str">
        <f>IF(Data!P374="","",Data!P374)</f>
        <v/>
      </c>
    </row>
    <row r="360" spans="1:16">
      <c r="A360" s="126"/>
      <c r="B360" s="169"/>
      <c r="C360" s="415"/>
      <c r="D360" s="123"/>
      <c r="E360" s="125"/>
      <c r="F360" s="125"/>
      <c r="G360" s="125"/>
      <c r="H360" s="125"/>
      <c r="I360" s="125"/>
      <c r="J360" s="125"/>
      <c r="K360" s="125"/>
      <c r="L360" s="125"/>
      <c r="M360" s="125"/>
      <c r="N360" s="125"/>
      <c r="O360" s="125"/>
      <c r="P360" s="125"/>
    </row>
    <row r="361" spans="1:16">
      <c r="A361" s="126"/>
      <c r="B361" s="169"/>
      <c r="C361" s="415"/>
      <c r="D361" s="123"/>
      <c r="E361" s="125"/>
      <c r="F361" s="125"/>
      <c r="G361" s="125"/>
      <c r="H361" s="125"/>
      <c r="I361" s="125"/>
      <c r="J361" s="125"/>
      <c r="K361" s="125"/>
      <c r="L361" s="125"/>
      <c r="M361" s="125"/>
      <c r="N361" s="125"/>
      <c r="O361" s="125"/>
      <c r="P361" s="125"/>
    </row>
    <row r="362" spans="1:16">
      <c r="A362" s="126"/>
      <c r="B362" s="169"/>
      <c r="C362" s="415"/>
      <c r="D362" s="123"/>
      <c r="E362" s="125"/>
      <c r="F362" s="125"/>
      <c r="G362" s="125"/>
      <c r="H362" s="125"/>
      <c r="I362" s="125"/>
      <c r="J362" s="125"/>
      <c r="K362" s="125"/>
      <c r="L362" s="125"/>
      <c r="M362" s="125"/>
      <c r="N362" s="125"/>
      <c r="O362" s="125"/>
      <c r="P362" s="125"/>
    </row>
    <row r="363" spans="1:16">
      <c r="A363" s="126"/>
      <c r="B363" s="169"/>
      <c r="C363" s="415"/>
      <c r="D363" s="123"/>
      <c r="E363" s="125"/>
      <c r="F363" s="125"/>
      <c r="G363" s="125"/>
      <c r="H363" s="125"/>
      <c r="I363" s="125"/>
      <c r="J363" s="125"/>
      <c r="K363" s="125"/>
      <c r="L363" s="125"/>
      <c r="M363" s="125"/>
      <c r="N363" s="125"/>
      <c r="O363" s="125"/>
      <c r="P363" s="125"/>
    </row>
    <row r="364" spans="1:16">
      <c r="A364" s="126"/>
      <c r="B364" s="169"/>
      <c r="C364" s="415"/>
      <c r="D364" s="123"/>
      <c r="E364" s="125"/>
      <c r="F364" s="125"/>
      <c r="G364" s="125"/>
      <c r="H364" s="125"/>
      <c r="I364" s="125"/>
      <c r="J364" s="125"/>
      <c r="K364" s="125"/>
      <c r="L364" s="125"/>
      <c r="M364" s="125"/>
      <c r="N364" s="125"/>
      <c r="O364" s="125"/>
      <c r="P364" s="125"/>
    </row>
    <row r="365" spans="1:16">
      <c r="A365" s="126"/>
      <c r="B365" s="169"/>
      <c r="C365" s="415"/>
      <c r="D365" s="123"/>
      <c r="E365" s="125"/>
      <c r="F365" s="125"/>
      <c r="G365" s="125"/>
      <c r="H365" s="125"/>
      <c r="I365" s="125"/>
      <c r="J365" s="125"/>
      <c r="K365" s="125"/>
      <c r="L365" s="125"/>
      <c r="M365" s="125"/>
      <c r="N365" s="125"/>
      <c r="O365" s="125"/>
      <c r="P365" s="125"/>
    </row>
    <row r="366" spans="1:16">
      <c r="A366" s="126"/>
      <c r="B366" s="169"/>
      <c r="C366" s="415"/>
      <c r="D366" s="123"/>
      <c r="E366" s="125"/>
      <c r="F366" s="125"/>
      <c r="G366" s="125"/>
      <c r="H366" s="125"/>
      <c r="I366" s="125"/>
      <c r="J366" s="125"/>
      <c r="K366" s="125"/>
      <c r="L366" s="125"/>
      <c r="M366" s="125"/>
      <c r="N366" s="125"/>
      <c r="O366" s="125"/>
      <c r="P366" s="125"/>
    </row>
    <row r="367" spans="1:16">
      <c r="A367" s="126"/>
      <c r="B367" s="169"/>
      <c r="C367" s="415"/>
      <c r="D367" s="123"/>
      <c r="E367" s="125"/>
      <c r="F367" s="125"/>
      <c r="G367" s="125"/>
      <c r="H367" s="125"/>
      <c r="I367" s="125"/>
      <c r="J367" s="125"/>
      <c r="K367" s="125"/>
      <c r="L367" s="125"/>
      <c r="M367" s="125"/>
      <c r="N367" s="125"/>
      <c r="O367" s="125"/>
      <c r="P367" s="125"/>
    </row>
    <row r="368" spans="1:16">
      <c r="A368" s="126"/>
      <c r="B368" s="169"/>
      <c r="C368" s="415"/>
      <c r="D368" s="123"/>
      <c r="E368" s="125"/>
      <c r="F368" s="125"/>
      <c r="G368" s="125"/>
      <c r="H368" s="125"/>
      <c r="I368" s="125"/>
      <c r="J368" s="125"/>
      <c r="K368" s="125"/>
      <c r="L368" s="125"/>
      <c r="M368" s="125"/>
      <c r="N368" s="125"/>
      <c r="O368" s="125"/>
      <c r="P368" s="125"/>
    </row>
    <row r="369" spans="1:16">
      <c r="A369" s="126"/>
      <c r="B369" s="169"/>
      <c r="C369" s="415"/>
      <c r="D369" s="123"/>
      <c r="E369" s="125"/>
      <c r="F369" s="125"/>
      <c r="G369" s="125"/>
      <c r="H369" s="125"/>
      <c r="I369" s="125"/>
      <c r="J369" s="125"/>
      <c r="K369" s="125"/>
      <c r="L369" s="125"/>
      <c r="M369" s="125"/>
      <c r="N369" s="125"/>
      <c r="O369" s="125"/>
      <c r="P369" s="125"/>
    </row>
    <row r="370" spans="1:16">
      <c r="A370" s="126"/>
      <c r="B370" s="169"/>
      <c r="C370" s="415"/>
      <c r="D370" s="123"/>
      <c r="E370" s="125"/>
      <c r="F370" s="125"/>
      <c r="G370" s="125"/>
      <c r="H370" s="125"/>
      <c r="I370" s="125"/>
      <c r="J370" s="125"/>
      <c r="K370" s="125"/>
      <c r="L370" s="125"/>
      <c r="M370" s="125"/>
      <c r="N370" s="125"/>
      <c r="O370" s="125"/>
      <c r="P370" s="125"/>
    </row>
    <row r="371" spans="1:16">
      <c r="A371" s="126"/>
      <c r="B371" s="169"/>
      <c r="C371" s="415"/>
      <c r="D371" s="123"/>
      <c r="E371" s="125"/>
      <c r="F371" s="125"/>
      <c r="G371" s="125"/>
      <c r="H371" s="125"/>
      <c r="I371" s="125"/>
      <c r="J371" s="125"/>
      <c r="K371" s="125"/>
      <c r="L371" s="125"/>
      <c r="M371" s="125"/>
      <c r="N371" s="125"/>
      <c r="O371" s="125"/>
      <c r="P371" s="125"/>
    </row>
    <row r="372" spans="1:16">
      <c r="A372" s="126"/>
      <c r="B372" s="169"/>
      <c r="C372" s="415"/>
      <c r="D372" s="123"/>
      <c r="E372" s="125"/>
      <c r="F372" s="125"/>
      <c r="G372" s="125"/>
      <c r="H372" s="125"/>
      <c r="I372" s="125"/>
      <c r="J372" s="125"/>
      <c r="K372" s="125"/>
      <c r="L372" s="125"/>
      <c r="M372" s="125"/>
      <c r="N372" s="125"/>
      <c r="O372" s="125"/>
      <c r="P372" s="125"/>
    </row>
    <row r="373" spans="1:16">
      <c r="A373" s="171"/>
      <c r="B373" s="172"/>
      <c r="C373" s="173"/>
      <c r="D373" s="122"/>
      <c r="E373" s="125"/>
      <c r="F373" s="125"/>
      <c r="G373" s="125"/>
      <c r="H373" s="125"/>
      <c r="I373" s="125"/>
      <c r="J373" s="125"/>
      <c r="K373" s="125"/>
      <c r="L373" s="125"/>
      <c r="M373" s="125"/>
      <c r="N373" s="125"/>
      <c r="O373" s="125"/>
      <c r="P373" s="125"/>
    </row>
    <row r="374" spans="1:16" ht="13.5" thickBot="1">
      <c r="A374" s="174"/>
      <c r="B374" s="132"/>
      <c r="C374" s="175"/>
      <c r="D374" s="121"/>
      <c r="E374" s="176"/>
      <c r="F374" s="177"/>
      <c r="G374" s="176"/>
      <c r="H374" s="176"/>
      <c r="I374" s="176"/>
      <c r="J374" s="176"/>
      <c r="K374" s="176"/>
      <c r="L374" s="177"/>
      <c r="M374" s="177"/>
      <c r="N374" s="177"/>
      <c r="O374" s="177"/>
      <c r="P374" s="177"/>
    </row>
    <row r="375" spans="1:16">
      <c r="A375" s="259" t="s">
        <v>88</v>
      </c>
      <c r="B375" s="123"/>
      <c r="C375" s="123"/>
      <c r="D375" s="123"/>
      <c r="E375" s="123"/>
      <c r="F375" s="123"/>
      <c r="G375" s="123"/>
      <c r="H375" s="123"/>
      <c r="I375" s="123"/>
      <c r="J375" s="123"/>
      <c r="K375" s="123"/>
      <c r="L375" s="123"/>
      <c r="M375" s="123"/>
      <c r="N375" s="123"/>
      <c r="O375" s="123"/>
      <c r="P375" s="123"/>
    </row>
    <row r="376" spans="1:16">
      <c r="A376" s="538" t="s">
        <v>391</v>
      </c>
      <c r="B376" s="123"/>
      <c r="C376" s="123"/>
      <c r="D376" s="123"/>
      <c r="E376" s="123"/>
      <c r="F376" s="123"/>
      <c r="G376" s="123"/>
      <c r="H376" s="123"/>
      <c r="I376" s="123"/>
      <c r="J376" s="123"/>
      <c r="K376" s="123"/>
      <c r="L376" s="123"/>
      <c r="M376" s="123"/>
      <c r="N376" s="123"/>
      <c r="O376" s="123"/>
      <c r="P376" s="123"/>
    </row>
    <row r="377" spans="1:16">
      <c r="A377" s="14"/>
      <c r="B377" s="513"/>
      <c r="C377" s="14"/>
      <c r="D377" s="14"/>
      <c r="E377" s="14"/>
      <c r="F377" s="14"/>
      <c r="G377" s="14"/>
      <c r="H377" s="14"/>
      <c r="I377" s="14"/>
      <c r="J377" s="14"/>
      <c r="K377" s="14"/>
      <c r="L377" s="14"/>
      <c r="M377" s="14"/>
      <c r="N377" s="14"/>
      <c r="O377" s="14"/>
      <c r="P377" s="14"/>
    </row>
    <row r="378" spans="1:16">
      <c r="A378" s="14"/>
      <c r="B378" s="14"/>
      <c r="C378" s="14"/>
      <c r="D378" s="14"/>
      <c r="E378" s="14"/>
      <c r="F378" s="14"/>
      <c r="G378" s="14"/>
      <c r="H378" s="14"/>
      <c r="I378" s="14"/>
      <c r="J378" s="14"/>
      <c r="K378" s="14"/>
      <c r="L378" s="14"/>
      <c r="M378" s="14"/>
      <c r="N378" s="14"/>
      <c r="O378" s="14"/>
      <c r="P378" s="14"/>
    </row>
    <row r="379" spans="1:16" ht="13.5" thickBot="1">
      <c r="A379" s="141" t="s">
        <v>331</v>
      </c>
      <c r="B379" s="141"/>
      <c r="C379" s="141"/>
      <c r="D379" s="141"/>
      <c r="E379" s="141"/>
      <c r="F379" s="141"/>
      <c r="G379" s="141"/>
      <c r="H379" s="141"/>
      <c r="I379" s="138"/>
      <c r="J379" s="138"/>
      <c r="K379" s="138"/>
      <c r="L379" s="138"/>
      <c r="M379" s="138"/>
      <c r="N379" s="138"/>
      <c r="O379" s="142"/>
      <c r="P379" s="142"/>
    </row>
    <row r="380" spans="1:16">
      <c r="A380" s="142" t="s">
        <v>63</v>
      </c>
      <c r="B380" s="247" t="s">
        <v>72</v>
      </c>
      <c r="C380" s="563" t="s">
        <v>73</v>
      </c>
      <c r="D380" s="563"/>
      <c r="E380" s="563"/>
      <c r="F380" s="563"/>
      <c r="G380" s="563"/>
      <c r="H380" s="563"/>
      <c r="I380" s="563"/>
      <c r="J380" s="563"/>
      <c r="K380" s="563"/>
      <c r="L380" s="563"/>
      <c r="M380" s="563"/>
      <c r="N380" s="563"/>
      <c r="O380" s="142"/>
      <c r="P380" s="142"/>
    </row>
    <row r="381" spans="1:16" ht="13.5" thickBot="1">
      <c r="A381" s="149" t="s">
        <v>111</v>
      </c>
      <c r="B381" s="248" t="s">
        <v>107</v>
      </c>
      <c r="C381" s="248" t="s">
        <v>241</v>
      </c>
      <c r="D381" s="248" t="s">
        <v>154</v>
      </c>
      <c r="E381" s="248" t="s">
        <v>155</v>
      </c>
      <c r="F381" s="248" t="s">
        <v>144</v>
      </c>
      <c r="G381" s="248" t="s">
        <v>145</v>
      </c>
      <c r="H381" s="248" t="s">
        <v>146</v>
      </c>
      <c r="I381" s="248" t="s">
        <v>147</v>
      </c>
      <c r="J381" s="248" t="s">
        <v>148</v>
      </c>
      <c r="K381" s="248" t="s">
        <v>149</v>
      </c>
      <c r="L381" s="248" t="s">
        <v>150</v>
      </c>
      <c r="M381" s="248" t="s">
        <v>151</v>
      </c>
      <c r="N381" s="248" t="s">
        <v>152</v>
      </c>
      <c r="O381" s="139"/>
      <c r="P381" s="139"/>
    </row>
    <row r="382" spans="1:16">
      <c r="A382" s="143"/>
      <c r="B382" s="143"/>
      <c r="C382" s="564" t="s">
        <v>217</v>
      </c>
      <c r="D382" s="564"/>
      <c r="E382" s="564"/>
      <c r="F382" s="564"/>
      <c r="G382" s="564"/>
      <c r="H382" s="564"/>
      <c r="I382" s="564"/>
      <c r="J382" s="564"/>
      <c r="K382" s="564"/>
      <c r="L382" s="564"/>
      <c r="M382" s="564"/>
      <c r="N382" s="564"/>
      <c r="O382" s="139"/>
      <c r="P382" s="139"/>
    </row>
    <row r="383" spans="1:16">
      <c r="A383" s="136">
        <v>2016</v>
      </c>
      <c r="B383" s="137">
        <v>42495</v>
      </c>
      <c r="C383" s="144">
        <f>IF(Data!E319&gt;0,Data!E319,E226)</f>
        <v>4.1288378000000003</v>
      </c>
      <c r="D383" s="144">
        <f>IF(Data!F319&gt;0,Data!F319,F226)</f>
        <v>4.09666</v>
      </c>
      <c r="E383" s="144">
        <f>IF(Data!G319&gt;0,Data!G319,G226)</f>
        <v>4.0065002000000005</v>
      </c>
      <c r="F383" s="144">
        <f>IF(Data!H319&gt;0,Data!H319,H226)</f>
        <v>4.2749274000000002</v>
      </c>
      <c r="G383" s="144">
        <f>IF(Data!I319&gt;0,Data!I319,I226)</f>
        <v>4.3980444000000007</v>
      </c>
      <c r="H383" s="144">
        <f>IF(Data!J319&gt;0,Data!J319,J226)</f>
        <v>4.626906</v>
      </c>
      <c r="I383" s="144">
        <f>IF(Data!K319&gt;0,Data!K319,K226)</f>
        <v>4.6927726000000005</v>
      </c>
      <c r="J383" s="144">
        <f>IF(Data!L319&gt;0,Data!L319,L226)</f>
        <v>4.8295808000000005</v>
      </c>
      <c r="K383" s="144">
        <f>IF(Data!M319&gt;0,Data!M319,M226)</f>
        <v>4.8306239999999994</v>
      </c>
      <c r="L383" s="144">
        <f>IF(Data!N319&gt;0,Data!N319,N226)</f>
        <v>5.0118690000000008</v>
      </c>
      <c r="M383" s="144">
        <f>IF(Data!O319&gt;0,Data!O319,O226)</f>
        <v>5.0739748000000002</v>
      </c>
      <c r="N383" s="144">
        <f>IF(Data!P319&gt;0,Data!P319,P226)</f>
        <v>4.9866000000000001</v>
      </c>
      <c r="O383" s="59"/>
      <c r="P383" s="59"/>
    </row>
    <row r="384" spans="1:16">
      <c r="A384" s="145"/>
      <c r="B384" s="137">
        <f>B383+7</f>
        <v>42502</v>
      </c>
      <c r="C384" s="144">
        <f>IF(Data!E320&gt;0,Data!E320,E227)</f>
        <v>4.0988378000000001</v>
      </c>
      <c r="D384" s="144">
        <f>IF(Data!F320&gt;0,Data!F320,F227)</f>
        <v>4.0716599999999996</v>
      </c>
      <c r="E384" s="144">
        <f>IF(Data!G320&gt;0,Data!G320,G227)</f>
        <v>3.9815001999999997</v>
      </c>
      <c r="F384" s="144">
        <f>IF(Data!H320&gt;0,Data!H320,H227)</f>
        <v>4.2449273999999999</v>
      </c>
      <c r="G384" s="144">
        <f>IF(Data!I320&gt;0,Data!I320,I227)</f>
        <v>4.3680444000000005</v>
      </c>
      <c r="H384" s="144">
        <f>IF(Data!J320&gt;0,Data!J320,J227)</f>
        <v>4.5969059999999997</v>
      </c>
      <c r="I384" s="144">
        <f>IF(Data!K320&gt;0,Data!K320,K227)</f>
        <v>4.6652726000000007</v>
      </c>
      <c r="J384" s="144">
        <f>IF(Data!L320&gt;0,Data!L320,L227)</f>
        <v>4.8020808000000006</v>
      </c>
      <c r="K384" s="144">
        <f>IF(Data!M320&gt;0,Data!M320,M227)</f>
        <v>4.8031239999999995</v>
      </c>
      <c r="L384" s="144">
        <f>IF(Data!N320&gt;0,Data!N320,N227)</f>
        <v>4.9843690000000009</v>
      </c>
      <c r="M384" s="144">
        <f>IF(Data!O320&gt;0,Data!O320,O227)</f>
        <v>5.0464748000000004</v>
      </c>
      <c r="N384" s="144">
        <f>IF(Data!P320&gt;0,Data!P320,P227)</f>
        <v>4.9765999999999995</v>
      </c>
      <c r="O384" s="59"/>
      <c r="P384" s="59"/>
    </row>
    <row r="385" spans="1:16">
      <c r="A385" s="145"/>
      <c r="B385" s="137">
        <f t="shared" ref="B385:B438" si="6">B384+7</f>
        <v>42509</v>
      </c>
      <c r="C385" s="144">
        <f>IF(Data!E321&gt;0,Data!E321,E228)</f>
        <v>4.0813378000000009</v>
      </c>
      <c r="D385" s="144">
        <f>IF(Data!F321&gt;0,Data!F321,F228)</f>
        <v>4.0466599999999993</v>
      </c>
      <c r="E385" s="144">
        <f>IF(Data!G321&gt;0,Data!G321,G228)</f>
        <v>3.9565001999999994</v>
      </c>
      <c r="F385" s="144">
        <f>IF(Data!H321&gt;0,Data!H321,H228)</f>
        <v>4.2199274000000004</v>
      </c>
      <c r="G385" s="144">
        <f>IF(Data!I321&gt;0,Data!I321,I228)</f>
        <v>4.343044400000001</v>
      </c>
      <c r="H385" s="144">
        <f>IF(Data!J321&gt;0,Data!J321,J228)</f>
        <v>4.5719060000000002</v>
      </c>
      <c r="I385" s="144">
        <f>IF(Data!K321&gt;0,Data!K321,K228)</f>
        <v>4.6402726000000003</v>
      </c>
      <c r="J385" s="144">
        <f>IF(Data!L321&gt;0,Data!L321,L228)</f>
        <v>4.7770808000000002</v>
      </c>
      <c r="K385" s="144">
        <f>IF(Data!M321&gt;0,Data!M321,M228)</f>
        <v>4.7781239999999991</v>
      </c>
      <c r="L385" s="144">
        <f>IF(Data!N321&gt;0,Data!N321,N228)</f>
        <v>4.9593690000000006</v>
      </c>
      <c r="M385" s="144">
        <f>IF(Data!O321&gt;0,Data!O321,O228)</f>
        <v>5.0214748</v>
      </c>
      <c r="N385" s="144">
        <f>IF(Data!P321&gt;0,Data!P321,P228)</f>
        <v>4.9466000000000001</v>
      </c>
      <c r="O385" s="59"/>
      <c r="P385" s="59"/>
    </row>
    <row r="386" spans="1:16">
      <c r="A386" s="145"/>
      <c r="B386" s="137">
        <f t="shared" si="6"/>
        <v>42516</v>
      </c>
      <c r="C386" s="144">
        <f>IF(Data!E322&gt;0,Data!E322,E229)</f>
        <v>4.2238378000000001</v>
      </c>
      <c r="D386" s="144">
        <f>IF(Data!F322&gt;0,Data!F322,F229)</f>
        <v>4.1916599999999997</v>
      </c>
      <c r="E386" s="144">
        <f>IF(Data!G322&gt;0,Data!G322,G229)</f>
        <v>4.1015002000000003</v>
      </c>
      <c r="F386" s="144">
        <f>IF(Data!H322&gt;0,Data!H322,H229)</f>
        <v>4.3524273999999998</v>
      </c>
      <c r="G386" s="144">
        <f>IF(Data!I322&gt;0,Data!I322,I229)</f>
        <v>4.4755444000000004</v>
      </c>
      <c r="H386" s="144">
        <f>IF(Data!J322&gt;0,Data!J322,J229)</f>
        <v>4.7044059999999996</v>
      </c>
      <c r="I386" s="144">
        <f>IF(Data!K322&gt;0,Data!K322,K229)</f>
        <v>4.7727726000000006</v>
      </c>
      <c r="J386" s="144">
        <f>IF(Data!L322&gt;0,Data!L322,L229)</f>
        <v>4.9095808000000005</v>
      </c>
      <c r="K386" s="144">
        <f>IF(Data!M322&gt;0,Data!M322,M229)</f>
        <v>4.9106239999999994</v>
      </c>
      <c r="L386" s="144">
        <f>IF(Data!N322&gt;0,Data!N322,N229)</f>
        <v>5.0893690000000005</v>
      </c>
      <c r="M386" s="144">
        <f>IF(Data!O322&gt;0,Data!O322,O229)</f>
        <v>5.1514747999999999</v>
      </c>
      <c r="N386" s="144">
        <f>IF(Data!P322&gt;0,Data!P322,P229)</f>
        <v>5.0815999999999999</v>
      </c>
      <c r="O386" s="59"/>
      <c r="P386" s="59"/>
    </row>
    <row r="387" spans="1:16">
      <c r="A387" s="145"/>
      <c r="B387" s="137">
        <f t="shared" si="6"/>
        <v>42523</v>
      </c>
      <c r="C387" s="144">
        <f>IF(Data!E323&gt;0,Data!E323,E230)</f>
        <v>4.2463378000000001</v>
      </c>
      <c r="D387" s="144">
        <f>IF(Data!F323&gt;0,Data!F323,F230)</f>
        <v>4.2141599999999997</v>
      </c>
      <c r="E387" s="144">
        <f>IF(Data!G323&gt;0,Data!G323,G230)</f>
        <v>4.1240002000000002</v>
      </c>
      <c r="F387" s="144">
        <f>IF(Data!H323&gt;0,Data!H323,H230)</f>
        <v>4.3849274000000005</v>
      </c>
      <c r="G387" s="144">
        <f>IF(Data!I323&gt;0,Data!I323,I230)</f>
        <v>4.5080444000000011</v>
      </c>
      <c r="H387" s="144">
        <f>IF(Data!J323&gt;0,Data!J323,J230)</f>
        <v>4.7369060000000003</v>
      </c>
      <c r="I387" s="144">
        <f>IF(Data!K323&gt;0,Data!K323,K230)</f>
        <v>4.8077726000000007</v>
      </c>
      <c r="J387" s="144">
        <f>IF(Data!L323&gt;0,Data!L323,L230)</f>
        <v>4.9445808000000007</v>
      </c>
      <c r="K387" s="144">
        <f>IF(Data!M323&gt;0,Data!M323,M230)</f>
        <v>4.9456239999999996</v>
      </c>
      <c r="L387" s="144">
        <f>IF(Data!N323&gt;0,Data!N323,N230)</f>
        <v>5.1243690000000006</v>
      </c>
      <c r="M387" s="144">
        <f>IF(Data!O323&gt;0,Data!O323,O230)</f>
        <v>5.1864748000000001</v>
      </c>
      <c r="N387" s="144">
        <f>IF(Data!P323&gt;0,Data!P323,P230)</f>
        <v>5.1215999999999999</v>
      </c>
      <c r="O387" s="59"/>
      <c r="P387" s="59"/>
    </row>
    <row r="388" spans="1:16">
      <c r="A388" s="145"/>
      <c r="B388" s="137">
        <f t="shared" si="6"/>
        <v>42530</v>
      </c>
      <c r="C388" s="144">
        <f>IF(Data!E324&gt;0,Data!E324,E231)</f>
        <v>4.4438378000000007</v>
      </c>
      <c r="D388" s="144">
        <f>IF(Data!F324&gt;0,Data!F324,F231)</f>
        <v>4.4166599999999994</v>
      </c>
      <c r="E388" s="144">
        <f>IF(Data!G324&gt;0,Data!G324,G231)</f>
        <v>4.3265001999999999</v>
      </c>
      <c r="F388" s="144">
        <f>IF(Data!H324&gt;0,Data!H324,H231)</f>
        <v>4.5949274000000004</v>
      </c>
      <c r="G388" s="144">
        <f>IF(Data!I324&gt;0,Data!I324,I231)</f>
        <v>4.718044400000001</v>
      </c>
      <c r="H388" s="144">
        <f>IF(Data!J324&gt;0,Data!J324,J231)</f>
        <v>4.9469060000000002</v>
      </c>
      <c r="I388" s="144">
        <f>IF(Data!K324&gt;0,Data!K324,K231)</f>
        <v>5.0127726000000008</v>
      </c>
      <c r="J388" s="144">
        <f>IF(Data!L324&gt;0,Data!L324,L231)</f>
        <v>5.1495808000000007</v>
      </c>
      <c r="K388" s="144">
        <f>IF(Data!M324&gt;0,Data!M324,M231)</f>
        <v>5.1506239999999996</v>
      </c>
      <c r="L388" s="144">
        <f>IF(Data!N324&gt;0,Data!N324,N231)</f>
        <v>5.3243690000000008</v>
      </c>
      <c r="M388" s="144">
        <f>IF(Data!O324&gt;0,Data!O324,O231)</f>
        <v>5.3864748000000002</v>
      </c>
      <c r="N388" s="144">
        <f>IF(Data!P324&gt;0,Data!P324,P231)</f>
        <v>5.3166000000000002</v>
      </c>
      <c r="O388" s="59"/>
      <c r="P388" s="59"/>
    </row>
    <row r="389" spans="1:16">
      <c r="A389" s="145"/>
      <c r="B389" s="137">
        <f t="shared" si="6"/>
        <v>42537</v>
      </c>
      <c r="C389" s="144">
        <f>IF(Data!E325&gt;0,Data!E325,E232)</f>
        <v>4.1088378000000008</v>
      </c>
      <c r="D389" s="144">
        <f>IF(Data!F325&gt;0,Data!F325,F232)</f>
        <v>4.0916599999999992</v>
      </c>
      <c r="E389" s="144">
        <f>IF(Data!G325&gt;0,Data!G325,G232)</f>
        <v>4.0015001999999997</v>
      </c>
      <c r="F389" s="144">
        <f>IF(Data!H325&gt;0,Data!H325,H232)</f>
        <v>4.2749274000000002</v>
      </c>
      <c r="G389" s="144">
        <f>IF(Data!I325&gt;0,Data!I325,I232)</f>
        <v>4.3980444000000007</v>
      </c>
      <c r="H389" s="144">
        <f>IF(Data!J325&gt;0,Data!J325,J232)</f>
        <v>4.626906</v>
      </c>
      <c r="I389" s="144">
        <f>IF(Data!K325&gt;0,Data!K325,K232)</f>
        <v>4.6952726</v>
      </c>
      <c r="J389" s="144">
        <f>IF(Data!L325&gt;0,Data!L325,L232)</f>
        <v>4.8320808</v>
      </c>
      <c r="K389" s="144">
        <f>IF(Data!M325&gt;0,Data!M325,M232)</f>
        <v>4.8331239999999989</v>
      </c>
      <c r="L389" s="144">
        <f>IF(Data!N325&gt;0,Data!N325,N232)</f>
        <v>5.0168690000000007</v>
      </c>
      <c r="M389" s="144">
        <f>IF(Data!O325&gt;0,Data!O325,O232)</f>
        <v>5.0789748000000001</v>
      </c>
      <c r="N389" s="144">
        <f>IF(Data!P325&gt;0,Data!P325,P232)</f>
        <v>5.0141</v>
      </c>
      <c r="O389" s="59"/>
      <c r="P389" s="59"/>
    </row>
    <row r="390" spans="1:16">
      <c r="A390" s="145"/>
      <c r="B390" s="137">
        <f t="shared" si="6"/>
        <v>42544</v>
      </c>
      <c r="C390" s="144">
        <f>IF(Data!E326&gt;0,Data!E326,E233)</f>
        <v>3.8788377999999999</v>
      </c>
      <c r="D390" s="144">
        <f>IF(Data!F326&gt;0,Data!F326,F233)</f>
        <v>3.8616599999999996</v>
      </c>
      <c r="E390" s="144">
        <f>IF(Data!G326&gt;0,Data!G326,G233)</f>
        <v>3.7715001999999997</v>
      </c>
      <c r="F390" s="144">
        <f>IF(Data!H326&gt;0,Data!H326,H233)</f>
        <v>4.0449273999999997</v>
      </c>
      <c r="G390" s="144">
        <f>IF(Data!I326&gt;0,Data!I326,I233)</f>
        <v>4.1680444000000003</v>
      </c>
      <c r="H390" s="144">
        <f>IF(Data!J326&gt;0,Data!J326,J233)</f>
        <v>4.3969059999999995</v>
      </c>
      <c r="I390" s="144">
        <f>IF(Data!K326&gt;0,Data!K326,K233)</f>
        <v>4.4702726000000004</v>
      </c>
      <c r="J390" s="144">
        <f>IF(Data!L326&gt;0,Data!L326,L233)</f>
        <v>4.6070808000000003</v>
      </c>
      <c r="K390" s="144">
        <f>IF(Data!M326&gt;0,Data!M326,M233)</f>
        <v>4.6081239999999992</v>
      </c>
      <c r="L390" s="144">
        <f>IF(Data!N326&gt;0,Data!N326,N233)</f>
        <v>4.7893690000000007</v>
      </c>
      <c r="M390" s="144">
        <f>IF(Data!O326&gt;0,Data!O326,O233)</f>
        <v>4.8514748000000001</v>
      </c>
      <c r="N390" s="144">
        <f>IF(Data!P326&gt;0,Data!P326,P233)</f>
        <v>4.7915999999999999</v>
      </c>
      <c r="O390" s="59"/>
      <c r="P390" s="59"/>
    </row>
    <row r="391" spans="1:16">
      <c r="A391" s="145"/>
      <c r="B391" s="137">
        <f t="shared" si="6"/>
        <v>42551</v>
      </c>
      <c r="C391" s="144">
        <f>IF(Data!E327&gt;0,Data!E327,E234)</f>
        <v>3.7926106000000006</v>
      </c>
      <c r="D391" s="144">
        <f>IF(Data!F327&gt;0,Data!F327,F234)</f>
        <v>3.8647605999999994</v>
      </c>
      <c r="E391" s="144">
        <f>IF(Data!G327&gt;0,Data!G327,G234)</f>
        <v>3.8760531999999994</v>
      </c>
      <c r="F391" s="144">
        <f>IF(Data!H327&gt;0,Data!H327,H234)</f>
        <v>4.1215701999999999</v>
      </c>
      <c r="G391" s="144">
        <f>IF(Data!I327&gt;0,Data!I327,I234)</f>
        <v>4.2067252000000002</v>
      </c>
      <c r="H391" s="144">
        <f>IF(Data!J327&gt;0,Data!J327,J234)</f>
        <v>4.4602975999999996</v>
      </c>
      <c r="I391" s="144">
        <f>IF(Data!K327&gt;0,Data!K327,K234)</f>
        <v>4.6095454</v>
      </c>
      <c r="J391" s="144">
        <f>IF(Data!L327&gt;0,Data!L327,L234)</f>
        <v>4.8252636000000004</v>
      </c>
      <c r="K391" s="144">
        <f>IF(Data!M327&gt;0,Data!M327,M234)</f>
        <v>4.7801200000000001</v>
      </c>
      <c r="L391" s="144">
        <f>IF(Data!N327&gt;0,Data!N327,N234)</f>
        <v>4.6994607999999998</v>
      </c>
      <c r="M391" s="144">
        <f>IF(Data!O327&gt;0,Data!O327,O234)</f>
        <v>4.8128712</v>
      </c>
      <c r="N391" s="144">
        <f>IF(Data!P327&gt;0,Data!P327,P234)</f>
        <v>4.7417427999999999</v>
      </c>
      <c r="O391" s="59"/>
      <c r="P391" s="59"/>
    </row>
    <row r="392" spans="1:16">
      <c r="A392" s="145"/>
      <c r="B392" s="137">
        <f t="shared" si="6"/>
        <v>42558</v>
      </c>
      <c r="C392" s="144">
        <f>IF(Data!E328&gt;0,Data!E328,E235)</f>
        <v>4.2501106000000002</v>
      </c>
      <c r="D392" s="144">
        <f>IF(Data!F328&gt;0,Data!F328,F235)</f>
        <v>3.7622605999999994</v>
      </c>
      <c r="E392" s="144">
        <f>IF(Data!G328&gt;0,Data!G328,G235)</f>
        <v>3.7735531999999994</v>
      </c>
      <c r="F392" s="144">
        <f>IF(Data!H328&gt;0,Data!H328,H235)</f>
        <v>4.0090702</v>
      </c>
      <c r="G392" s="144">
        <f>IF(Data!I328&gt;0,Data!I328,I235)</f>
        <v>4.0942252000000003</v>
      </c>
      <c r="H392" s="144">
        <f>IF(Data!J328&gt;0,Data!J328,J235)</f>
        <v>4.3477975999999998</v>
      </c>
      <c r="I392" s="144">
        <f>IF(Data!K328&gt;0,Data!K328,K235)</f>
        <v>4.4945453999999998</v>
      </c>
      <c r="J392" s="144">
        <f>IF(Data!L328&gt;0,Data!L328,L235)</f>
        <v>4.7102636000000002</v>
      </c>
      <c r="K392" s="144">
        <f>IF(Data!M328&gt;0,Data!M328,M235)</f>
        <v>4.6651199999999999</v>
      </c>
      <c r="L392" s="144">
        <f>IF(Data!N328&gt;0,Data!N328,N235)</f>
        <v>4.5844607999999996</v>
      </c>
      <c r="M392" s="144">
        <f>IF(Data!O328&gt;0,Data!O328,O235)</f>
        <v>4.6978711999999998</v>
      </c>
      <c r="N392" s="144">
        <f>IF(Data!P328&gt;0,Data!P328,P235)</f>
        <v>4.6242428000000002</v>
      </c>
      <c r="O392" s="59"/>
      <c r="P392" s="59"/>
    </row>
    <row r="393" spans="1:16">
      <c r="A393" s="145"/>
      <c r="B393" s="137">
        <f t="shared" si="6"/>
        <v>42565</v>
      </c>
      <c r="C393" s="144">
        <f>IF(Data!E329&gt;0,Data!E329,E236)</f>
        <v>4.2501106000000002</v>
      </c>
      <c r="D393" s="144">
        <f>IF(Data!F329&gt;0,Data!F329,F236)</f>
        <v>3.8172606</v>
      </c>
      <c r="E393" s="144">
        <f>IF(Data!G329&gt;0,Data!G329,G236)</f>
        <v>3.8285532</v>
      </c>
      <c r="F393" s="144">
        <f>IF(Data!H329&gt;0,Data!H329,H236)</f>
        <v>4.0815701999999998</v>
      </c>
      <c r="G393" s="144">
        <f>IF(Data!I329&gt;0,Data!I329,I236)</f>
        <v>4.1667252000000001</v>
      </c>
      <c r="H393" s="144">
        <f>IF(Data!J329&gt;0,Data!J329,J236)</f>
        <v>4.4202975999999996</v>
      </c>
      <c r="I393" s="144">
        <f>IF(Data!K329&gt;0,Data!K329,K236)</f>
        <v>4.5745453999999999</v>
      </c>
      <c r="J393" s="144">
        <f>IF(Data!L329&gt;0,Data!L329,L236)</f>
        <v>4.7902636000000003</v>
      </c>
      <c r="K393" s="144">
        <f>IF(Data!M329&gt;0,Data!M329,M236)</f>
        <v>4.74512</v>
      </c>
      <c r="L393" s="144">
        <f>IF(Data!N329&gt;0,Data!N329,N236)</f>
        <v>4.6644607999999996</v>
      </c>
      <c r="M393" s="144">
        <f>IF(Data!O329&gt;0,Data!O329,O236)</f>
        <v>4.7778711999999999</v>
      </c>
      <c r="N393" s="144">
        <f>IF(Data!P329&gt;0,Data!P329,P236)</f>
        <v>4.7067427999999998</v>
      </c>
      <c r="O393" s="59"/>
      <c r="P393" s="59"/>
    </row>
    <row r="394" spans="1:16">
      <c r="A394" s="145"/>
      <c r="B394" s="137">
        <f t="shared" si="6"/>
        <v>42572</v>
      </c>
      <c r="C394" s="144">
        <f>IF(Data!E330&gt;0,Data!E330,E237)</f>
        <v>4.2501106000000002</v>
      </c>
      <c r="D394" s="144">
        <f>IF(Data!F330&gt;0,Data!F330,F237)</f>
        <v>3.7147606</v>
      </c>
      <c r="E394" s="144">
        <f>IF(Data!G330&gt;0,Data!G330,G237)</f>
        <v>3.7260532</v>
      </c>
      <c r="F394" s="144">
        <f>IF(Data!H330&gt;0,Data!H330,H237)</f>
        <v>3.9790701999999998</v>
      </c>
      <c r="G394" s="144">
        <f>IF(Data!I330&gt;0,Data!I330,I237)</f>
        <v>4.0642252000000001</v>
      </c>
      <c r="H394" s="144">
        <f>IF(Data!J330&gt;0,Data!J330,J237)</f>
        <v>4.3177975999999996</v>
      </c>
      <c r="I394" s="144">
        <f>IF(Data!K330&gt;0,Data!K330,K237)</f>
        <v>4.4695454000000003</v>
      </c>
      <c r="J394" s="144">
        <f>IF(Data!L330&gt;0,Data!L330,L237)</f>
        <v>4.6852636000000007</v>
      </c>
      <c r="K394" s="144">
        <f>IF(Data!M330&gt;0,Data!M330,M237)</f>
        <v>4.6401200000000005</v>
      </c>
      <c r="L394" s="144">
        <f>IF(Data!N330&gt;0,Data!N330,N237)</f>
        <v>4.5594608000000001</v>
      </c>
      <c r="M394" s="144">
        <f>IF(Data!O330&gt;0,Data!O330,O237)</f>
        <v>4.6728712000000003</v>
      </c>
      <c r="N394" s="144">
        <f>IF(Data!P330&gt;0,Data!P330,P237)</f>
        <v>4.6017427999999994</v>
      </c>
      <c r="O394" s="59"/>
      <c r="P394" s="59"/>
    </row>
    <row r="395" spans="1:16">
      <c r="A395" s="145"/>
      <c r="B395" s="137">
        <f t="shared" si="6"/>
        <v>42579</v>
      </c>
      <c r="C395" s="144">
        <f>IF(Data!E331&gt;0,Data!E331,E238)</f>
        <v>4.2501106000000002</v>
      </c>
      <c r="D395" s="144">
        <f>IF(Data!F331&gt;0,Data!F331,F238)</f>
        <v>3.7297605999999996</v>
      </c>
      <c r="E395" s="144">
        <f>IF(Data!G331&gt;0,Data!G331,G238)</f>
        <v>3.7410531999999996</v>
      </c>
      <c r="F395" s="144">
        <f>IF(Data!H331&gt;0,Data!H331,H238)</f>
        <v>3.9940701999999995</v>
      </c>
      <c r="G395" s="144">
        <f>IF(Data!I331&gt;0,Data!I331,I238)</f>
        <v>4.0792251999999998</v>
      </c>
      <c r="H395" s="144">
        <f>IF(Data!J331&gt;0,Data!J331,J238)</f>
        <v>4.3327975999999992</v>
      </c>
      <c r="I395" s="144">
        <f>IF(Data!K331&gt;0,Data!K331,K238)</f>
        <v>4.4870453999999995</v>
      </c>
      <c r="J395" s="144">
        <f>IF(Data!L331&gt;0,Data!L331,L238)</f>
        <v>4.7027635999999999</v>
      </c>
      <c r="K395" s="144">
        <f>IF(Data!M331&gt;0,Data!M331,M238)</f>
        <v>4.6576199999999996</v>
      </c>
      <c r="L395" s="144">
        <f>IF(Data!N331&gt;0,Data!N331,N238)</f>
        <v>4.5794607999999997</v>
      </c>
      <c r="M395" s="144">
        <f>IF(Data!O331&gt;0,Data!O331,O238)</f>
        <v>4.6928711999999999</v>
      </c>
      <c r="N395" s="144">
        <f>IF(Data!P331&gt;0,Data!P331,P238)</f>
        <v>4.6167427999999999</v>
      </c>
      <c r="O395" s="59"/>
      <c r="P395" s="59"/>
    </row>
    <row r="396" spans="1:16">
      <c r="A396" s="145"/>
      <c r="B396" s="137">
        <f t="shared" si="6"/>
        <v>42586</v>
      </c>
      <c r="C396" s="144">
        <f>IF(Data!E332&gt;0,Data!E332,E239)</f>
        <v>4.2</v>
      </c>
      <c r="D396" s="144">
        <f>IF(Data!F332&gt;0,Data!F332,F239)</f>
        <v>3.6972605999999999</v>
      </c>
      <c r="E396" s="144">
        <f>IF(Data!G332&gt;0,Data!G332,G239)</f>
        <v>3.7085531999999999</v>
      </c>
      <c r="F396" s="144">
        <f>IF(Data!H332&gt;0,Data!H332,H239)</f>
        <v>3.9640702000000001</v>
      </c>
      <c r="G396" s="144">
        <f>IF(Data!I332&gt;0,Data!I332,I239)</f>
        <v>4.0492252000000004</v>
      </c>
      <c r="H396" s="144">
        <f>IF(Data!J332&gt;0,Data!J332,J239)</f>
        <v>4.3027975999999999</v>
      </c>
      <c r="I396" s="144">
        <f>IF(Data!K332&gt;0,Data!K332,K239)</f>
        <v>4.4570454000000002</v>
      </c>
      <c r="J396" s="144">
        <f>IF(Data!L332&gt;0,Data!L332,L239)</f>
        <v>4.6727636000000006</v>
      </c>
      <c r="K396" s="144">
        <f>IF(Data!M332&gt;0,Data!M332,M239)</f>
        <v>4.6276200000000003</v>
      </c>
      <c r="L396" s="144">
        <f>IF(Data!N332&gt;0,Data!N332,N239)</f>
        <v>4.5469607999999999</v>
      </c>
      <c r="M396" s="144">
        <f>IF(Data!O332&gt;0,Data!O332,O239)</f>
        <v>4.6603712000000002</v>
      </c>
      <c r="N396" s="144">
        <f>IF(Data!P332&gt;0,Data!P332,P239)</f>
        <v>4.5867427999999997</v>
      </c>
      <c r="O396" s="59"/>
      <c r="P396" s="59"/>
    </row>
    <row r="397" spans="1:16">
      <c r="A397" s="145"/>
      <c r="B397" s="137">
        <f t="shared" si="6"/>
        <v>42593</v>
      </c>
      <c r="C397" s="144">
        <f>IF(Data!E333&gt;0,Data!E333,E240)</f>
        <v>4.2</v>
      </c>
      <c r="D397" s="144">
        <f>IF(Data!F333&gt;0,Data!F333,F240)</f>
        <v>3.7622605999999994</v>
      </c>
      <c r="E397" s="144">
        <f>IF(Data!G333&gt;0,Data!G333,G240)</f>
        <v>3.7735531999999994</v>
      </c>
      <c r="F397" s="144">
        <f>IF(Data!H333&gt;0,Data!H333,H240)</f>
        <v>4.0240701999999997</v>
      </c>
      <c r="G397" s="144">
        <f>IF(Data!I333&gt;0,Data!I333,I240)</f>
        <v>4.1092252</v>
      </c>
      <c r="H397" s="144">
        <f>IF(Data!J333&gt;0,Data!J333,J240)</f>
        <v>4.3627975999999995</v>
      </c>
      <c r="I397" s="144">
        <f>IF(Data!K333&gt;0,Data!K333,K240)</f>
        <v>4.5095454000000004</v>
      </c>
      <c r="J397" s="144">
        <f>IF(Data!L333&gt;0,Data!L333,L240)</f>
        <v>4.7252636000000008</v>
      </c>
      <c r="K397" s="144">
        <f>IF(Data!M333&gt;0,Data!M333,M240)</f>
        <v>4.6801200000000005</v>
      </c>
      <c r="L397" s="144">
        <f>IF(Data!N333&gt;0,Data!N333,N240)</f>
        <v>4.5994608000000001</v>
      </c>
      <c r="M397" s="144">
        <f>IF(Data!O333&gt;0,Data!O333,O240)</f>
        <v>4.7128712000000004</v>
      </c>
      <c r="N397" s="144">
        <f>IF(Data!P333&gt;0,Data!P333,P240)</f>
        <v>4.6342428</v>
      </c>
      <c r="O397" s="59"/>
      <c r="P397" s="59"/>
    </row>
    <row r="398" spans="1:16">
      <c r="A398" s="145"/>
      <c r="B398" s="137">
        <f t="shared" si="6"/>
        <v>42600</v>
      </c>
      <c r="C398" s="144">
        <f>IF(Data!E334&gt;0,Data!E334,E241)</f>
        <v>4.2</v>
      </c>
      <c r="D398" s="144">
        <f>IF(Data!F334&gt;0,Data!F334,F241)</f>
        <v>3.8497605999999998</v>
      </c>
      <c r="E398" s="144">
        <f>IF(Data!G334&gt;0,Data!G334,G241)</f>
        <v>3.8610531999999997</v>
      </c>
      <c r="F398" s="144">
        <f>IF(Data!H334&gt;0,Data!H334,H241)</f>
        <v>4.1115702000000001</v>
      </c>
      <c r="G398" s="144">
        <f>IF(Data!I334&gt;0,Data!I334,I241)</f>
        <v>4.1967252000000004</v>
      </c>
      <c r="H398" s="144">
        <f>IF(Data!J334&gt;0,Data!J334,J241)</f>
        <v>4.4502975999999999</v>
      </c>
      <c r="I398" s="144">
        <f>IF(Data!K334&gt;0,Data!K334,K241)</f>
        <v>4.5895453999999996</v>
      </c>
      <c r="J398" s="144">
        <f>IF(Data!L334&gt;0,Data!L334,L241)</f>
        <v>4.8052636</v>
      </c>
      <c r="K398" s="144">
        <f>IF(Data!M334&gt;0,Data!M334,M241)</f>
        <v>4.7601199999999997</v>
      </c>
      <c r="L398" s="144">
        <f>IF(Data!N334&gt;0,Data!N334,N241)</f>
        <v>4.6719607999999999</v>
      </c>
      <c r="M398" s="144">
        <f>IF(Data!O334&gt;0,Data!O334,O241)</f>
        <v>4.7853712000000002</v>
      </c>
      <c r="N398" s="144">
        <f>IF(Data!P334&gt;0,Data!P334,P241)</f>
        <v>4.7092428000000002</v>
      </c>
      <c r="O398" s="59"/>
      <c r="P398" s="59"/>
    </row>
    <row r="399" spans="1:16">
      <c r="A399" s="145"/>
      <c r="B399" s="137">
        <f t="shared" si="6"/>
        <v>42607</v>
      </c>
      <c r="C399" s="144">
        <f>IF(Data!E335&gt;0,Data!E335,E242)</f>
        <v>4.2</v>
      </c>
      <c r="D399" s="144">
        <f>IF(Data!F335&gt;0,Data!F335,F242)</f>
        <v>3.6947605999999995</v>
      </c>
      <c r="E399" s="144">
        <f>IF(Data!G335&gt;0,Data!G335,G242)</f>
        <v>3.7060531999999995</v>
      </c>
      <c r="F399" s="144">
        <f>IF(Data!H335&gt;0,Data!H335,H242)</f>
        <v>3.9665701999999996</v>
      </c>
      <c r="G399" s="144">
        <f>IF(Data!I335&gt;0,Data!I335,I242)</f>
        <v>4.0517251999999999</v>
      </c>
      <c r="H399" s="144">
        <f>IF(Data!J335&gt;0,Data!J335,J242)</f>
        <v>4.3052975999999994</v>
      </c>
      <c r="I399" s="144">
        <f>IF(Data!K335&gt;0,Data!K335,K242)</f>
        <v>4.4520454000000003</v>
      </c>
      <c r="J399" s="144">
        <f>IF(Data!L335&gt;0,Data!L335,L242)</f>
        <v>4.6677636000000007</v>
      </c>
      <c r="K399" s="144">
        <f>IF(Data!M335&gt;0,Data!M335,M242)</f>
        <v>4.6226200000000004</v>
      </c>
      <c r="L399" s="144">
        <f>IF(Data!N335&gt;0,Data!N335,N242)</f>
        <v>4.5369608000000001</v>
      </c>
      <c r="M399" s="144">
        <f>IF(Data!O335&gt;0,Data!O335,O242)</f>
        <v>4.6503712000000004</v>
      </c>
      <c r="N399" s="144">
        <f>IF(Data!P335&gt;0,Data!P335,P242)</f>
        <v>4.5767427999999999</v>
      </c>
      <c r="O399" s="59"/>
      <c r="P399" s="59"/>
    </row>
    <row r="400" spans="1:16">
      <c r="A400" s="145"/>
      <c r="B400" s="137">
        <f t="shared" si="6"/>
        <v>42614</v>
      </c>
      <c r="C400" s="144">
        <f>IF(Data!E336&gt;0,Data!E336,E243)</f>
        <v>4.2</v>
      </c>
      <c r="D400" s="144">
        <f>IF(Data!F336&gt;0,Data!F336,F243)</f>
        <v>3.75</v>
      </c>
      <c r="E400" s="144">
        <f>IF(Data!G336&gt;0,Data!G336,G243)</f>
        <v>3.7010531999999996</v>
      </c>
      <c r="F400" s="144">
        <f>IF(Data!H336&gt;0,Data!H336,H243)</f>
        <v>3.7090702000000002</v>
      </c>
      <c r="G400" s="144">
        <f>IF(Data!I336&gt;0,Data!I336,I243)</f>
        <v>3.794225200000001</v>
      </c>
      <c r="H400" s="144">
        <f>IF(Data!J336&gt;0,Data!J336,J243)</f>
        <v>4.0477976</v>
      </c>
      <c r="I400" s="144">
        <f>IF(Data!K336&gt;0,Data!K336,K243)</f>
        <v>4.1995453999999999</v>
      </c>
      <c r="J400" s="144">
        <f>IF(Data!L336&gt;0,Data!L336,L243)</f>
        <v>4.4152636000000003</v>
      </c>
      <c r="K400" s="144">
        <f>IF(Data!M336&gt;0,Data!M336,M243)</f>
        <v>4.37012</v>
      </c>
      <c r="L400" s="144">
        <f>IF(Data!N336&gt;0,Data!N336,N243)</f>
        <v>4.2844607999999997</v>
      </c>
      <c r="M400" s="144">
        <f>IF(Data!O336&gt;0,Data!O336,O243)</f>
        <v>4.3978712</v>
      </c>
      <c r="N400" s="144">
        <f>IF(Data!P336&gt;0,Data!P336,P243)</f>
        <v>4.3192427999999996</v>
      </c>
      <c r="O400" s="59"/>
      <c r="P400" s="59"/>
    </row>
    <row r="401" spans="1:16">
      <c r="A401" s="145"/>
      <c r="B401" s="137">
        <f t="shared" si="6"/>
        <v>42621</v>
      </c>
      <c r="C401" s="144">
        <f>IF(Data!E337&gt;0,Data!E337,E244)</f>
        <v>4.2</v>
      </c>
      <c r="D401" s="144">
        <f>IF(Data!F337&gt;0,Data!F337,F244)</f>
        <v>3.75</v>
      </c>
      <c r="E401" s="144">
        <f>IF(Data!G337&gt;0,Data!G337,G244)</f>
        <v>3.7010531999999996</v>
      </c>
      <c r="F401" s="144">
        <f>IF(Data!H337&gt;0,Data!H337,H244)</f>
        <v>3.8240701999999995</v>
      </c>
      <c r="G401" s="144">
        <f>IF(Data!I337&gt;0,Data!I337,I244)</f>
        <v>3.9092252000000003</v>
      </c>
      <c r="H401" s="144">
        <f>IF(Data!J337&gt;0,Data!J337,J244)</f>
        <v>4.1627975999999993</v>
      </c>
      <c r="I401" s="144">
        <f>IF(Data!K337&gt;0,Data!K337,K244)</f>
        <v>4.3070453999999998</v>
      </c>
      <c r="J401" s="144">
        <f>IF(Data!L337&gt;0,Data!L337,L244)</f>
        <v>4.5227636000000002</v>
      </c>
      <c r="K401" s="144">
        <f>IF(Data!M337&gt;0,Data!M337,M244)</f>
        <v>4.4776199999999999</v>
      </c>
      <c r="L401" s="144">
        <f>IF(Data!N337&gt;0,Data!N337,N244)</f>
        <v>4.3969607999999996</v>
      </c>
      <c r="M401" s="144">
        <f>IF(Data!O337&gt;0,Data!O337,O244)</f>
        <v>4.5103711999999998</v>
      </c>
      <c r="N401" s="144">
        <f>IF(Data!P337&gt;0,Data!P337,P244)</f>
        <v>4.4392427999999997</v>
      </c>
      <c r="O401" s="59"/>
      <c r="P401" s="59"/>
    </row>
    <row r="402" spans="1:16">
      <c r="A402" s="145"/>
      <c r="B402" s="137">
        <f t="shared" si="6"/>
        <v>42628</v>
      </c>
      <c r="C402" s="144">
        <f>IF(Data!E338&gt;0,Data!E338,E245)</f>
        <v>4.2</v>
      </c>
      <c r="D402" s="144">
        <f>IF(Data!F338&gt;0,Data!F338,F245)</f>
        <v>3.75</v>
      </c>
      <c r="E402" s="144">
        <f>IF(Data!G338&gt;0,Data!G338,G245)</f>
        <v>3.7010531999999996</v>
      </c>
      <c r="F402" s="144">
        <f>IF(Data!H338&gt;0,Data!H338,H245)</f>
        <v>3.8040702</v>
      </c>
      <c r="G402" s="144">
        <f>IF(Data!I338&gt;0,Data!I338,I245)</f>
        <v>3.8892252000000007</v>
      </c>
      <c r="H402" s="144">
        <f>IF(Data!J338&gt;0,Data!J338,J245)</f>
        <v>4.1427975999999997</v>
      </c>
      <c r="I402" s="144">
        <f>IF(Data!K338&gt;0,Data!K338,K245)</f>
        <v>4.2870454000000002</v>
      </c>
      <c r="J402" s="144">
        <f>IF(Data!L338&gt;0,Data!L338,L245)</f>
        <v>4.5027636000000006</v>
      </c>
      <c r="K402" s="144">
        <f>IF(Data!M338&gt;0,Data!M338,M245)</f>
        <v>4.4576200000000004</v>
      </c>
      <c r="L402" s="144">
        <f>IF(Data!N338&gt;0,Data!N338,N245)</f>
        <v>4.3744607999999996</v>
      </c>
      <c r="M402" s="144">
        <f>IF(Data!O338&gt;0,Data!O338,O245)</f>
        <v>4.4878711999999998</v>
      </c>
      <c r="N402" s="144">
        <f>IF(Data!P338&gt;0,Data!P338,P245)</f>
        <v>4.4242428</v>
      </c>
      <c r="O402" s="59"/>
      <c r="P402" s="59"/>
    </row>
    <row r="403" spans="1:16">
      <c r="A403" s="145"/>
      <c r="B403" s="137">
        <f t="shared" si="6"/>
        <v>42635</v>
      </c>
      <c r="C403" s="144">
        <f>IF(Data!E339&gt;0,Data!E339,E246)</f>
        <v>4.2</v>
      </c>
      <c r="D403" s="144">
        <f>IF(Data!F339&gt;0,Data!F339,F246)</f>
        <v>3.75</v>
      </c>
      <c r="E403" s="144">
        <f>IF(Data!G339&gt;0,Data!G339,G246)</f>
        <v>3.7010531999999996</v>
      </c>
      <c r="F403" s="144">
        <f>IF(Data!H339&gt;0,Data!H339,H246)</f>
        <v>3.8515701999999994</v>
      </c>
      <c r="G403" s="144">
        <f>IF(Data!I339&gt;0,Data!I339,I246)</f>
        <v>3.9367252000000001</v>
      </c>
      <c r="H403" s="144">
        <f>IF(Data!J339&gt;0,Data!J339,J246)</f>
        <v>4.1902975999999992</v>
      </c>
      <c r="I403" s="144">
        <f>IF(Data!K339&gt;0,Data!K339,K246)</f>
        <v>4.3395453999999996</v>
      </c>
      <c r="J403" s="144">
        <f>IF(Data!L339&gt;0,Data!L339,L246)</f>
        <v>4.5552636</v>
      </c>
      <c r="K403" s="144">
        <f>IF(Data!M339&gt;0,Data!M339,M246)</f>
        <v>4.5101199999999997</v>
      </c>
      <c r="L403" s="144">
        <f>IF(Data!N339&gt;0,Data!N339,N246)</f>
        <v>4.4219607999999999</v>
      </c>
      <c r="M403" s="144">
        <f>IF(Data!O339&gt;0,Data!O339,O246)</f>
        <v>4.5353712000000002</v>
      </c>
      <c r="N403" s="144">
        <f>IF(Data!P339&gt;0,Data!P339,P246)</f>
        <v>4.4642428000000001</v>
      </c>
      <c r="O403" s="59"/>
      <c r="P403" s="59"/>
    </row>
    <row r="404" spans="1:16">
      <c r="A404" s="145"/>
      <c r="B404" s="137">
        <f t="shared" si="6"/>
        <v>42642</v>
      </c>
      <c r="C404" s="144">
        <f>IF(Data!E340&gt;0,Data!E340,E247)</f>
        <v>4.2</v>
      </c>
      <c r="D404" s="144">
        <f>IF(Data!F340&gt;0,Data!F340,F247)</f>
        <v>3.75</v>
      </c>
      <c r="E404" s="144">
        <f>IF(Data!G340&gt;0,Data!G340,G247)</f>
        <v>3.7010531999999996</v>
      </c>
      <c r="F404" s="144">
        <f>IF(Data!H340&gt;0,Data!H340,H247)</f>
        <v>3.8165702000000001</v>
      </c>
      <c r="G404" s="144">
        <f>IF(Data!I340&gt;0,Data!I340,I247)</f>
        <v>3.9017252000000009</v>
      </c>
      <c r="H404" s="144">
        <f>IF(Data!J340&gt;0,Data!J340,J247)</f>
        <v>4.1552975999999999</v>
      </c>
      <c r="I404" s="144">
        <f>IF(Data!K340&gt;0,Data!K340,K247)</f>
        <v>4.2995453999999995</v>
      </c>
      <c r="J404" s="144">
        <f>IF(Data!L340&gt;0,Data!L340,L247)</f>
        <v>4.5152635999999999</v>
      </c>
      <c r="K404" s="144">
        <f>IF(Data!M340&gt;0,Data!M340,M247)</f>
        <v>4.4701199999999996</v>
      </c>
      <c r="L404" s="144">
        <f>IF(Data!N340&gt;0,Data!N340,N247)</f>
        <v>4.3894608000000002</v>
      </c>
      <c r="M404" s="144">
        <f>IF(Data!O340&gt;0,Data!O340,O247)</f>
        <v>4.5028712000000004</v>
      </c>
      <c r="N404" s="144">
        <f>IF(Data!P340&gt;0,Data!P340,P247)</f>
        <v>4.4342427999999998</v>
      </c>
      <c r="O404" s="59"/>
      <c r="P404" s="59"/>
    </row>
    <row r="405" spans="1:16">
      <c r="A405" s="145"/>
      <c r="B405" s="137">
        <f t="shared" si="6"/>
        <v>42649</v>
      </c>
      <c r="C405" s="144">
        <f>IF(Data!E341&gt;0,Data!E341,E248)</f>
        <v>4.2</v>
      </c>
      <c r="D405" s="144">
        <f>IF(Data!F341&gt;0,Data!F341,F248)</f>
        <v>3.75</v>
      </c>
      <c r="E405" s="144">
        <f>IF(Data!G341&gt;0,Data!G341,G248)</f>
        <v>3.67</v>
      </c>
      <c r="F405" s="144">
        <f>IF(Data!H341&gt;0,Data!H341,H248)</f>
        <v>3.6940701999999996</v>
      </c>
      <c r="G405" s="144">
        <f>IF(Data!I341&gt;0,Data!I341,I248)</f>
        <v>3.7792252000000004</v>
      </c>
      <c r="H405" s="144">
        <f>IF(Data!J341&gt;0,Data!J341,J248)</f>
        <v>4.0327975999999994</v>
      </c>
      <c r="I405" s="144">
        <f>IF(Data!K341&gt;0,Data!K341,K248)</f>
        <v>4.1820453999999998</v>
      </c>
      <c r="J405" s="144">
        <f>IF(Data!L341&gt;0,Data!L341,L248)</f>
        <v>4.3977636000000002</v>
      </c>
      <c r="K405" s="144">
        <f>IF(Data!M341&gt;0,Data!M341,M248)</f>
        <v>4.3526199999999999</v>
      </c>
      <c r="L405" s="144">
        <f>IF(Data!N341&gt;0,Data!N341,N248)</f>
        <v>4.2719607999999996</v>
      </c>
      <c r="M405" s="144">
        <f>IF(Data!O341&gt;0,Data!O341,O248)</f>
        <v>4.3853711999999998</v>
      </c>
      <c r="N405" s="144">
        <f>IF(Data!P341&gt;0,Data!P341,P248)</f>
        <v>4.3217428</v>
      </c>
      <c r="O405" s="59"/>
      <c r="P405" s="59"/>
    </row>
    <row r="406" spans="1:16">
      <c r="A406" s="145"/>
      <c r="B406" s="137">
        <f t="shared" si="6"/>
        <v>42656</v>
      </c>
      <c r="C406" s="144">
        <f>IF(Data!E342&gt;0,Data!E342,E249)</f>
        <v>4.2</v>
      </c>
      <c r="D406" s="144">
        <f>IF(Data!F342&gt;0,Data!F342,F249)</f>
        <v>3.75</v>
      </c>
      <c r="E406" s="144">
        <f>IF(Data!G342&gt;0,Data!G342,G249)</f>
        <v>3.67</v>
      </c>
      <c r="F406" s="144">
        <f>IF(Data!H342&gt;0,Data!H342,H249)</f>
        <v>3.7840701999999995</v>
      </c>
      <c r="G406" s="144">
        <f>IF(Data!I342&gt;0,Data!I342,I249)</f>
        <v>3.8692252000000003</v>
      </c>
      <c r="H406" s="144">
        <f>IF(Data!J342&gt;0,Data!J342,J249)</f>
        <v>4.1227975999999993</v>
      </c>
      <c r="I406" s="144">
        <f>IF(Data!K342&gt;0,Data!K342,K249)</f>
        <v>4.2770453999999996</v>
      </c>
      <c r="J406" s="144">
        <f>IF(Data!L342&gt;0,Data!L342,L249)</f>
        <v>4.4927636</v>
      </c>
      <c r="K406" s="144">
        <f>IF(Data!M342&gt;0,Data!M342,M249)</f>
        <v>4.4476199999999997</v>
      </c>
      <c r="L406" s="144">
        <f>IF(Data!N342&gt;0,Data!N342,N249)</f>
        <v>4.3669608000000002</v>
      </c>
      <c r="M406" s="144">
        <f>IF(Data!O342&gt;0,Data!O342,O249)</f>
        <v>4.4803712000000004</v>
      </c>
      <c r="N406" s="144">
        <f>IF(Data!P342&gt;0,Data!P342,P249)</f>
        <v>4.4192428000000001</v>
      </c>
      <c r="O406" s="59"/>
      <c r="P406" s="59"/>
    </row>
    <row r="407" spans="1:16">
      <c r="A407" s="145"/>
      <c r="B407" s="137">
        <f t="shared" si="6"/>
        <v>42663</v>
      </c>
      <c r="C407" s="144">
        <f>IF(Data!E343&gt;0,Data!E343,E250)</f>
        <v>4.2</v>
      </c>
      <c r="D407" s="144">
        <f>IF(Data!F343&gt;0,Data!F343,F250)</f>
        <v>3.75</v>
      </c>
      <c r="E407" s="144">
        <f>IF(Data!G343&gt;0,Data!G343,G250)</f>
        <v>3.67</v>
      </c>
      <c r="F407" s="144">
        <f>IF(Data!H343&gt;0,Data!H343,H250)</f>
        <v>3.8740702000000002</v>
      </c>
      <c r="G407" s="144">
        <f>IF(Data!I343&gt;0,Data!I343,I250)</f>
        <v>3.959225200000001</v>
      </c>
      <c r="H407" s="144">
        <f>IF(Data!J343&gt;0,Data!J343,J250)</f>
        <v>4.2127976</v>
      </c>
      <c r="I407" s="144">
        <f>IF(Data!K343&gt;0,Data!K343,K250)</f>
        <v>4.3720454000000002</v>
      </c>
      <c r="J407" s="144">
        <f>IF(Data!L343&gt;0,Data!L343,L250)</f>
        <v>4.5877636000000006</v>
      </c>
      <c r="K407" s="144">
        <f>IF(Data!M343&gt;0,Data!M343,M250)</f>
        <v>4.5426200000000003</v>
      </c>
      <c r="L407" s="144">
        <f>IF(Data!N343&gt;0,Data!N343,N250)</f>
        <v>4.4694607999999993</v>
      </c>
      <c r="M407" s="144">
        <f>IF(Data!O343&gt;0,Data!O343,O250)</f>
        <v>4.5828711999999996</v>
      </c>
      <c r="N407" s="144">
        <f>IF(Data!P343&gt;0,Data!P343,P250)</f>
        <v>4.5217428000000002</v>
      </c>
      <c r="O407" s="59"/>
      <c r="P407" s="59"/>
    </row>
    <row r="408" spans="1:16">
      <c r="A408" s="145"/>
      <c r="B408" s="137">
        <f t="shared" si="6"/>
        <v>42670</v>
      </c>
      <c r="C408" s="144">
        <f>IF(Data!E344&gt;0,Data!E344,E251)</f>
        <v>4.2</v>
      </c>
      <c r="D408" s="144">
        <f>IF(Data!F344&gt;0,Data!F344,F251)</f>
        <v>3.75</v>
      </c>
      <c r="E408" s="144">
        <f>IF(Data!G344&gt;0,Data!G344,G251)</f>
        <v>3.67</v>
      </c>
      <c r="F408" s="144">
        <f>IF(Data!H344&gt;0,Data!H344,H251)</f>
        <v>3.8140701999999997</v>
      </c>
      <c r="G408" s="144">
        <f>IF(Data!I344&gt;0,Data!I344,I251)</f>
        <v>3.8992252000000005</v>
      </c>
      <c r="H408" s="144">
        <f>IF(Data!J344&gt;0,Data!J344,J251)</f>
        <v>4.1527975999999995</v>
      </c>
      <c r="I408" s="144">
        <f>IF(Data!K344&gt;0,Data!K344,K251)</f>
        <v>4.3170453999999996</v>
      </c>
      <c r="J408" s="144">
        <f>IF(Data!L344&gt;0,Data!L344,L251)</f>
        <v>4.5327636</v>
      </c>
      <c r="K408" s="144">
        <f>IF(Data!M344&gt;0,Data!M344,M251)</f>
        <v>4.4876199999999997</v>
      </c>
      <c r="L408" s="144">
        <f>IF(Data!N344&gt;0,Data!N344,N251)</f>
        <v>4.4194607999999995</v>
      </c>
      <c r="M408" s="144">
        <f>IF(Data!O344&gt;0,Data!O344,O251)</f>
        <v>4.5328711999999998</v>
      </c>
      <c r="N408" s="144">
        <f>IF(Data!P344&gt;0,Data!P344,P251)</f>
        <v>4.4767427999999994</v>
      </c>
      <c r="O408" s="59"/>
      <c r="P408" s="59"/>
    </row>
    <row r="409" spans="1:16">
      <c r="A409" s="145"/>
      <c r="B409" s="137">
        <f t="shared" si="6"/>
        <v>42677</v>
      </c>
      <c r="C409" s="144">
        <f>IF(Data!E345&gt;0,Data!E345,E252)</f>
        <v>4.2</v>
      </c>
      <c r="D409" s="144">
        <f>IF(Data!F345&gt;0,Data!F345,F252)</f>
        <v>3.75</v>
      </c>
      <c r="E409" s="144">
        <f>IF(Data!G345&gt;0,Data!G345,G252)</f>
        <v>3.67</v>
      </c>
      <c r="F409" s="144">
        <f>IF(Data!H345&gt;0,Data!H345,H252)</f>
        <v>3.49</v>
      </c>
      <c r="G409" s="144">
        <f>IF(Data!I345&gt;0,Data!I345,I252)</f>
        <v>3.834225200000001</v>
      </c>
      <c r="H409" s="144">
        <f>IF(Data!J345&gt;0,Data!J345,J252)</f>
        <v>4.0877976</v>
      </c>
      <c r="I409" s="144">
        <f>IF(Data!K345&gt;0,Data!K345,K252)</f>
        <v>4.2570454</v>
      </c>
      <c r="J409" s="144">
        <f>IF(Data!L345&gt;0,Data!L345,L252)</f>
        <v>4.4727636000000004</v>
      </c>
      <c r="K409" s="144">
        <f>IF(Data!M345&gt;0,Data!M345,M252)</f>
        <v>4.4276200000000001</v>
      </c>
      <c r="L409" s="144">
        <f>IF(Data!N345&gt;0,Data!N345,N252)</f>
        <v>4.3569607999999995</v>
      </c>
      <c r="M409" s="144">
        <f>IF(Data!O345&gt;0,Data!O345,O252)</f>
        <v>4.4703711999999998</v>
      </c>
      <c r="N409" s="144">
        <f>IF(Data!P345&gt;0,Data!P345,P252)</f>
        <v>4.4167427999999997</v>
      </c>
      <c r="O409" s="59"/>
      <c r="P409" s="59"/>
    </row>
    <row r="410" spans="1:16">
      <c r="A410" s="145"/>
      <c r="B410" s="137">
        <f t="shared" si="6"/>
        <v>42684</v>
      </c>
      <c r="C410" s="144">
        <f>IF(Data!E346&gt;0,Data!E346,E253)</f>
        <v>4.2</v>
      </c>
      <c r="D410" s="144">
        <f>IF(Data!F346&gt;0,Data!F346,F253)</f>
        <v>3.75</v>
      </c>
      <c r="E410" s="144">
        <f>IF(Data!G346&gt;0,Data!G346,G253)</f>
        <v>3.67</v>
      </c>
      <c r="F410" s="144">
        <f>IF(Data!H346&gt;0,Data!H346,H253)</f>
        <v>3.49</v>
      </c>
      <c r="G410" s="144">
        <f>IF(Data!I346&gt;0,Data!I346,I253)</f>
        <v>3.8167252000000009</v>
      </c>
      <c r="H410" s="144">
        <f>IF(Data!J346&gt;0,Data!J346,J253)</f>
        <v>4.0702976</v>
      </c>
      <c r="I410" s="144">
        <f>IF(Data!K346&gt;0,Data!K346,K253)</f>
        <v>4.2320453999999996</v>
      </c>
      <c r="J410" s="144">
        <f>IF(Data!L346&gt;0,Data!L346,L253)</f>
        <v>4.4477636</v>
      </c>
      <c r="K410" s="144">
        <f>IF(Data!M346&gt;0,Data!M346,M253)</f>
        <v>4.4026199999999998</v>
      </c>
      <c r="L410" s="144">
        <f>IF(Data!N346&gt;0,Data!N346,N253)</f>
        <v>4.3294607999999997</v>
      </c>
      <c r="M410" s="144">
        <f>IF(Data!O346&gt;0,Data!O346,O253)</f>
        <v>4.4428711999999999</v>
      </c>
      <c r="N410" s="144">
        <f>IF(Data!P346&gt;0,Data!P346,P253)</f>
        <v>4.3892427999999999</v>
      </c>
      <c r="O410" s="59"/>
      <c r="P410" s="59"/>
    </row>
    <row r="411" spans="1:16">
      <c r="A411" s="145"/>
      <c r="B411" s="137">
        <f t="shared" si="6"/>
        <v>42691</v>
      </c>
      <c r="C411" s="144">
        <f>IF(Data!E347&gt;0,Data!E347,E254)</f>
        <v>4.2</v>
      </c>
      <c r="D411" s="144">
        <f>IF(Data!F347&gt;0,Data!F347,F254)</f>
        <v>3.75</v>
      </c>
      <c r="E411" s="144">
        <f>IF(Data!G347&gt;0,Data!G347,G254)</f>
        <v>3.67</v>
      </c>
      <c r="F411" s="144">
        <f>IF(Data!H347&gt;0,Data!H347,H254)</f>
        <v>3.49</v>
      </c>
      <c r="G411" s="144">
        <f>IF(Data!I347&gt;0,Data!I347,I254)</f>
        <v>3.8167252000000009</v>
      </c>
      <c r="H411" s="144">
        <f>IF(Data!J347&gt;0,Data!J347,J254)</f>
        <v>4.0702976</v>
      </c>
      <c r="I411" s="144">
        <f>IF(Data!K347&gt;0,Data!K347,K254)</f>
        <v>4.2245454000000002</v>
      </c>
      <c r="J411" s="144">
        <f>IF(Data!L347&gt;0,Data!L347,L254)</f>
        <v>4.4402636000000006</v>
      </c>
      <c r="K411" s="144">
        <f>IF(Data!M347&gt;0,Data!M347,M254)</f>
        <v>4.3951200000000004</v>
      </c>
      <c r="L411" s="144">
        <f>IF(Data!N347&gt;0,Data!N347,N254)</f>
        <v>4.3269608000000002</v>
      </c>
      <c r="M411" s="144">
        <f>IF(Data!O347&gt;0,Data!O347,O254)</f>
        <v>4.4403712000000004</v>
      </c>
      <c r="N411" s="144">
        <f>IF(Data!P347&gt;0,Data!P347,P254)</f>
        <v>4.3842428</v>
      </c>
      <c r="O411" s="59"/>
      <c r="P411" s="59"/>
    </row>
    <row r="412" spans="1:16">
      <c r="A412" s="145"/>
      <c r="B412" s="137">
        <f t="shared" si="6"/>
        <v>42698</v>
      </c>
      <c r="C412" s="144">
        <f>IF(Data!E348&gt;0,Data!E348,E255)</f>
        <v>4.2</v>
      </c>
      <c r="D412" s="144">
        <f>IF(Data!F348&gt;0,Data!F348,F255)</f>
        <v>3.75</v>
      </c>
      <c r="E412" s="144">
        <f>IF(Data!G348&gt;0,Data!G348,G255)</f>
        <v>3.67</v>
      </c>
      <c r="F412" s="144">
        <f>IF(Data!H348&gt;0,Data!H348,H255)</f>
        <v>3.49</v>
      </c>
      <c r="G412" s="144">
        <f>IF(Data!I348&gt;0,Data!I348,I255)</f>
        <v>3.8842252000000008</v>
      </c>
      <c r="H412" s="144">
        <f>IF(Data!J348&gt;0,Data!J348,J255)</f>
        <v>4.1377975999999999</v>
      </c>
      <c r="I412" s="144">
        <f>IF(Data!K348&gt;0,Data!K348,K255)</f>
        <v>4.3020453999999999</v>
      </c>
      <c r="J412" s="144">
        <f>IF(Data!L348&gt;0,Data!L348,L255)</f>
        <v>4.5177636000000003</v>
      </c>
      <c r="K412" s="144">
        <f>IF(Data!M348&gt;0,Data!M348,M255)</f>
        <v>4.47262</v>
      </c>
      <c r="L412" s="144">
        <f>IF(Data!N348&gt;0,Data!N348,N255)</f>
        <v>4.4044607999999998</v>
      </c>
      <c r="M412" s="144">
        <f>IF(Data!O348&gt;0,Data!O348,O255)</f>
        <v>4.5178712000000001</v>
      </c>
      <c r="N412" s="144">
        <f>IF(Data!P348&gt;0,Data!P348,P255)</f>
        <v>4.4592428000000002</v>
      </c>
      <c r="O412" s="59"/>
      <c r="P412" s="59"/>
    </row>
    <row r="413" spans="1:16">
      <c r="A413" s="145"/>
      <c r="B413" s="137">
        <f t="shared" si="6"/>
        <v>42705</v>
      </c>
      <c r="C413" s="144">
        <f>IF(Data!E349&gt;0,Data!E349,E256)</f>
        <v>4.2</v>
      </c>
      <c r="D413" s="144">
        <f>IF(Data!F349&gt;0,Data!F349,F256)</f>
        <v>3.75</v>
      </c>
      <c r="E413" s="144">
        <f>IF(Data!G349&gt;0,Data!G349,G256)</f>
        <v>3.67</v>
      </c>
      <c r="F413" s="144">
        <f>IF(Data!H349&gt;0,Data!H349,H256)</f>
        <v>3.49</v>
      </c>
      <c r="G413" s="144">
        <f>IF(Data!I349&gt;0,Data!I349,I256)</f>
        <v>3.68</v>
      </c>
      <c r="H413" s="144">
        <f>IF(Data!J349&gt;0,Data!J349,J256)</f>
        <v>4.0827975999999992</v>
      </c>
      <c r="I413" s="144">
        <f>IF(Data!K349&gt;0,Data!K349,K256)</f>
        <v>3.9970454000000002</v>
      </c>
      <c r="J413" s="144">
        <f>IF(Data!L349&gt;0,Data!L349,L256)</f>
        <v>4.2127636000000006</v>
      </c>
      <c r="K413" s="144">
        <f>IF(Data!M349&gt;0,Data!M349,M256)</f>
        <v>4.1676200000000003</v>
      </c>
      <c r="L413" s="144">
        <f>IF(Data!N349&gt;0,Data!N349,N256)</f>
        <v>4.0994608000000001</v>
      </c>
      <c r="M413" s="144">
        <f>IF(Data!O349&gt;0,Data!O349,O256)</f>
        <v>4.2128712000000004</v>
      </c>
      <c r="N413" s="144">
        <f>IF(Data!P349&gt;0,Data!P349,P256)</f>
        <v>4.1592427999999995</v>
      </c>
      <c r="O413" s="59"/>
      <c r="P413" s="59"/>
    </row>
    <row r="414" spans="1:16">
      <c r="A414" s="145"/>
      <c r="B414" s="137">
        <f t="shared" si="6"/>
        <v>42712</v>
      </c>
      <c r="C414" s="144">
        <f>IF(Data!E350&gt;0,Data!E350,E257)</f>
        <v>4.2</v>
      </c>
      <c r="D414" s="144">
        <f>IF(Data!F350&gt;0,Data!F350,F257)</f>
        <v>3.75</v>
      </c>
      <c r="E414" s="144">
        <f>IF(Data!G350&gt;0,Data!G350,G257)</f>
        <v>3.67</v>
      </c>
      <c r="F414" s="144">
        <f>IF(Data!H350&gt;0,Data!H350,H257)</f>
        <v>3.49</v>
      </c>
      <c r="G414" s="144">
        <f>IF(Data!I350&gt;0,Data!I350,I257)</f>
        <v>3.68</v>
      </c>
      <c r="H414" s="144">
        <f>IF(Data!J350&gt;0,Data!J350,J257)</f>
        <v>4.0827975999999992</v>
      </c>
      <c r="I414" s="144">
        <f>IF(Data!K350&gt;0,Data!K350,K257)</f>
        <v>4.0145454000000003</v>
      </c>
      <c r="J414" s="144">
        <f>IF(Data!L350&gt;0,Data!L350,L257)</f>
        <v>4.2302636000000007</v>
      </c>
      <c r="K414" s="144">
        <f>IF(Data!M350&gt;0,Data!M350,M257)</f>
        <v>4.1851200000000004</v>
      </c>
      <c r="L414" s="144">
        <f>IF(Data!N350&gt;0,Data!N350,N257)</f>
        <v>4.1119607999999994</v>
      </c>
      <c r="M414" s="144">
        <f>IF(Data!O350&gt;0,Data!O350,O257)</f>
        <v>4.2253711999999997</v>
      </c>
      <c r="N414" s="144">
        <f>IF(Data!P350&gt;0,Data!P350,P257)</f>
        <v>4.1792427999999999</v>
      </c>
      <c r="O414" s="59"/>
      <c r="P414" s="59"/>
    </row>
    <row r="415" spans="1:16">
      <c r="A415" s="145"/>
      <c r="B415" s="137">
        <f t="shared" si="6"/>
        <v>42719</v>
      </c>
      <c r="C415" s="144">
        <f>IF(Data!E351&gt;0,Data!E351,E258)</f>
        <v>4.2</v>
      </c>
      <c r="D415" s="144">
        <f>IF(Data!F351&gt;0,Data!F351,F258)</f>
        <v>3.75</v>
      </c>
      <c r="E415" s="144">
        <f>IF(Data!G351&gt;0,Data!G351,G258)</f>
        <v>3.67</v>
      </c>
      <c r="F415" s="144">
        <f>IF(Data!H351&gt;0,Data!H351,H258)</f>
        <v>3.49</v>
      </c>
      <c r="G415" s="144">
        <f>IF(Data!I351&gt;0,Data!I351,I258)</f>
        <v>3.68</v>
      </c>
      <c r="H415" s="144">
        <f>IF(Data!J351&gt;0,Data!J351,J258)</f>
        <v>4.0827975999999992</v>
      </c>
      <c r="I415" s="144">
        <f>IF(Data!K351&gt;0,Data!K351,K258)</f>
        <v>4.0945454000000003</v>
      </c>
      <c r="J415" s="144">
        <f>IF(Data!L351&gt;0,Data!L351,L258)</f>
        <v>4.3102636000000007</v>
      </c>
      <c r="K415" s="144">
        <f>IF(Data!M351&gt;0,Data!M351,M258)</f>
        <v>4.2651200000000005</v>
      </c>
      <c r="L415" s="144">
        <f>IF(Data!N351&gt;0,Data!N351,N258)</f>
        <v>4.1944607999999999</v>
      </c>
      <c r="M415" s="144">
        <f>IF(Data!O351&gt;0,Data!O351,O258)</f>
        <v>4.3078712000000001</v>
      </c>
      <c r="N415" s="144">
        <f>IF(Data!P351&gt;0,Data!P351,P258)</f>
        <v>4.2567427999999996</v>
      </c>
      <c r="O415" s="59"/>
      <c r="P415" s="59"/>
    </row>
    <row r="416" spans="1:16">
      <c r="A416" s="145"/>
      <c r="B416" s="137">
        <f t="shared" si="6"/>
        <v>42726</v>
      </c>
      <c r="C416" s="144">
        <f>IF(Data!E352&gt;0,Data!E352,E259)</f>
        <v>4.2</v>
      </c>
      <c r="D416" s="144">
        <f>IF(Data!F352&gt;0,Data!F352,F259)</f>
        <v>3.75</v>
      </c>
      <c r="E416" s="144">
        <f>IF(Data!G352&gt;0,Data!G352,G259)</f>
        <v>3.67</v>
      </c>
      <c r="F416" s="144">
        <f>IF(Data!H352&gt;0,Data!H352,H259)</f>
        <v>3.49</v>
      </c>
      <c r="G416" s="144">
        <f>IF(Data!I352&gt;0,Data!I352,I259)</f>
        <v>3.68</v>
      </c>
      <c r="H416" s="144">
        <f>IF(Data!J352&gt;0,Data!J352,J259)</f>
        <v>4.0827975999999992</v>
      </c>
      <c r="I416" s="144">
        <f>IF(Data!K352&gt;0,Data!K352,K259)</f>
        <v>4.0470454</v>
      </c>
      <c r="J416" s="144">
        <f>IF(Data!L352&gt;0,Data!L352,L259)</f>
        <v>4.2627636000000004</v>
      </c>
      <c r="K416" s="144">
        <f>IF(Data!M352&gt;0,Data!M352,M259)</f>
        <v>4.2176200000000001</v>
      </c>
      <c r="L416" s="144">
        <f>IF(Data!N352&gt;0,Data!N352,N259)</f>
        <v>4.1444608000000001</v>
      </c>
      <c r="M416" s="144">
        <f>IF(Data!O352&gt;0,Data!O352,O259)</f>
        <v>4.2578712000000003</v>
      </c>
      <c r="N416" s="144">
        <f>IF(Data!P352&gt;0,Data!P352,P259)</f>
        <v>4.2067427999999998</v>
      </c>
      <c r="O416" s="59"/>
      <c r="P416" s="59"/>
    </row>
    <row r="417" spans="1:16">
      <c r="A417" s="145"/>
      <c r="B417" s="137">
        <f t="shared" si="6"/>
        <v>42733</v>
      </c>
      <c r="C417" s="144">
        <f>IF(Data!E353&gt;0,Data!E353,E260)</f>
        <v>4.2</v>
      </c>
      <c r="D417" s="144">
        <f>IF(Data!F353&gt;0,Data!F353,F260)</f>
        <v>3.75</v>
      </c>
      <c r="E417" s="144">
        <f>IF(Data!G353&gt;0,Data!G353,G260)</f>
        <v>3.67</v>
      </c>
      <c r="F417" s="144">
        <f>IF(Data!H353&gt;0,Data!H353,H260)</f>
        <v>3.49</v>
      </c>
      <c r="G417" s="144">
        <f>IF(Data!I353&gt;0,Data!I353,I260)</f>
        <v>3.68</v>
      </c>
      <c r="H417" s="144">
        <f>IF(Data!J353&gt;0,Data!J353,J260)</f>
        <v>4.0827975999999992</v>
      </c>
      <c r="I417" s="144">
        <f>IF(Data!K353&gt;0,Data!K353,K260)</f>
        <v>4.1195453999999998</v>
      </c>
      <c r="J417" s="144">
        <f>IF(Data!L353&gt;0,Data!L353,L260)</f>
        <v>4.3352636000000002</v>
      </c>
      <c r="K417" s="144">
        <f>IF(Data!M353&gt;0,Data!M353,M260)</f>
        <v>4.2901199999999999</v>
      </c>
      <c r="L417" s="144">
        <f>IF(Data!N353&gt;0,Data!N353,N260)</f>
        <v>4.2194607999999993</v>
      </c>
      <c r="M417" s="144">
        <f>IF(Data!O353&gt;0,Data!O353,O260)</f>
        <v>4.3328711999999996</v>
      </c>
      <c r="N417" s="144">
        <f>IF(Data!P353&gt;0,Data!P353,P260)</f>
        <v>4.2767428000000001</v>
      </c>
      <c r="O417" s="59"/>
      <c r="P417" s="59"/>
    </row>
    <row r="418" spans="1:16">
      <c r="A418" s="136">
        <v>2017</v>
      </c>
      <c r="B418" s="137">
        <f t="shared" si="6"/>
        <v>42740</v>
      </c>
      <c r="C418" s="144">
        <f>IF(Data!E354&gt;0,Data!E354,E261)</f>
        <v>4.2</v>
      </c>
      <c r="D418" s="144">
        <f>IF(Data!F354&gt;0,Data!F354,F261)</f>
        <v>3.75</v>
      </c>
      <c r="E418" s="144">
        <f>IF(Data!G354&gt;0,Data!G354,G261)</f>
        <v>3.67</v>
      </c>
      <c r="F418" s="144">
        <f>IF(Data!H354&gt;0,Data!H354,H261)</f>
        <v>3.49</v>
      </c>
      <c r="G418" s="144">
        <f>IF(Data!I354&gt;0,Data!I354,I261)</f>
        <v>3.68</v>
      </c>
      <c r="H418" s="144">
        <f>IF(Data!J354&gt;0,Data!J354,J261)</f>
        <v>3.88</v>
      </c>
      <c r="I418" s="144">
        <f>IF(Data!K354&gt;0,Data!K354,K261)</f>
        <v>4.3120453999999997</v>
      </c>
      <c r="J418" s="144">
        <f>IF(Data!L354&gt;0,Data!L354,L261)</f>
        <v>4.5277636000000001</v>
      </c>
      <c r="K418" s="144">
        <f>IF(Data!M354&gt;0,Data!M354,M261)</f>
        <v>4.4826199999999998</v>
      </c>
      <c r="L418" s="144">
        <f>IF(Data!N354&gt;0,Data!N354,N261)</f>
        <v>4.4094607999999997</v>
      </c>
      <c r="M418" s="144">
        <f>IF(Data!O354&gt;0,Data!O354,O261)</f>
        <v>4.5228712</v>
      </c>
      <c r="N418" s="144">
        <f>IF(Data!P354&gt;0,Data!P354,P261)</f>
        <v>4.4642428000000001</v>
      </c>
      <c r="O418" s="59"/>
      <c r="P418" s="59"/>
    </row>
    <row r="419" spans="1:16">
      <c r="A419" s="145"/>
      <c r="B419" s="137">
        <f t="shared" si="6"/>
        <v>42747</v>
      </c>
      <c r="C419" s="144">
        <f>IF(Data!E355&gt;0,Data!E355,E262)</f>
        <v>4.2</v>
      </c>
      <c r="D419" s="144">
        <f>IF(Data!F355&gt;0,Data!F355,F262)</f>
        <v>3.75</v>
      </c>
      <c r="E419" s="144">
        <f>IF(Data!G355&gt;0,Data!G355,G262)</f>
        <v>3.67</v>
      </c>
      <c r="F419" s="144">
        <f>IF(Data!H355&gt;0,Data!H355,H262)</f>
        <v>3.49</v>
      </c>
      <c r="G419" s="144">
        <f>IF(Data!I355&gt;0,Data!I355,I262)</f>
        <v>3.68</v>
      </c>
      <c r="H419" s="144">
        <f>IF(Data!J355&gt;0,Data!J355,J262)</f>
        <v>3.88</v>
      </c>
      <c r="I419" s="144">
        <f>IF(Data!K355&gt;0,Data!K355,K262)</f>
        <v>4.4145453999999997</v>
      </c>
      <c r="J419" s="144">
        <f>IF(Data!L355&gt;0,Data!L355,L262)</f>
        <v>4.6302636000000001</v>
      </c>
      <c r="K419" s="144">
        <f>IF(Data!M355&gt;0,Data!M355,M262)</f>
        <v>4.5851199999999999</v>
      </c>
      <c r="L419" s="144">
        <f>IF(Data!N355&gt;0,Data!N355,N262)</f>
        <v>4.5169607999999997</v>
      </c>
      <c r="M419" s="144">
        <f>IF(Data!O355&gt;0,Data!O355,O262)</f>
        <v>4.6303711999999999</v>
      </c>
      <c r="N419" s="144">
        <f>IF(Data!P355&gt;0,Data!P355,P262)</f>
        <v>4.5817427999999998</v>
      </c>
      <c r="O419" s="59"/>
      <c r="P419" s="59"/>
    </row>
    <row r="420" spans="1:16">
      <c r="A420" s="145"/>
      <c r="B420" s="137">
        <f t="shared" si="6"/>
        <v>42754</v>
      </c>
      <c r="C420" s="144">
        <f>IF(Data!E356&gt;0,Data!E356,E263)</f>
        <v>4.2</v>
      </c>
      <c r="D420" s="144">
        <f>IF(Data!F356&gt;0,Data!F356,F263)</f>
        <v>3.75</v>
      </c>
      <c r="E420" s="144">
        <f>IF(Data!G356&gt;0,Data!G356,G263)</f>
        <v>3.67</v>
      </c>
      <c r="F420" s="144">
        <f>IF(Data!H356&gt;0,Data!H356,H263)</f>
        <v>3.49</v>
      </c>
      <c r="G420" s="144">
        <f>IF(Data!I356&gt;0,Data!I356,I263)</f>
        <v>3.68</v>
      </c>
      <c r="H420" s="144">
        <f>IF(Data!J356&gt;0,Data!J356,J263)</f>
        <v>3.88</v>
      </c>
      <c r="I420" s="144">
        <f>IF(Data!K356&gt;0,Data!K356,K263)</f>
        <v>4.3895454000000003</v>
      </c>
      <c r="J420" s="144">
        <f>IF(Data!L356&gt;0,Data!L356,L263)</f>
        <v>4.6052636000000007</v>
      </c>
      <c r="K420" s="144">
        <f>IF(Data!M356&gt;0,Data!M356,M263)</f>
        <v>4.5601200000000004</v>
      </c>
      <c r="L420" s="144">
        <f>IF(Data!N356&gt;0,Data!N356,N263)</f>
        <v>4.4919608000000002</v>
      </c>
      <c r="M420" s="144">
        <f>IF(Data!O356&gt;0,Data!O356,O263)</f>
        <v>4.6053712000000004</v>
      </c>
      <c r="N420" s="144">
        <f>IF(Data!P356&gt;0,Data!P356,P263)</f>
        <v>4.5542427999999999</v>
      </c>
      <c r="O420" s="59"/>
      <c r="P420" s="59"/>
    </row>
    <row r="421" spans="1:16">
      <c r="A421" s="145"/>
      <c r="B421" s="137">
        <f t="shared" si="6"/>
        <v>42761</v>
      </c>
      <c r="C421" s="144">
        <f>IF(Data!E357&gt;0,Data!E357,E264)</f>
        <v>4.2</v>
      </c>
      <c r="D421" s="144">
        <f>IF(Data!F357&gt;0,Data!F357,F264)</f>
        <v>3.75</v>
      </c>
      <c r="E421" s="144">
        <f>IF(Data!G357&gt;0,Data!G357,G264)</f>
        <v>3.67</v>
      </c>
      <c r="F421" s="144">
        <f>IF(Data!H357&gt;0,Data!H357,H264)</f>
        <v>3.49</v>
      </c>
      <c r="G421" s="144">
        <f>IF(Data!I357&gt;0,Data!I357,I264)</f>
        <v>3.68</v>
      </c>
      <c r="H421" s="144">
        <f>IF(Data!J357&gt;0,Data!J357,J264)</f>
        <v>3.88</v>
      </c>
      <c r="I421" s="144">
        <f>IF(Data!K357&gt;0,Data!K357,K264)</f>
        <v>4.3695453999999998</v>
      </c>
      <c r="J421" s="144">
        <f>IF(Data!L357&gt;0,Data!L357,L264)</f>
        <v>4.5852636000000002</v>
      </c>
      <c r="K421" s="144">
        <f>IF(Data!M357&gt;0,Data!M357,M264)</f>
        <v>4.5401199999999999</v>
      </c>
      <c r="L421" s="144">
        <f>IF(Data!N357&gt;0,Data!N357,N264)</f>
        <v>4.4744608000000001</v>
      </c>
      <c r="M421" s="144">
        <f>IF(Data!O357&gt;0,Data!O357,O264)</f>
        <v>4.5878712000000004</v>
      </c>
      <c r="N421" s="144">
        <f>IF(Data!P357&gt;0,Data!P357,P264)</f>
        <v>4.5392427999999994</v>
      </c>
      <c r="O421" s="59"/>
      <c r="P421" s="59"/>
    </row>
    <row r="422" spans="1:16">
      <c r="A422" s="145"/>
      <c r="B422" s="137">
        <f t="shared" si="6"/>
        <v>42768</v>
      </c>
      <c r="C422" s="144">
        <f>IF(Data!E358&gt;0,Data!E358,E265)</f>
        <v>4.2</v>
      </c>
      <c r="D422" s="144">
        <f>IF(Data!F358&gt;0,Data!F358,F265)</f>
        <v>3.75</v>
      </c>
      <c r="E422" s="144">
        <f>IF(Data!G358&gt;0,Data!G358,G265)</f>
        <v>3.67</v>
      </c>
      <c r="F422" s="144">
        <f>IF(Data!H358&gt;0,Data!H358,H265)</f>
        <v>3.49</v>
      </c>
      <c r="G422" s="144">
        <f>IF(Data!I358&gt;0,Data!I358,I265)</f>
        <v>3.68</v>
      </c>
      <c r="H422" s="144">
        <f>IF(Data!J358&gt;0,Data!J358,J265)</f>
        <v>3.88</v>
      </c>
      <c r="I422" s="144">
        <f>IF(Data!K358&gt;0,Data!K358,K265)</f>
        <v>3.91</v>
      </c>
      <c r="J422" s="144">
        <f>IF(Data!L358&gt;0,Data!L358,L265)</f>
        <v>4.6177636</v>
      </c>
      <c r="K422" s="144">
        <f>IF(Data!M358&gt;0,Data!M358,M265)</f>
        <v>4.5726199999999997</v>
      </c>
      <c r="L422" s="144">
        <f>IF(Data!N358&gt;0,Data!N358,N265)</f>
        <v>4.5094607999999994</v>
      </c>
      <c r="M422" s="144">
        <f>IF(Data!O358&gt;0,Data!O358,O265)</f>
        <v>4.6228711999999996</v>
      </c>
      <c r="N422" s="144">
        <f>IF(Data!P358&gt;0,Data!P358,P265)</f>
        <v>4.5767427999999999</v>
      </c>
      <c r="O422" s="59"/>
      <c r="P422" s="59"/>
    </row>
    <row r="423" spans="1:16">
      <c r="A423" s="145"/>
      <c r="B423" s="137">
        <f t="shared" si="6"/>
        <v>42775</v>
      </c>
      <c r="C423" s="144">
        <f>IF(Data!E359&gt;0,Data!E359,E266)</f>
        <v>4.2</v>
      </c>
      <c r="D423" s="144">
        <f>IF(Data!F359&gt;0,Data!F359,F266)</f>
        <v>3.75</v>
      </c>
      <c r="E423" s="144">
        <f>IF(Data!G359&gt;0,Data!G359,G266)</f>
        <v>3.67</v>
      </c>
      <c r="F423" s="144">
        <f>IF(Data!H359&gt;0,Data!H359,H266)</f>
        <v>3.49</v>
      </c>
      <c r="G423" s="144">
        <f>IF(Data!I359&gt;0,Data!I359,I266)</f>
        <v>3.68</v>
      </c>
      <c r="H423" s="144">
        <f>IF(Data!J359&gt;0,Data!J359,J266)</f>
        <v>3.88</v>
      </c>
      <c r="I423" s="144">
        <f>IF(Data!K359&gt;0,Data!K359,K266)</f>
        <v>3.91</v>
      </c>
      <c r="J423" s="144">
        <f>IF(Data!L359&gt;0,Data!L359,L266)</f>
        <v>4.6952636000000005</v>
      </c>
      <c r="K423" s="144">
        <f>IF(Data!M359&gt;0,Data!M359,M266)</f>
        <v>4.6501200000000003</v>
      </c>
      <c r="L423" s="144">
        <f>IF(Data!N359&gt;0,Data!N359,N266)</f>
        <v>4.5844607999999996</v>
      </c>
      <c r="M423" s="144">
        <f>IF(Data!O359&gt;0,Data!O359,O266)</f>
        <v>4.6978711999999998</v>
      </c>
      <c r="N423" s="144">
        <f>IF(Data!P359&gt;0,Data!P359,P266)</f>
        <v>4.6442427999999998</v>
      </c>
      <c r="O423" s="59"/>
      <c r="P423" s="59"/>
    </row>
    <row r="424" spans="1:16">
      <c r="A424" s="145"/>
      <c r="B424" s="137">
        <f t="shared" si="6"/>
        <v>42782</v>
      </c>
      <c r="C424" s="144">
        <f>IF(Data!E360&gt;0,Data!E360,E267)</f>
        <v>4.2</v>
      </c>
      <c r="D424" s="144">
        <f>IF(Data!F360&gt;0,Data!F360,F267)</f>
        <v>3.75</v>
      </c>
      <c r="E424" s="144">
        <f>IF(Data!G360&gt;0,Data!G360,G267)</f>
        <v>3.67</v>
      </c>
      <c r="F424" s="144">
        <f>IF(Data!H360&gt;0,Data!H360,H267)</f>
        <v>3.49</v>
      </c>
      <c r="G424" s="144">
        <f>IF(Data!I360&gt;0,Data!I360,I267)</f>
        <v>3.68</v>
      </c>
      <c r="H424" s="144">
        <f>IF(Data!J360&gt;0,Data!J360,J267)</f>
        <v>3.88</v>
      </c>
      <c r="I424" s="144">
        <f>IF(Data!K360&gt;0,Data!K360,K267)</f>
        <v>3.91</v>
      </c>
      <c r="J424" s="144">
        <f>IF(Data!L360&gt;0,Data!L360,L267)</f>
        <v>4.7627636000000004</v>
      </c>
      <c r="K424" s="144">
        <f>IF(Data!M360&gt;0,Data!M360,M267)</f>
        <v>4.7176200000000001</v>
      </c>
      <c r="L424" s="144">
        <f>IF(Data!N360&gt;0,Data!N360,N267)</f>
        <v>4.6594607999999997</v>
      </c>
      <c r="M424" s="144">
        <f>IF(Data!O360&gt;0,Data!O360,O267)</f>
        <v>4.7728712</v>
      </c>
      <c r="N424" s="144">
        <f>IF(Data!P360&gt;0,Data!P360,P267)</f>
        <v>4.7217427999999995</v>
      </c>
      <c r="O424" s="59"/>
      <c r="P424" s="59"/>
    </row>
    <row r="425" spans="1:16">
      <c r="A425" s="145"/>
      <c r="B425" s="137">
        <f t="shared" si="6"/>
        <v>42789</v>
      </c>
      <c r="C425" s="144">
        <f>IF(Data!E361&gt;0,Data!E361,E268)</f>
        <v>4.2</v>
      </c>
      <c r="D425" s="144">
        <f>IF(Data!F361&gt;0,Data!F361,F268)</f>
        <v>3.75</v>
      </c>
      <c r="E425" s="144">
        <f>IF(Data!G361&gt;0,Data!G361,G268)</f>
        <v>3.67</v>
      </c>
      <c r="F425" s="144">
        <f>IF(Data!H361&gt;0,Data!H361,H268)</f>
        <v>3.49</v>
      </c>
      <c r="G425" s="144">
        <f>IF(Data!I361&gt;0,Data!I361,I268)</f>
        <v>3.68</v>
      </c>
      <c r="H425" s="144">
        <f>IF(Data!J361&gt;0,Data!J361,J268)</f>
        <v>3.88</v>
      </c>
      <c r="I425" s="144">
        <f>IF(Data!K361&gt;0,Data!K361,K268)</f>
        <v>3.91</v>
      </c>
      <c r="J425" s="144">
        <f>IF(Data!L361&gt;0,Data!L361,L268)</f>
        <v>4.7602636</v>
      </c>
      <c r="K425" s="144">
        <f>IF(Data!M361&gt;0,Data!M361,M268)</f>
        <v>4.7151199999999998</v>
      </c>
      <c r="L425" s="144">
        <f>IF(Data!N361&gt;0,Data!N361,N268)</f>
        <v>4.6644607999999996</v>
      </c>
      <c r="M425" s="144">
        <f>IF(Data!O361&gt;0,Data!O361,O268)</f>
        <v>4.7778711999999999</v>
      </c>
      <c r="N425" s="144">
        <f>IF(Data!P361&gt;0,Data!P361,P268)</f>
        <v>4.7242427999999999</v>
      </c>
      <c r="O425" s="59"/>
      <c r="P425" s="59"/>
    </row>
    <row r="426" spans="1:16">
      <c r="A426" s="145"/>
      <c r="B426" s="137">
        <f t="shared" si="6"/>
        <v>42796</v>
      </c>
      <c r="C426" s="144">
        <f>IF(Data!E362&gt;0,Data!E362,E269)</f>
        <v>4.2</v>
      </c>
      <c r="D426" s="144">
        <f>IF(Data!F362&gt;0,Data!F362,F269)</f>
        <v>3.75</v>
      </c>
      <c r="E426" s="144">
        <f>IF(Data!G362&gt;0,Data!G362,G269)</f>
        <v>3.67</v>
      </c>
      <c r="F426" s="144">
        <f>IF(Data!H362&gt;0,Data!H362,H269)</f>
        <v>3.49</v>
      </c>
      <c r="G426" s="144">
        <f>IF(Data!I362&gt;0,Data!I362,I269)</f>
        <v>3.68</v>
      </c>
      <c r="H426" s="144">
        <f>IF(Data!J362&gt;0,Data!J362,J269)</f>
        <v>3.88</v>
      </c>
      <c r="I426" s="144">
        <f>IF(Data!K362&gt;0,Data!K362,K269)</f>
        <v>3.91</v>
      </c>
      <c r="J426" s="144">
        <f>IF(Data!L362&gt;0,Data!L362,L269)</f>
        <v>4.0199999999999996</v>
      </c>
      <c r="K426" s="144">
        <f>IF(Data!M362&gt;0,Data!M362,M269)</f>
        <v>4.6564360000000002</v>
      </c>
      <c r="L426" s="144">
        <f>IF(Data!N362&gt;0,Data!N362,N269)</f>
        <v>4.6519607999999995</v>
      </c>
      <c r="M426" s="144">
        <f>IF(Data!O362&gt;0,Data!O362,O269)</f>
        <v>4.7653711999999997</v>
      </c>
      <c r="N426" s="144">
        <f>IF(Data!P362&gt;0,Data!P362,P269)</f>
        <v>4.7117427999999997</v>
      </c>
      <c r="O426" s="59"/>
      <c r="P426" s="59"/>
    </row>
    <row r="427" spans="1:16">
      <c r="A427" s="145"/>
      <c r="B427" s="137">
        <f t="shared" si="6"/>
        <v>42803</v>
      </c>
      <c r="C427" s="144">
        <f>IF(Data!E363&gt;0,Data!E363,E270)</f>
        <v>4.2</v>
      </c>
      <c r="D427" s="144">
        <f>IF(Data!F363&gt;0,Data!F363,F270)</f>
        <v>3.75</v>
      </c>
      <c r="E427" s="144">
        <f>IF(Data!G363&gt;0,Data!G363,G270)</f>
        <v>3.67</v>
      </c>
      <c r="F427" s="144">
        <f>IF(Data!H363&gt;0,Data!H363,H270)</f>
        <v>3.49</v>
      </c>
      <c r="G427" s="144">
        <f>IF(Data!I363&gt;0,Data!I363,I270)</f>
        <v>3.68</v>
      </c>
      <c r="H427" s="144">
        <f>IF(Data!J363&gt;0,Data!J363,J270)</f>
        <v>3.88</v>
      </c>
      <c r="I427" s="144">
        <f>IF(Data!K363&gt;0,Data!K363,K270)</f>
        <v>3.91</v>
      </c>
      <c r="J427" s="144">
        <f>IF(Data!L363&gt;0,Data!L363,L270)</f>
        <v>4.0199999999999996</v>
      </c>
      <c r="K427" s="144">
        <f>IF(Data!M363&gt;0,Data!M363,M270)</f>
        <v>4.6564360000000002</v>
      </c>
      <c r="L427" s="144">
        <f>IF(Data!N363&gt;0,Data!N363,N270)</f>
        <v>4.5744607999999998</v>
      </c>
      <c r="M427" s="144">
        <f>IF(Data!O363&gt;0,Data!O363,O270)</f>
        <v>4.6878712</v>
      </c>
      <c r="N427" s="144">
        <f>IF(Data!P363&gt;0,Data!P363,P270)</f>
        <v>4.6367427999999995</v>
      </c>
      <c r="O427" s="59"/>
      <c r="P427" s="59"/>
    </row>
    <row r="428" spans="1:16">
      <c r="A428" s="145"/>
      <c r="B428" s="137">
        <f t="shared" si="6"/>
        <v>42810</v>
      </c>
      <c r="C428" s="144">
        <f>IF(Data!E364&gt;0,Data!E364,E271)</f>
        <v>4.2</v>
      </c>
      <c r="D428" s="144">
        <f>IF(Data!F364&gt;0,Data!F364,F271)</f>
        <v>3.75</v>
      </c>
      <c r="E428" s="144">
        <f>IF(Data!G364&gt;0,Data!G364,G271)</f>
        <v>3.67</v>
      </c>
      <c r="F428" s="144">
        <f>IF(Data!H364&gt;0,Data!H364,H271)</f>
        <v>3.49</v>
      </c>
      <c r="G428" s="144">
        <f>IF(Data!I364&gt;0,Data!I364,I271)</f>
        <v>3.68</v>
      </c>
      <c r="H428" s="144">
        <f>IF(Data!J364&gt;0,Data!J364,J271)</f>
        <v>3.88</v>
      </c>
      <c r="I428" s="144">
        <f>IF(Data!K364&gt;0,Data!K364,K271)</f>
        <v>3.91</v>
      </c>
      <c r="J428" s="144">
        <f>IF(Data!L364&gt;0,Data!L364,L271)</f>
        <v>4.0199999999999996</v>
      </c>
      <c r="K428" s="144">
        <f>IF(Data!M364&gt;0,Data!M364,M271)</f>
        <v>4.6564360000000002</v>
      </c>
      <c r="L428" s="144">
        <f>IF(Data!N364&gt;0,Data!N364,N271)</f>
        <v>4.4494607999999998</v>
      </c>
      <c r="M428" s="144">
        <f>IF(Data!O364&gt;0,Data!O364,O271)</f>
        <v>4.5628712</v>
      </c>
      <c r="N428" s="144">
        <f>IF(Data!P364&gt;0,Data!P364,P271)</f>
        <v>4.5117427999999995</v>
      </c>
      <c r="O428" s="59"/>
      <c r="P428" s="59"/>
    </row>
    <row r="429" spans="1:16">
      <c r="A429" s="145"/>
      <c r="B429" s="137">
        <f t="shared" si="6"/>
        <v>42817</v>
      </c>
      <c r="C429" s="144">
        <f>IF(Data!E365&gt;0,Data!E365,E272)</f>
        <v>4.2</v>
      </c>
      <c r="D429" s="144">
        <f>IF(Data!F365&gt;0,Data!F365,F272)</f>
        <v>3.75</v>
      </c>
      <c r="E429" s="144">
        <f>IF(Data!G365&gt;0,Data!G365,G272)</f>
        <v>3.67</v>
      </c>
      <c r="F429" s="144">
        <f>IF(Data!H365&gt;0,Data!H365,H272)</f>
        <v>3.49</v>
      </c>
      <c r="G429" s="144">
        <f>IF(Data!I365&gt;0,Data!I365,I272)</f>
        <v>3.68</v>
      </c>
      <c r="H429" s="144">
        <f>IF(Data!J365&gt;0,Data!J365,J272)</f>
        <v>3.88</v>
      </c>
      <c r="I429" s="144">
        <f>IF(Data!K365&gt;0,Data!K365,K272)</f>
        <v>3.91</v>
      </c>
      <c r="J429" s="144">
        <f>IF(Data!L365&gt;0,Data!L365,L272)</f>
        <v>4.0199999999999996</v>
      </c>
      <c r="K429" s="144">
        <f>IF(Data!M365&gt;0,Data!M365,M272)</f>
        <v>4.6564360000000002</v>
      </c>
      <c r="L429" s="144">
        <f>IF(Data!N365&gt;0,Data!N365,N272)</f>
        <v>4.2294608</v>
      </c>
      <c r="M429" s="144">
        <f>IF(Data!O365&gt;0,Data!O365,O272)</f>
        <v>4.3428712000000003</v>
      </c>
      <c r="N429" s="144">
        <f>IF(Data!P365&gt;0,Data!P365,P272)</f>
        <v>4.3017427999999995</v>
      </c>
      <c r="O429" s="59"/>
      <c r="P429" s="59"/>
    </row>
    <row r="430" spans="1:16">
      <c r="A430" s="145"/>
      <c r="B430" s="137">
        <f t="shared" si="6"/>
        <v>42824</v>
      </c>
      <c r="C430" s="144">
        <f>IF(Data!E366&gt;0,Data!E366,E273)</f>
        <v>4.2</v>
      </c>
      <c r="D430" s="144">
        <f>IF(Data!F366&gt;0,Data!F366,F273)</f>
        <v>3.75</v>
      </c>
      <c r="E430" s="144">
        <f>IF(Data!G366&gt;0,Data!G366,G273)</f>
        <v>3.67</v>
      </c>
      <c r="F430" s="144">
        <f>IF(Data!H366&gt;0,Data!H366,H273)</f>
        <v>3.49</v>
      </c>
      <c r="G430" s="144">
        <f>IF(Data!I366&gt;0,Data!I366,I273)</f>
        <v>3.68</v>
      </c>
      <c r="H430" s="144">
        <f>IF(Data!J366&gt;0,Data!J366,J273)</f>
        <v>3.88</v>
      </c>
      <c r="I430" s="144">
        <f>IF(Data!K366&gt;0,Data!K366,K273)</f>
        <v>3.91</v>
      </c>
      <c r="J430" s="144">
        <f>IF(Data!L366&gt;0,Data!L366,L273)</f>
        <v>4.0199999999999996</v>
      </c>
      <c r="K430" s="144">
        <f>IF(Data!M366&gt;0,Data!M366,M273)</f>
        <v>4.6564360000000002</v>
      </c>
      <c r="L430" s="144">
        <f>IF(Data!N366&gt;0,Data!N366,N273)</f>
        <v>4.1219608000000001</v>
      </c>
      <c r="M430" s="144">
        <f>IF(Data!O366&gt;0,Data!O366,O273)</f>
        <v>4.2353712000000003</v>
      </c>
      <c r="N430" s="144">
        <f>IF(Data!P366&gt;0,Data!P366,P273)</f>
        <v>4.1967428</v>
      </c>
      <c r="O430" s="59"/>
      <c r="P430" s="59"/>
    </row>
    <row r="431" spans="1:16">
      <c r="A431" s="145"/>
      <c r="B431" s="137">
        <f t="shared" si="6"/>
        <v>42831</v>
      </c>
      <c r="C431" s="144">
        <f>IF(Data!E367&gt;0,Data!E367,E274)</f>
        <v>4.2</v>
      </c>
      <c r="D431" s="144">
        <f>IF(Data!F367&gt;0,Data!F367,F274)</f>
        <v>3.75</v>
      </c>
      <c r="E431" s="144">
        <f>IF(Data!G367&gt;0,Data!G367,G274)</f>
        <v>3.67</v>
      </c>
      <c r="F431" s="144">
        <f>IF(Data!H367&gt;0,Data!H367,H274)</f>
        <v>3.49</v>
      </c>
      <c r="G431" s="144">
        <f>IF(Data!I367&gt;0,Data!I367,I274)</f>
        <v>3.68</v>
      </c>
      <c r="H431" s="144">
        <f>IF(Data!J367&gt;0,Data!J367,J274)</f>
        <v>3.88</v>
      </c>
      <c r="I431" s="144">
        <f>IF(Data!K367&gt;0,Data!K367,K274)</f>
        <v>3.91</v>
      </c>
      <c r="J431" s="144">
        <f>IF(Data!L367&gt;0,Data!L367,L274)</f>
        <v>4.0199999999999996</v>
      </c>
      <c r="K431" s="144">
        <f>IF(Data!M367&gt;0,Data!M367,M274)</f>
        <v>4.1500000000000004</v>
      </c>
      <c r="L431" s="144">
        <f>IF(Data!N367&gt;0,Data!N367,N274)</f>
        <v>4.1494607999999999</v>
      </c>
      <c r="M431" s="144">
        <f>IF(Data!O367&gt;0,Data!O367,O274)</f>
        <v>4.2628712000000002</v>
      </c>
      <c r="N431" s="144">
        <f>IF(Data!P367&gt;0,Data!P367,P274)</f>
        <v>4.2242427999999999</v>
      </c>
      <c r="O431" s="59"/>
      <c r="P431" s="59"/>
    </row>
    <row r="432" spans="1:16">
      <c r="A432" s="145"/>
      <c r="B432" s="137">
        <f t="shared" si="6"/>
        <v>42838</v>
      </c>
      <c r="C432" s="144">
        <f>IF(Data!E368&gt;0,Data!E368,E275)</f>
        <v>4.2</v>
      </c>
      <c r="D432" s="144">
        <f>IF(Data!F368&gt;0,Data!F368,F275)</f>
        <v>3.75</v>
      </c>
      <c r="E432" s="144">
        <f>IF(Data!G368&gt;0,Data!G368,G275)</f>
        <v>3.67</v>
      </c>
      <c r="F432" s="144">
        <f>IF(Data!H368&gt;0,Data!H368,H275)</f>
        <v>3.49</v>
      </c>
      <c r="G432" s="144">
        <f>IF(Data!I368&gt;0,Data!I368,I275)</f>
        <v>3.68</v>
      </c>
      <c r="H432" s="144">
        <f>IF(Data!J368&gt;0,Data!J368,J275)</f>
        <v>3.88</v>
      </c>
      <c r="I432" s="144">
        <f>IF(Data!K368&gt;0,Data!K368,K275)</f>
        <v>3.91</v>
      </c>
      <c r="J432" s="144">
        <f>IF(Data!L368&gt;0,Data!L368,L275)</f>
        <v>4.0199999999999996</v>
      </c>
      <c r="K432" s="144">
        <f>IF(Data!M368&gt;0,Data!M368,M275)</f>
        <v>4.1500000000000004</v>
      </c>
      <c r="L432" s="144">
        <f>IF(Data!N368&gt;0,Data!N368,N275)</f>
        <v>4.2219607999999997</v>
      </c>
      <c r="M432" s="144">
        <f>IF(Data!O368&gt;0,Data!O368,O275)</f>
        <v>4.3353712</v>
      </c>
      <c r="N432" s="144">
        <f>IF(Data!P368&gt;0,Data!P368,P275)</f>
        <v>4.2867427999999999</v>
      </c>
      <c r="O432" s="59"/>
      <c r="P432" s="59"/>
    </row>
    <row r="433" spans="1:16">
      <c r="A433" s="145"/>
      <c r="B433" s="137">
        <f t="shared" si="6"/>
        <v>42845</v>
      </c>
      <c r="C433" s="144">
        <f>IF(Data!E369&gt;0,Data!E369,E276)</f>
        <v>4.2</v>
      </c>
      <c r="D433" s="144">
        <f>IF(Data!F369&gt;0,Data!F369,F276)</f>
        <v>3.75</v>
      </c>
      <c r="E433" s="144">
        <f>IF(Data!G369&gt;0,Data!G369,G276)</f>
        <v>3.67</v>
      </c>
      <c r="F433" s="144">
        <f>IF(Data!H369&gt;0,Data!H369,H276)</f>
        <v>3.49</v>
      </c>
      <c r="G433" s="144">
        <f>IF(Data!I369&gt;0,Data!I369,I276)</f>
        <v>3.68</v>
      </c>
      <c r="H433" s="144">
        <f>IF(Data!J369&gt;0,Data!J369,J276)</f>
        <v>3.88</v>
      </c>
      <c r="I433" s="144">
        <f>IF(Data!K369&gt;0,Data!K369,K276)</f>
        <v>3.91</v>
      </c>
      <c r="J433" s="144">
        <f>IF(Data!L369&gt;0,Data!L369,L276)</f>
        <v>4.0199999999999996</v>
      </c>
      <c r="K433" s="144">
        <f>IF(Data!M369&gt;0,Data!M369,M276)</f>
        <v>4.1500000000000004</v>
      </c>
      <c r="L433" s="144">
        <f>IF(Data!N369&gt;0,Data!N369,N276)</f>
        <v>3.9769608000000001</v>
      </c>
      <c r="M433" s="144">
        <f>IF(Data!O369&gt;0,Data!O369,O276)</f>
        <v>4.0903711999999999</v>
      </c>
      <c r="N433" s="144">
        <f>IF(Data!P369&gt;0,Data!P369,P276)</f>
        <v>4.0492428</v>
      </c>
      <c r="O433" s="59"/>
      <c r="P433" s="59"/>
    </row>
    <row r="434" spans="1:16">
      <c r="A434" s="145"/>
      <c r="B434" s="137">
        <f t="shared" si="6"/>
        <v>42852</v>
      </c>
      <c r="C434" s="144">
        <f>IF(Data!E370&gt;0,Data!E370,E277)</f>
        <v>4.2</v>
      </c>
      <c r="D434" s="144">
        <f>IF(Data!F370&gt;0,Data!F370,F277)</f>
        <v>3.75</v>
      </c>
      <c r="E434" s="144">
        <f>IF(Data!G370&gt;0,Data!G370,G277)</f>
        <v>3.67</v>
      </c>
      <c r="F434" s="144">
        <f>IF(Data!H370&gt;0,Data!H370,H277)</f>
        <v>3.49</v>
      </c>
      <c r="G434" s="144">
        <f>IF(Data!I370&gt;0,Data!I370,I277)</f>
        <v>3.68</v>
      </c>
      <c r="H434" s="144">
        <f>IF(Data!J370&gt;0,Data!J370,J277)</f>
        <v>3.88</v>
      </c>
      <c r="I434" s="144">
        <f>IF(Data!K370&gt;0,Data!K370,K277)</f>
        <v>3.91</v>
      </c>
      <c r="J434" s="144">
        <f>IF(Data!L370&gt;0,Data!L370,L277)</f>
        <v>4.0199999999999996</v>
      </c>
      <c r="K434" s="144">
        <f>IF(Data!M370&gt;0,Data!M370,M277)</f>
        <v>4.1500000000000004</v>
      </c>
      <c r="L434" s="144">
        <f>IF(Data!N370&gt;0,Data!N370,N277)</f>
        <v>4.1569607999999993</v>
      </c>
      <c r="M434" s="144">
        <f>IF(Data!O370&gt;0,Data!O370,O277)</f>
        <v>4.2703711999999996</v>
      </c>
      <c r="N434" s="144">
        <f>IF(Data!P370&gt;0,Data!P370,P277)</f>
        <v>4.2317428000000001</v>
      </c>
      <c r="O434" s="59"/>
      <c r="P434" s="59"/>
    </row>
    <row r="435" spans="1:16">
      <c r="A435" s="145"/>
      <c r="B435" s="137">
        <f t="shared" si="6"/>
        <v>42859</v>
      </c>
      <c r="C435" s="144">
        <f>IF(Data!E371&gt;0,Data!E371,E278)</f>
        <v>4.2</v>
      </c>
      <c r="D435" s="144">
        <f>IF(Data!F371&gt;0,Data!F371,F278)</f>
        <v>3.75</v>
      </c>
      <c r="E435" s="144">
        <f>IF(Data!G371&gt;0,Data!G371,G278)</f>
        <v>3.67</v>
      </c>
      <c r="F435" s="144">
        <f>IF(Data!H371&gt;0,Data!H371,H278)</f>
        <v>3.49</v>
      </c>
      <c r="G435" s="144">
        <f>IF(Data!I371&gt;0,Data!I371,I278)</f>
        <v>3.68</v>
      </c>
      <c r="H435" s="144">
        <f>IF(Data!J371&gt;0,Data!J371,J278)</f>
        <v>3.88</v>
      </c>
      <c r="I435" s="144">
        <f>IF(Data!K371&gt;0,Data!K371,K278)</f>
        <v>3.91</v>
      </c>
      <c r="J435" s="144">
        <f>IF(Data!L371&gt;0,Data!L371,L278)</f>
        <v>4.0199999999999996</v>
      </c>
      <c r="K435" s="144">
        <f>IF(Data!M371&gt;0,Data!M371,M278)</f>
        <v>4.1500000000000004</v>
      </c>
      <c r="L435" s="144">
        <f>IF(Data!N371&gt;0,Data!N371,N278)</f>
        <v>4.37</v>
      </c>
      <c r="M435" s="144">
        <f>IF(Data!O371&gt;0,Data!O371,O278)</f>
        <v>4.2428711999999997</v>
      </c>
      <c r="N435" s="144">
        <f>IF(Data!P371&gt;0,Data!P371,P278)</f>
        <v>4.3392428000000001</v>
      </c>
      <c r="O435" s="59"/>
      <c r="P435" s="59"/>
    </row>
    <row r="436" spans="1:16">
      <c r="A436" s="145"/>
      <c r="B436" s="137">
        <f t="shared" si="6"/>
        <v>42866</v>
      </c>
      <c r="C436" s="144">
        <f>IF(Data!E372&gt;0,Data!E372,E279)</f>
        <v>4.2</v>
      </c>
      <c r="D436" s="144">
        <f>IF(Data!F372&gt;0,Data!F372,F279)</f>
        <v>3.75</v>
      </c>
      <c r="E436" s="144">
        <f>IF(Data!G372&gt;0,Data!G372,G279)</f>
        <v>3.67</v>
      </c>
      <c r="F436" s="144">
        <f>IF(Data!H372&gt;0,Data!H372,H279)</f>
        <v>3.49</v>
      </c>
      <c r="G436" s="144">
        <f>IF(Data!I372&gt;0,Data!I372,I279)</f>
        <v>3.68</v>
      </c>
      <c r="H436" s="144">
        <f>IF(Data!J372&gt;0,Data!J372,J279)</f>
        <v>3.88</v>
      </c>
      <c r="I436" s="144">
        <f>IF(Data!K372&gt;0,Data!K372,K279)</f>
        <v>3.91</v>
      </c>
      <c r="J436" s="144">
        <f>IF(Data!L372&gt;0,Data!L372,L279)</f>
        <v>4.0199999999999996</v>
      </c>
      <c r="K436" s="144">
        <f>IF(Data!M372&gt;0,Data!M372,M279)</f>
        <v>4.1500000000000004</v>
      </c>
      <c r="L436" s="144">
        <f>IF(Data!N372&gt;0,Data!N372,N279)</f>
        <v>4.37</v>
      </c>
      <c r="M436" s="144">
        <f>IF(Data!O372&gt;0,Data!O372,O279)</f>
        <v>4.2428711999999997</v>
      </c>
      <c r="N436" s="144">
        <f>IF(Data!P372&gt;0,Data!P372,P279)</f>
        <v>4.3017427999999995</v>
      </c>
      <c r="O436" s="59"/>
      <c r="P436" s="59"/>
    </row>
    <row r="437" spans="1:16">
      <c r="A437" s="145"/>
      <c r="B437" s="137">
        <f t="shared" si="6"/>
        <v>42873</v>
      </c>
      <c r="C437" s="144">
        <f>IF(Data!E373&gt;0,Data!E373,E280)</f>
        <v>4.2</v>
      </c>
      <c r="D437" s="144">
        <f>IF(Data!F373&gt;0,Data!F373,F280)</f>
        <v>3.75</v>
      </c>
      <c r="E437" s="144">
        <f>IF(Data!G373&gt;0,Data!G373,G280)</f>
        <v>3.67</v>
      </c>
      <c r="F437" s="144">
        <f>IF(Data!H373&gt;0,Data!H373,H280)</f>
        <v>3.49</v>
      </c>
      <c r="G437" s="144">
        <f>IF(Data!I373&gt;0,Data!I373,I280)</f>
        <v>3.68</v>
      </c>
      <c r="H437" s="144">
        <f>IF(Data!J373&gt;0,Data!J373,J280)</f>
        <v>3.88</v>
      </c>
      <c r="I437" s="144">
        <f>IF(Data!K373&gt;0,Data!K373,K280)</f>
        <v>3.91</v>
      </c>
      <c r="J437" s="144">
        <f>IF(Data!L373&gt;0,Data!L373,L280)</f>
        <v>4.0199999999999996</v>
      </c>
      <c r="K437" s="144">
        <f>IF(Data!M373&gt;0,Data!M373,M280)</f>
        <v>4.1500000000000004</v>
      </c>
      <c r="L437" s="144">
        <f>IF(Data!N373&gt;0,Data!N373,N280)</f>
        <v>4.37</v>
      </c>
      <c r="M437" s="144">
        <f>IF(Data!O373&gt;0,Data!O373,O280)</f>
        <v>4.2428711999999997</v>
      </c>
      <c r="N437" s="144">
        <f>IF(Data!P373&gt;0,Data!P373,P280)</f>
        <v>4.1542427999999996</v>
      </c>
      <c r="O437" s="59"/>
      <c r="P437" s="59"/>
    </row>
    <row r="438" spans="1:16">
      <c r="A438" s="145"/>
      <c r="B438" s="137">
        <f t="shared" si="6"/>
        <v>42880</v>
      </c>
      <c r="C438" s="144">
        <f>IF(Data!E374&gt;0,Data!E374,E281)</f>
        <v>4.2</v>
      </c>
      <c r="D438" s="144">
        <f>IF(Data!F374&gt;0,Data!F374,F281)</f>
        <v>3.75</v>
      </c>
      <c r="E438" s="144">
        <f>IF(Data!G374&gt;0,Data!G374,G281)</f>
        <v>3.67</v>
      </c>
      <c r="F438" s="144">
        <f>IF(Data!H374&gt;0,Data!H374,H281)</f>
        <v>3.49</v>
      </c>
      <c r="G438" s="144">
        <f>IF(Data!I374&gt;0,Data!I374,I281)</f>
        <v>3.68</v>
      </c>
      <c r="H438" s="144">
        <f>IF(Data!J374&gt;0,Data!J374,J281)</f>
        <v>3.88</v>
      </c>
      <c r="I438" s="144">
        <f>IF(Data!K374&gt;0,Data!K374,K281)</f>
        <v>3.91</v>
      </c>
      <c r="J438" s="144">
        <f>IF(Data!L374&gt;0,Data!L374,L281)</f>
        <v>4.0199999999999996</v>
      </c>
      <c r="K438" s="144">
        <f>IF(Data!M374&gt;0,Data!M374,M281)</f>
        <v>4.1500000000000004</v>
      </c>
      <c r="L438" s="144">
        <f>IF(Data!N374&gt;0,Data!N374,N281)</f>
        <v>4.37</v>
      </c>
      <c r="M438" s="144">
        <f>IF(Data!O374&gt;0,Data!O374,O281)</f>
        <v>4.2428711999999997</v>
      </c>
      <c r="N438" s="144">
        <f>IF(Data!P374&gt;0,Data!P374,P281)</f>
        <v>4.2067427999999998</v>
      </c>
      <c r="O438" s="59"/>
      <c r="P438" s="59"/>
    </row>
    <row r="439" spans="1:16">
      <c r="A439" s="145"/>
      <c r="B439" s="137"/>
      <c r="C439" s="144"/>
      <c r="D439" s="144"/>
      <c r="E439" s="144"/>
      <c r="F439" s="144"/>
      <c r="G439" s="144"/>
      <c r="H439" s="144"/>
      <c r="I439" s="144"/>
      <c r="J439" s="144"/>
      <c r="K439" s="144"/>
      <c r="L439" s="144"/>
      <c r="M439" s="144"/>
      <c r="N439" s="144"/>
      <c r="O439" s="59"/>
      <c r="P439" s="59"/>
    </row>
    <row r="440" spans="1:16">
      <c r="A440" s="145"/>
      <c r="B440" s="137"/>
      <c r="C440" s="144"/>
      <c r="D440" s="144"/>
      <c r="E440" s="144"/>
      <c r="F440" s="144"/>
      <c r="G440" s="144"/>
      <c r="H440" s="144"/>
      <c r="I440" s="144"/>
      <c r="J440" s="144"/>
      <c r="K440" s="144"/>
      <c r="L440" s="144"/>
      <c r="M440" s="144"/>
      <c r="N440" s="144"/>
      <c r="O440" s="59"/>
      <c r="P440" s="59"/>
    </row>
    <row r="441" spans="1:16">
      <c r="A441" s="145"/>
      <c r="B441" s="137"/>
      <c r="C441" s="144"/>
      <c r="D441" s="144"/>
      <c r="E441" s="144"/>
      <c r="F441" s="144"/>
      <c r="G441" s="144"/>
      <c r="H441" s="144"/>
      <c r="I441" s="144"/>
      <c r="J441" s="144"/>
      <c r="K441" s="144"/>
      <c r="L441" s="144"/>
      <c r="M441" s="144"/>
      <c r="N441" s="144"/>
      <c r="O441" s="59"/>
      <c r="P441" s="59"/>
    </row>
    <row r="442" spans="1:16">
      <c r="A442" s="145"/>
      <c r="B442" s="137"/>
      <c r="C442" s="144"/>
      <c r="D442" s="144"/>
      <c r="E442" s="144"/>
      <c r="F442" s="144"/>
      <c r="G442" s="144"/>
      <c r="H442" s="144"/>
      <c r="I442" s="144"/>
      <c r="J442" s="144"/>
      <c r="K442" s="144"/>
      <c r="L442" s="144"/>
      <c r="M442" s="144"/>
      <c r="N442" s="144"/>
      <c r="O442" s="59"/>
      <c r="P442" s="59"/>
    </row>
    <row r="443" spans="1:16">
      <c r="A443" s="145"/>
      <c r="B443" s="137"/>
      <c r="C443" s="144"/>
      <c r="D443" s="144"/>
      <c r="E443" s="144"/>
      <c r="F443" s="144"/>
      <c r="G443" s="144"/>
      <c r="H443" s="144"/>
      <c r="I443" s="144"/>
      <c r="J443" s="144"/>
      <c r="K443" s="144"/>
      <c r="L443" s="144"/>
      <c r="M443" s="144"/>
      <c r="N443" s="144"/>
      <c r="O443" s="59"/>
      <c r="P443" s="59"/>
    </row>
    <row r="444" spans="1:16">
      <c r="A444" s="145"/>
      <c r="B444" s="137"/>
      <c r="C444" s="144"/>
      <c r="D444" s="144"/>
      <c r="E444" s="144"/>
      <c r="F444" s="144"/>
      <c r="G444" s="144"/>
      <c r="H444" s="144"/>
      <c r="I444" s="144"/>
      <c r="J444" s="144"/>
      <c r="K444" s="144"/>
      <c r="L444" s="144"/>
      <c r="M444" s="144"/>
      <c r="N444" s="144"/>
      <c r="O444" s="59"/>
      <c r="P444" s="59"/>
    </row>
    <row r="445" spans="1:16">
      <c r="A445" s="145"/>
      <c r="B445" s="137"/>
      <c r="C445" s="144"/>
      <c r="D445" s="144"/>
      <c r="E445" s="144"/>
      <c r="F445" s="144"/>
      <c r="G445" s="144"/>
      <c r="H445" s="144"/>
      <c r="I445" s="144"/>
      <c r="J445" s="144"/>
      <c r="K445" s="144"/>
      <c r="L445" s="144"/>
      <c r="M445" s="144"/>
      <c r="N445" s="144"/>
      <c r="O445" s="59"/>
      <c r="P445" s="59"/>
    </row>
    <row r="446" spans="1:16">
      <c r="A446" s="145"/>
      <c r="B446" s="137"/>
      <c r="C446" s="144"/>
      <c r="D446" s="144"/>
      <c r="E446" s="144"/>
      <c r="F446" s="144"/>
      <c r="G446" s="144"/>
      <c r="H446" s="144"/>
      <c r="I446" s="144"/>
      <c r="J446" s="144"/>
      <c r="K446" s="144"/>
      <c r="L446" s="144"/>
      <c r="M446" s="144"/>
      <c r="N446" s="144"/>
      <c r="O446" s="59"/>
      <c r="P446" s="59"/>
    </row>
    <row r="447" spans="1:16">
      <c r="A447" s="145"/>
      <c r="B447" s="137"/>
      <c r="C447" s="144"/>
      <c r="D447" s="144"/>
      <c r="E447" s="144"/>
      <c r="F447" s="144"/>
      <c r="G447" s="144"/>
      <c r="H447" s="144"/>
      <c r="I447" s="144"/>
      <c r="J447" s="144"/>
      <c r="K447" s="144"/>
      <c r="L447" s="144"/>
      <c r="M447" s="144"/>
      <c r="N447" s="144"/>
      <c r="O447" s="59"/>
      <c r="P447" s="59"/>
    </row>
    <row r="448" spans="1:16">
      <c r="A448" s="145"/>
      <c r="B448" s="137"/>
      <c r="C448" s="144"/>
      <c r="D448" s="144"/>
      <c r="E448" s="144"/>
      <c r="F448" s="144"/>
      <c r="G448" s="144"/>
      <c r="H448" s="144"/>
      <c r="I448" s="144"/>
      <c r="J448" s="144"/>
      <c r="K448" s="144"/>
      <c r="L448" s="144"/>
      <c r="M448" s="144"/>
      <c r="N448" s="144"/>
      <c r="O448" s="59"/>
      <c r="P448" s="59"/>
    </row>
    <row r="449" spans="1:16">
      <c r="A449" s="145"/>
      <c r="B449" s="137"/>
      <c r="C449" s="144"/>
      <c r="D449" s="144"/>
      <c r="E449" s="144"/>
      <c r="F449" s="144"/>
      <c r="G449" s="144"/>
      <c r="H449" s="144"/>
      <c r="I449" s="144"/>
      <c r="J449" s="144"/>
      <c r="K449" s="144"/>
      <c r="L449" s="144"/>
      <c r="M449" s="144"/>
      <c r="N449" s="144"/>
      <c r="O449" s="59"/>
      <c r="P449" s="59"/>
    </row>
    <row r="450" spans="1:16">
      <c r="A450" s="145"/>
      <c r="B450" s="137"/>
      <c r="C450" s="144"/>
      <c r="D450" s="144"/>
      <c r="E450" s="144"/>
      <c r="F450" s="144"/>
      <c r="G450" s="144"/>
      <c r="H450" s="144"/>
      <c r="I450" s="144"/>
      <c r="J450" s="144"/>
      <c r="K450" s="144"/>
      <c r="L450" s="144"/>
      <c r="M450" s="144"/>
      <c r="N450" s="144"/>
      <c r="O450" s="59"/>
      <c r="P450" s="59"/>
    </row>
    <row r="451" spans="1:16">
      <c r="A451" s="145"/>
      <c r="B451" s="137"/>
      <c r="C451" s="144"/>
      <c r="D451" s="144"/>
      <c r="E451" s="144"/>
      <c r="F451" s="144"/>
      <c r="G451" s="144"/>
      <c r="H451" s="144"/>
      <c r="I451" s="144"/>
      <c r="J451" s="144"/>
      <c r="K451" s="144"/>
      <c r="L451" s="144"/>
      <c r="M451" s="144"/>
      <c r="N451" s="144"/>
      <c r="O451" s="59"/>
      <c r="P451" s="59"/>
    </row>
    <row r="452" spans="1:16">
      <c r="A452" s="146"/>
      <c r="B452" s="165"/>
      <c r="C452" s="144"/>
      <c r="D452" s="144"/>
      <c r="E452" s="144"/>
      <c r="F452" s="144"/>
      <c r="G452" s="144"/>
      <c r="H452" s="144"/>
      <c r="I452" s="144"/>
      <c r="J452" s="144"/>
      <c r="K452" s="144"/>
      <c r="L452" s="144"/>
      <c r="M452" s="144"/>
      <c r="N452" s="144"/>
      <c r="O452" s="59"/>
      <c r="P452" s="59"/>
    </row>
    <row r="453" spans="1:16" ht="13.5" thickBot="1">
      <c r="A453" s="147"/>
      <c r="B453" s="148"/>
      <c r="C453" s="149"/>
      <c r="D453" s="149"/>
      <c r="E453" s="149"/>
      <c r="F453" s="149"/>
      <c r="G453" s="149"/>
      <c r="H453" s="149"/>
      <c r="I453" s="149"/>
      <c r="J453" s="149"/>
      <c r="K453" s="149"/>
      <c r="L453" s="149"/>
      <c r="M453" s="149"/>
      <c r="N453" s="149"/>
      <c r="O453" s="59"/>
      <c r="P453" s="59"/>
    </row>
    <row r="454" spans="1:16">
      <c r="A454" s="255" t="s">
        <v>12</v>
      </c>
      <c r="B454" s="142"/>
      <c r="C454" s="142"/>
      <c r="D454" s="142"/>
      <c r="E454" s="142"/>
      <c r="F454" s="142"/>
      <c r="G454" s="142"/>
      <c r="H454" s="142"/>
      <c r="I454" s="142"/>
      <c r="J454" s="142"/>
      <c r="K454" s="142"/>
      <c r="L454" s="142"/>
      <c r="M454" s="142"/>
      <c r="N454" s="142"/>
      <c r="O454" s="59"/>
      <c r="P454" s="59"/>
    </row>
    <row r="457" spans="1:16" ht="13.5" thickBot="1">
      <c r="A457" s="141" t="s">
        <v>332</v>
      </c>
      <c r="B457" s="141"/>
      <c r="C457" s="141"/>
      <c r="D457" s="141"/>
      <c r="E457" s="141"/>
      <c r="F457" s="141"/>
      <c r="G457" s="141"/>
      <c r="H457" s="141"/>
      <c r="I457" s="141"/>
      <c r="J457" s="141"/>
      <c r="K457" s="141"/>
      <c r="L457" s="141"/>
      <c r="M457" s="141"/>
      <c r="N457" s="138"/>
      <c r="O457" s="138"/>
      <c r="P457" s="138"/>
    </row>
    <row r="458" spans="1:16">
      <c r="A458" s="142" t="s">
        <v>63</v>
      </c>
      <c r="B458" s="247" t="s">
        <v>72</v>
      </c>
      <c r="C458" s="565" t="s">
        <v>109</v>
      </c>
      <c r="D458" s="565"/>
      <c r="E458" s="563" t="s">
        <v>73</v>
      </c>
      <c r="F458" s="563"/>
      <c r="G458" s="563"/>
      <c r="H458" s="563"/>
      <c r="I458" s="563"/>
      <c r="J458" s="563"/>
      <c r="K458" s="563"/>
      <c r="L458" s="563"/>
      <c r="M458" s="563"/>
      <c r="N458" s="563"/>
      <c r="O458" s="563"/>
      <c r="P458" s="563"/>
    </row>
    <row r="459" spans="1:16" ht="13.5" thickBot="1">
      <c r="A459" s="149" t="s">
        <v>111</v>
      </c>
      <c r="B459" s="248" t="s">
        <v>107</v>
      </c>
      <c r="C459" s="138"/>
      <c r="D459" s="138"/>
      <c r="E459" s="248" t="s">
        <v>241</v>
      </c>
      <c r="F459" s="248" t="s">
        <v>61</v>
      </c>
      <c r="G459" s="248" t="s">
        <v>155</v>
      </c>
      <c r="H459" s="248" t="s">
        <v>144</v>
      </c>
      <c r="I459" s="248" t="s">
        <v>145</v>
      </c>
      <c r="J459" s="248" t="s">
        <v>146</v>
      </c>
      <c r="K459" s="248" t="s">
        <v>147</v>
      </c>
      <c r="L459" s="248" t="s">
        <v>148</v>
      </c>
      <c r="M459" s="248" t="s">
        <v>149</v>
      </c>
      <c r="N459" s="248" t="s">
        <v>150</v>
      </c>
      <c r="O459" s="248" t="s">
        <v>15</v>
      </c>
      <c r="P459" s="248" t="s">
        <v>60</v>
      </c>
    </row>
    <row r="460" spans="1:16">
      <c r="A460" s="142"/>
      <c r="B460" s="151"/>
      <c r="C460" s="152"/>
      <c r="D460" s="152"/>
      <c r="E460" s="564" t="s">
        <v>217</v>
      </c>
      <c r="F460" s="564"/>
      <c r="G460" s="564"/>
      <c r="H460" s="564"/>
      <c r="I460" s="564"/>
      <c r="J460" s="564"/>
      <c r="K460" s="564"/>
      <c r="L460" s="564"/>
      <c r="M460" s="564"/>
      <c r="N460" s="564"/>
      <c r="O460" s="564"/>
      <c r="P460" s="564"/>
    </row>
    <row r="461" spans="1:16">
      <c r="A461" s="136">
        <v>2016</v>
      </c>
      <c r="B461" s="137">
        <v>42495</v>
      </c>
      <c r="C461" s="467" t="s">
        <v>377</v>
      </c>
      <c r="D461" s="139"/>
      <c r="E461" s="144">
        <f>IF(C383="","",C383*Data!C$620)</f>
        <v>0.53840044911999996</v>
      </c>
      <c r="F461" s="144">
        <f>IF(D383="","",D383*Data!D$620)</f>
        <v>0.79065538000000002</v>
      </c>
      <c r="G461" s="144">
        <f>IF(E383="","",E383*Data!E$620)</f>
        <v>0.54648662728000019</v>
      </c>
      <c r="H461" s="144">
        <f>IF(F383="","",F383*Data!F$620)</f>
        <v>0.39842323367999999</v>
      </c>
      <c r="I461" s="144">
        <f>IF(G383="","",G383*Data!G$620)</f>
        <v>0.25772540184000009</v>
      </c>
      <c r="J461" s="144">
        <f>IF(H383="","",H383*Data!H$620)</f>
        <v>0.22116610680000001</v>
      </c>
      <c r="K461" s="144">
        <f>IF(I383="","",I383*Data!I$620)</f>
        <v>0.34538806336000005</v>
      </c>
      <c r="L461" s="144">
        <f>IF(J383="","",J383*Data!J$620)</f>
        <v>0.36125264384000005</v>
      </c>
      <c r="M461" s="144">
        <f>IF(K383="","",K383*Data!K$620)</f>
        <v>0.24539569919999996</v>
      </c>
      <c r="N461" s="144">
        <f>IF(L383="","",L383*Data!L$620)</f>
        <v>0.30472163520000006</v>
      </c>
      <c r="O461" s="144">
        <f>IF(M383="","",M383*Data!M$620)</f>
        <v>0.20397378696000001</v>
      </c>
      <c r="P461" s="144">
        <f>IF(N383="","",N383*Data!N$620)</f>
        <v>0.20145864000000002</v>
      </c>
    </row>
    <row r="462" spans="1:16">
      <c r="A462" s="145"/>
      <c r="B462" s="137">
        <f>B461+7</f>
        <v>42502</v>
      </c>
      <c r="C462" s="139"/>
      <c r="D462" s="139"/>
      <c r="E462" s="144">
        <f>IF(C384="","",C384*Data!C$620)</f>
        <v>0.53448844911999993</v>
      </c>
      <c r="F462" s="144">
        <f>IF(D384="","",D384*Data!D$620)</f>
        <v>0.78583037999999994</v>
      </c>
      <c r="G462" s="144">
        <f>IF(E384="","",E384*Data!E$620)</f>
        <v>0.54307662728000006</v>
      </c>
      <c r="H462" s="144">
        <f>IF(F384="","",F384*Data!F$620)</f>
        <v>0.39562723367999997</v>
      </c>
      <c r="I462" s="144">
        <f>IF(G384="","",G384*Data!G$620)</f>
        <v>0.25596740184000005</v>
      </c>
      <c r="J462" s="144">
        <f>IF(H384="","",H384*Data!H$620)</f>
        <v>0.21973210679999999</v>
      </c>
      <c r="K462" s="144">
        <f>IF(I384="","",I384*Data!I$620)</f>
        <v>0.34336406336000003</v>
      </c>
      <c r="L462" s="144">
        <f>IF(J384="","",J384*Data!J$620)</f>
        <v>0.35919564384000008</v>
      </c>
      <c r="M462" s="144">
        <f>IF(K384="","",K384*Data!K$620)</f>
        <v>0.24399869919999997</v>
      </c>
      <c r="N462" s="144">
        <f>IF(L384="","",L384*Data!L$620)</f>
        <v>0.30304963520000006</v>
      </c>
      <c r="O462" s="144">
        <f>IF(M384="","",M384*Data!M$620)</f>
        <v>0.20286828696</v>
      </c>
      <c r="P462" s="144">
        <f>IF(N384="","",N384*Data!N$620)</f>
        <v>0.20105464000000001</v>
      </c>
    </row>
    <row r="463" spans="1:16">
      <c r="A463" s="145"/>
      <c r="B463" s="137">
        <f t="shared" ref="B463:B516" si="7">B462+7</f>
        <v>42509</v>
      </c>
      <c r="C463" s="139"/>
      <c r="D463" s="139"/>
      <c r="E463" s="144">
        <f>IF(C385="","",C385*Data!C$620)</f>
        <v>0.53220644912000004</v>
      </c>
      <c r="F463" s="144">
        <f>IF(D385="","",D385*Data!D$620)</f>
        <v>0.78100537999999986</v>
      </c>
      <c r="G463" s="144">
        <f>IF(E385="","",E385*Data!E$620)</f>
        <v>0.53966662728000003</v>
      </c>
      <c r="H463" s="144">
        <f>IF(F385="","",F385*Data!F$620)</f>
        <v>0.39329723368000002</v>
      </c>
      <c r="I463" s="144">
        <f>IF(G385="","",G385*Data!G$620)</f>
        <v>0.25450240184000011</v>
      </c>
      <c r="J463" s="144">
        <f>IF(H385="","",H385*Data!H$620)</f>
        <v>0.21853710680000002</v>
      </c>
      <c r="K463" s="144">
        <f>IF(I385="","",I385*Data!I$620)</f>
        <v>0.34152406336000002</v>
      </c>
      <c r="L463" s="144">
        <f>IF(J385="","",J385*Data!J$620)</f>
        <v>0.35732564384000004</v>
      </c>
      <c r="M463" s="144">
        <f>IF(K385="","",K385*Data!K$620)</f>
        <v>0.24272869919999995</v>
      </c>
      <c r="N463" s="144">
        <f>IF(L385="","",L385*Data!L$620)</f>
        <v>0.30152963520000003</v>
      </c>
      <c r="O463" s="144">
        <f>IF(M385="","",M385*Data!M$620)</f>
        <v>0.20186328696</v>
      </c>
      <c r="P463" s="144">
        <f>IF(N385="","",N385*Data!N$620)</f>
        <v>0.19984264000000004</v>
      </c>
    </row>
    <row r="464" spans="1:16">
      <c r="A464" s="145"/>
      <c r="B464" s="137">
        <f t="shared" si="7"/>
        <v>42516</v>
      </c>
      <c r="C464" s="139"/>
      <c r="D464" s="139"/>
      <c r="E464" s="144">
        <f>IF(C386="","",C386*Data!C$620)</f>
        <v>0.55078844911999991</v>
      </c>
      <c r="F464" s="144">
        <f>IF(D386="","",D386*Data!D$620)</f>
        <v>0.80899038000000001</v>
      </c>
      <c r="G464" s="144">
        <f>IF(E386="","",E386*Data!E$620)</f>
        <v>0.55944462728000011</v>
      </c>
      <c r="H464" s="144">
        <f>IF(F386="","",F386*Data!F$620)</f>
        <v>0.40564623367999997</v>
      </c>
      <c r="I464" s="144">
        <f>IF(G386="","",G386*Data!G$620)</f>
        <v>0.26226690184000007</v>
      </c>
      <c r="J464" s="144">
        <f>IF(H386="","",H386*Data!H$620)</f>
        <v>0.22487060679999998</v>
      </c>
      <c r="K464" s="144">
        <f>IF(I386="","",I386*Data!I$620)</f>
        <v>0.35127606336000006</v>
      </c>
      <c r="L464" s="144">
        <f>IF(J386="","",J386*Data!J$620)</f>
        <v>0.36723664384000004</v>
      </c>
      <c r="M464" s="144">
        <f>IF(K386="","",K386*Data!K$620)</f>
        <v>0.24945969919999997</v>
      </c>
      <c r="N464" s="144">
        <f>IF(L386="","",L386*Data!L$620)</f>
        <v>0.3094336352</v>
      </c>
      <c r="O464" s="144">
        <f>IF(M386="","",M386*Data!M$620)</f>
        <v>0.20708928696000001</v>
      </c>
      <c r="P464" s="144">
        <f>IF(N386="","",N386*Data!N$620)</f>
        <v>0.20529664000000003</v>
      </c>
    </row>
    <row r="465" spans="1:16">
      <c r="A465" s="145"/>
      <c r="B465" s="137">
        <f t="shared" si="7"/>
        <v>42523</v>
      </c>
      <c r="C465" s="139"/>
      <c r="D465" s="139"/>
      <c r="E465" s="144">
        <f>IF(C387="","",C387*Data!C$620)</f>
        <v>0.5537224491199999</v>
      </c>
      <c r="F465" s="144">
        <f>IF(D387="","",D387*Data!D$620)</f>
        <v>0.81333287999999992</v>
      </c>
      <c r="G465" s="144">
        <f>IF(E387="","",E387*Data!E$620)</f>
        <v>0.56251362728000009</v>
      </c>
      <c r="H465" s="144">
        <f>IF(F387="","",F387*Data!F$620)</f>
        <v>0.40867523368000003</v>
      </c>
      <c r="I465" s="144">
        <f>IF(G387="","",G387*Data!G$620)</f>
        <v>0.2641714018400001</v>
      </c>
      <c r="J465" s="144">
        <f>IF(H387="","",H387*Data!H$620)</f>
        <v>0.22642410680000002</v>
      </c>
      <c r="K465" s="144">
        <f>IF(I387="","",I387*Data!I$620)</f>
        <v>0.35385206336000002</v>
      </c>
      <c r="L465" s="144">
        <f>IF(J387="","",J387*Data!J$620)</f>
        <v>0.36985464384000005</v>
      </c>
      <c r="M465" s="144">
        <f>IF(K387="","",K387*Data!K$620)</f>
        <v>0.25123769919999994</v>
      </c>
      <c r="N465" s="144">
        <f>IF(L387="","",L387*Data!L$620)</f>
        <v>0.31156163520000002</v>
      </c>
      <c r="O465" s="144">
        <f>IF(M387="","",M387*Data!M$620)</f>
        <v>0.20849628696</v>
      </c>
      <c r="P465" s="144">
        <f>IF(N387="","",N387*Data!N$620)</f>
        <v>0.20691264000000004</v>
      </c>
    </row>
    <row r="466" spans="1:16">
      <c r="A466" s="145"/>
      <c r="B466" s="137">
        <f t="shared" si="7"/>
        <v>42530</v>
      </c>
      <c r="C466" s="139"/>
      <c r="D466" s="139"/>
      <c r="E466" s="144">
        <f>IF(C388="","",C388*Data!C$620)</f>
        <v>0.57947644912000007</v>
      </c>
      <c r="F466" s="144">
        <f>IF(D388="","",D388*Data!D$620)</f>
        <v>0.85241537999999994</v>
      </c>
      <c r="G466" s="144">
        <f>IF(E388="","",E388*Data!E$620)</f>
        <v>0.5901346272800001</v>
      </c>
      <c r="H466" s="144">
        <f>IF(F388="","",F388*Data!F$620)</f>
        <v>0.42824723368000001</v>
      </c>
      <c r="I466" s="144">
        <f>IF(G388="","",G388*Data!G$620)</f>
        <v>0.27647740184000008</v>
      </c>
      <c r="J466" s="144">
        <f>IF(H388="","",H388*Data!H$620)</f>
        <v>0.23646210680000002</v>
      </c>
      <c r="K466" s="144">
        <f>IF(I388="","",I388*Data!I$620)</f>
        <v>0.36894006336000007</v>
      </c>
      <c r="L466" s="144">
        <f>IF(J388="","",J388*Data!J$620)</f>
        <v>0.38518864384000007</v>
      </c>
      <c r="M466" s="144">
        <f>IF(K388="","",K388*Data!K$620)</f>
        <v>0.26165169919999998</v>
      </c>
      <c r="N466" s="144">
        <f>IF(L388="","",L388*Data!L$620)</f>
        <v>0.32372163520000002</v>
      </c>
      <c r="O466" s="144">
        <f>IF(M388="","",M388*Data!M$620)</f>
        <v>0.21653628696000002</v>
      </c>
      <c r="P466" s="144">
        <f>IF(N388="","",N388*Data!N$620)</f>
        <v>0.21479064000000003</v>
      </c>
    </row>
    <row r="467" spans="1:16">
      <c r="A467" s="145"/>
      <c r="B467" s="137">
        <f t="shared" si="7"/>
        <v>42537</v>
      </c>
      <c r="C467" s="139"/>
      <c r="D467" s="139"/>
      <c r="E467" s="144">
        <f>IF(C389="","",C389*Data!C$620)</f>
        <v>0.53579244912000001</v>
      </c>
      <c r="F467" s="144">
        <f>IF(D389="","",D389*Data!D$620)</f>
        <v>0.78969037999999991</v>
      </c>
      <c r="G467" s="144">
        <f>IF(E389="","",E389*Data!E$620)</f>
        <v>0.54580462728000001</v>
      </c>
      <c r="H467" s="144">
        <f>IF(F389="","",F389*Data!F$620)</f>
        <v>0.39842323367999999</v>
      </c>
      <c r="I467" s="144">
        <f>IF(G389="","",G389*Data!G$620)</f>
        <v>0.25772540184000009</v>
      </c>
      <c r="J467" s="144">
        <f>IF(H389="","",H389*Data!H$620)</f>
        <v>0.22116610680000001</v>
      </c>
      <c r="K467" s="144">
        <f>IF(I389="","",I389*Data!I$620)</f>
        <v>0.34557206336000001</v>
      </c>
      <c r="L467" s="144">
        <f>IF(J389="","",J389*Data!J$620)</f>
        <v>0.36143964384000005</v>
      </c>
      <c r="M467" s="144">
        <f>IF(K389="","",K389*Data!K$620)</f>
        <v>0.24552269919999994</v>
      </c>
      <c r="N467" s="144">
        <f>IF(L389="","",L389*Data!L$620)</f>
        <v>0.30502563520000003</v>
      </c>
      <c r="O467" s="144">
        <f>IF(M389="","",M389*Data!M$620)</f>
        <v>0.20417478695999999</v>
      </c>
      <c r="P467" s="144">
        <f>IF(N389="","",N389*Data!N$620)</f>
        <v>0.20256964000000002</v>
      </c>
    </row>
    <row r="468" spans="1:16">
      <c r="A468" s="145"/>
      <c r="B468" s="137">
        <f t="shared" si="7"/>
        <v>42544</v>
      </c>
      <c r="C468" s="139"/>
      <c r="D468" s="139"/>
      <c r="E468" s="144">
        <f>IF(C390="","",C390*Data!C$620)</f>
        <v>0.50580044912</v>
      </c>
      <c r="F468" s="144">
        <f>IF(D390="","",D390*Data!D$620)</f>
        <v>0.74530037999999998</v>
      </c>
      <c r="G468" s="144">
        <f>IF(E390="","",E390*Data!E$620)</f>
        <v>0.51443262728000005</v>
      </c>
      <c r="H468" s="144">
        <f>IF(F390="","",F390*Data!F$620)</f>
        <v>0.37698723367999992</v>
      </c>
      <c r="I468" s="144">
        <f>IF(G390="","",G390*Data!G$620)</f>
        <v>0.24424740184000004</v>
      </c>
      <c r="J468" s="144">
        <f>IF(H390="","",H390*Data!H$620)</f>
        <v>0.21017210679999998</v>
      </c>
      <c r="K468" s="144">
        <f>IF(I390="","",I390*Data!I$620)</f>
        <v>0.32901206336</v>
      </c>
      <c r="L468" s="144">
        <f>IF(J390="","",J390*Data!J$620)</f>
        <v>0.34460964384000004</v>
      </c>
      <c r="M468" s="144">
        <f>IF(K390="","",K390*Data!K$620)</f>
        <v>0.23409269919999995</v>
      </c>
      <c r="N468" s="144">
        <f>IF(L390="","",L390*Data!L$620)</f>
        <v>0.29119363520000002</v>
      </c>
      <c r="O468" s="144">
        <f>IF(M390="","",M390*Data!M$620)</f>
        <v>0.19502928695999999</v>
      </c>
      <c r="P468" s="144">
        <f>IF(N390="","",N390*Data!N$620)</f>
        <v>0.19358064000000003</v>
      </c>
    </row>
    <row r="469" spans="1:16">
      <c r="A469" s="145"/>
      <c r="B469" s="137">
        <f t="shared" si="7"/>
        <v>42551</v>
      </c>
      <c r="C469" s="467" t="s">
        <v>378</v>
      </c>
      <c r="D469" s="139"/>
      <c r="E469" s="144">
        <f>IF(C391="","",C391*Data!C$621)</f>
        <v>0.51655356372000016</v>
      </c>
      <c r="F469" s="144">
        <f>IF(D391="","",D391*Data!D$621)</f>
        <v>0.69488395587999996</v>
      </c>
      <c r="G469" s="144">
        <f>IF(E391="","",E391*Data!E$621)</f>
        <v>0.51008860111999987</v>
      </c>
      <c r="H469" s="144">
        <f>IF(F391="","",F391*Data!F$621)</f>
        <v>0.37588720224</v>
      </c>
      <c r="I469" s="144">
        <f>IF(G391="","",G391*Data!G$621)</f>
        <v>0.24987947687999998</v>
      </c>
      <c r="J469" s="144">
        <f>IF(H391="","",H391*Data!H$621)</f>
        <v>0.21409428479999998</v>
      </c>
      <c r="K469" s="144">
        <f>IF(I391="","",I391*Data!I$621)</f>
        <v>0.35216926855999997</v>
      </c>
      <c r="L469" s="144">
        <f>IF(J391="","",J391*Data!J$621)</f>
        <v>0.35706950640000007</v>
      </c>
      <c r="M469" s="144">
        <f>IF(K391="","",K391*Data!K$621)</f>
        <v>0.242830096</v>
      </c>
      <c r="N469" s="144">
        <f>IF(L391="","",L391*Data!L$621)</f>
        <v>0.30076549120000001</v>
      </c>
      <c r="O469" s="144">
        <f>IF(M391="","",M391*Data!M$621)</f>
        <v>0.22042950096</v>
      </c>
      <c r="P469" s="144">
        <f>IF(N391="","",N391*Data!N$621)</f>
        <v>0.20294659184000002</v>
      </c>
    </row>
    <row r="470" spans="1:16">
      <c r="A470" s="145"/>
      <c r="B470" s="137">
        <f t="shared" si="7"/>
        <v>42558</v>
      </c>
      <c r="C470" s="467"/>
      <c r="D470" s="139"/>
      <c r="E470" s="144">
        <f>IF(C392="","",C392*Data!C$621)</f>
        <v>0.57886506372000013</v>
      </c>
      <c r="F470" s="144">
        <f>IF(D392="","",D392*Data!D$621)</f>
        <v>0.67645445587999997</v>
      </c>
      <c r="G470" s="144">
        <f>IF(E392="","",E392*Data!E$621)</f>
        <v>0.4965996011199999</v>
      </c>
      <c r="H470" s="144">
        <f>IF(F392="","",F392*Data!F$621)</f>
        <v>0.36562720224</v>
      </c>
      <c r="I470" s="144">
        <f>IF(G392="","",G392*Data!G$621)</f>
        <v>0.24319697688</v>
      </c>
      <c r="J470" s="144">
        <f>IF(H392="","",H392*Data!H$621)</f>
        <v>0.20869428479999999</v>
      </c>
      <c r="K470" s="144">
        <f>IF(I392="","",I392*Data!I$621)</f>
        <v>0.34338326855999995</v>
      </c>
      <c r="L470" s="144">
        <f>IF(J392="","",J392*Data!J$621)</f>
        <v>0.34855950640000005</v>
      </c>
      <c r="M470" s="144">
        <f>IF(K392="","",K392*Data!K$621)</f>
        <v>0.23698809599999998</v>
      </c>
      <c r="N470" s="144">
        <f>IF(L392="","",L392*Data!L$621)</f>
        <v>0.29340549119999998</v>
      </c>
      <c r="O470" s="144">
        <f>IF(M392="","",M392*Data!M$621)</f>
        <v>0.21516250096</v>
      </c>
      <c r="P470" s="144">
        <f>IF(N392="","",N392*Data!N$621)</f>
        <v>0.19791759184000002</v>
      </c>
    </row>
    <row r="471" spans="1:16">
      <c r="A471" s="145"/>
      <c r="B471" s="137">
        <f t="shared" si="7"/>
        <v>42565</v>
      </c>
      <c r="C471" s="139"/>
      <c r="D471" s="139"/>
      <c r="E471" s="144">
        <f>IF(C393="","",C393*Data!C$621)</f>
        <v>0.57886506372000013</v>
      </c>
      <c r="F471" s="144">
        <f>IF(D393="","",D393*Data!D$621)</f>
        <v>0.68634345588000001</v>
      </c>
      <c r="G471" s="144">
        <f>IF(E393="","",E393*Data!E$621)</f>
        <v>0.50383760111999998</v>
      </c>
      <c r="H471" s="144">
        <f>IF(F393="","",F393*Data!F$621)</f>
        <v>0.37223920224000001</v>
      </c>
      <c r="I471" s="144">
        <f>IF(G393="","",G393*Data!G$621)</f>
        <v>0.24750347687999999</v>
      </c>
      <c r="J471" s="144">
        <f>IF(H393="","",H393*Data!H$621)</f>
        <v>0.21217428479999997</v>
      </c>
      <c r="K471" s="144">
        <f>IF(I393="","",I393*Data!I$621)</f>
        <v>0.34949526855999996</v>
      </c>
      <c r="L471" s="144">
        <f>IF(J393="","",J393*Data!J$621)</f>
        <v>0.35447950640000009</v>
      </c>
      <c r="M471" s="144">
        <f>IF(K393="","",K393*Data!K$621)</f>
        <v>0.24105209599999999</v>
      </c>
      <c r="N471" s="144">
        <f>IF(L393="","",L393*Data!L$621)</f>
        <v>0.29852549119999999</v>
      </c>
      <c r="O471" s="144">
        <f>IF(M393="","",M393*Data!M$621)</f>
        <v>0.21882650096</v>
      </c>
      <c r="P471" s="144">
        <f>IF(N393="","",N393*Data!N$621)</f>
        <v>0.20144859184000002</v>
      </c>
    </row>
    <row r="472" spans="1:16">
      <c r="A472" s="145"/>
      <c r="B472" s="137">
        <f t="shared" si="7"/>
        <v>42572</v>
      </c>
      <c r="C472" s="139"/>
      <c r="D472" s="139"/>
      <c r="E472" s="144">
        <f>IF(C394="","",C394*Data!C$621)</f>
        <v>0.57886506372000013</v>
      </c>
      <c r="F472" s="144">
        <f>IF(D394="","",D394*Data!D$621)</f>
        <v>0.66791395588000002</v>
      </c>
      <c r="G472" s="144">
        <f>IF(E394="","",E394*Data!E$621)</f>
        <v>0.49034860111999995</v>
      </c>
      <c r="H472" s="144">
        <f>IF(F394="","",F394*Data!F$621)</f>
        <v>0.36289120223999999</v>
      </c>
      <c r="I472" s="144">
        <f>IF(G394="","",G394*Data!G$621)</f>
        <v>0.24141497687999999</v>
      </c>
      <c r="J472" s="144">
        <f>IF(H394="","",H394*Data!H$621)</f>
        <v>0.20725428479999999</v>
      </c>
      <c r="K472" s="144">
        <f>IF(I394="","",I394*Data!I$621)</f>
        <v>0.34147326855999999</v>
      </c>
      <c r="L472" s="144">
        <f>IF(J394="","",J394*Data!J$621)</f>
        <v>0.34670950640000009</v>
      </c>
      <c r="M472" s="144">
        <f>IF(K394="","",K394*Data!K$621)</f>
        <v>0.23571809600000002</v>
      </c>
      <c r="N472" s="144">
        <f>IF(L394="","",L394*Data!L$621)</f>
        <v>0.29180549119999999</v>
      </c>
      <c r="O472" s="144">
        <f>IF(M394="","",M394*Data!M$621)</f>
        <v>0.21401750096000002</v>
      </c>
      <c r="P472" s="144">
        <f>IF(N394="","",N394*Data!N$621)</f>
        <v>0.19695459184</v>
      </c>
    </row>
    <row r="473" spans="1:16">
      <c r="A473" s="145"/>
      <c r="B473" s="137">
        <f t="shared" si="7"/>
        <v>42579</v>
      </c>
      <c r="C473" s="139"/>
      <c r="D473" s="139"/>
      <c r="E473" s="144">
        <f>IF(C395="","",C395*Data!C$621)</f>
        <v>0.57886506372000013</v>
      </c>
      <c r="F473" s="144">
        <f>IF(D395="","",D395*Data!D$621)</f>
        <v>0.67061095587999997</v>
      </c>
      <c r="G473" s="144">
        <f>IF(E395="","",E395*Data!E$621)</f>
        <v>0.49232260111999993</v>
      </c>
      <c r="H473" s="144">
        <f>IF(F395="","",F395*Data!F$621)</f>
        <v>0.36425920223999997</v>
      </c>
      <c r="I473" s="144">
        <f>IF(G395="","",G395*Data!G$621)</f>
        <v>0.24230597687999997</v>
      </c>
      <c r="J473" s="144">
        <f>IF(H395="","",H395*Data!H$621)</f>
        <v>0.20797428479999996</v>
      </c>
      <c r="K473" s="144">
        <f>IF(I395="","",I395*Data!I$621)</f>
        <v>0.34281026855999996</v>
      </c>
      <c r="L473" s="144">
        <f>IF(J395="","",J395*Data!J$621)</f>
        <v>0.34800450640000002</v>
      </c>
      <c r="M473" s="144">
        <f>IF(K395="","",K395*Data!K$621)</f>
        <v>0.23660709599999996</v>
      </c>
      <c r="N473" s="144">
        <f>IF(L395="","",L395*Data!L$621)</f>
        <v>0.29308549119999999</v>
      </c>
      <c r="O473" s="144">
        <f>IF(M395="","",M395*Data!M$621)</f>
        <v>0.21493350096</v>
      </c>
      <c r="P473" s="144">
        <f>IF(N395="","",N395*Data!N$621)</f>
        <v>0.19759659184000003</v>
      </c>
    </row>
    <row r="474" spans="1:16">
      <c r="A474" s="145"/>
      <c r="B474" s="137">
        <f t="shared" si="7"/>
        <v>42586</v>
      </c>
      <c r="C474" s="139"/>
      <c r="D474" s="139"/>
      <c r="E474" s="144">
        <f>IF(C396="","",C396*Data!C$621)</f>
        <v>0.5720400000000001</v>
      </c>
      <c r="F474" s="144">
        <f>IF(D396="","",D396*Data!D$621)</f>
        <v>0.66476745588000008</v>
      </c>
      <c r="G474" s="144">
        <f>IF(E396="","",E396*Data!E$621)</f>
        <v>0.48804560111999995</v>
      </c>
      <c r="H474" s="144">
        <f>IF(F396="","",F396*Data!F$621)</f>
        <v>0.36152320224000001</v>
      </c>
      <c r="I474" s="144">
        <f>IF(G396="","",G396*Data!G$621)</f>
        <v>0.24052397687999999</v>
      </c>
      <c r="J474" s="144">
        <f>IF(H396="","",H396*Data!H$621)</f>
        <v>0.2065342848</v>
      </c>
      <c r="K474" s="144">
        <f>IF(I396="","",I396*Data!I$621)</f>
        <v>0.34051826856</v>
      </c>
      <c r="L474" s="144">
        <f>IF(J396="","",J396*Data!J$621)</f>
        <v>0.34578450640000008</v>
      </c>
      <c r="M474" s="144">
        <f>IF(K396="","",K396*Data!K$621)</f>
        <v>0.23508309599999999</v>
      </c>
      <c r="N474" s="144">
        <f>IF(L396="","",L396*Data!L$621)</f>
        <v>0.29100549120000002</v>
      </c>
      <c r="O474" s="144">
        <f>IF(M396="","",M396*Data!M$621)</f>
        <v>0.21344500096000002</v>
      </c>
      <c r="P474" s="144">
        <f>IF(N396="","",N396*Data!N$621)</f>
        <v>0.19631259183999999</v>
      </c>
    </row>
    <row r="475" spans="1:16">
      <c r="A475" s="145"/>
      <c r="B475" s="137">
        <f t="shared" si="7"/>
        <v>42593</v>
      </c>
      <c r="C475" s="139"/>
      <c r="D475" s="139"/>
      <c r="E475" s="144">
        <f>IF(C397="","",C397*Data!C$621)</f>
        <v>0.5720400000000001</v>
      </c>
      <c r="F475" s="144">
        <f>IF(D397="","",D397*Data!D$621)</f>
        <v>0.67645445587999997</v>
      </c>
      <c r="G475" s="144">
        <f>IF(E397="","",E397*Data!E$621)</f>
        <v>0.4965996011199999</v>
      </c>
      <c r="H475" s="144">
        <f>IF(F397="","",F397*Data!F$621)</f>
        <v>0.36699520223999998</v>
      </c>
      <c r="I475" s="144">
        <f>IF(G397="","",G397*Data!G$621)</f>
        <v>0.24408797687999997</v>
      </c>
      <c r="J475" s="144">
        <f>IF(H397="","",H397*Data!H$621)</f>
        <v>0.20941428479999999</v>
      </c>
      <c r="K475" s="144">
        <f>IF(I397="","",I397*Data!I$621)</f>
        <v>0.34452926855999999</v>
      </c>
      <c r="L475" s="144">
        <f>IF(J397="","",J397*Data!J$621)</f>
        <v>0.34966950640000011</v>
      </c>
      <c r="M475" s="144">
        <f>IF(K397="","",K397*Data!K$621)</f>
        <v>0.23775009600000002</v>
      </c>
      <c r="N475" s="144">
        <f>IF(L397="","",L397*Data!L$621)</f>
        <v>0.2943654912</v>
      </c>
      <c r="O475" s="144">
        <f>IF(M397="","",M397*Data!M$621)</f>
        <v>0.21584950096000002</v>
      </c>
      <c r="P475" s="144">
        <f>IF(N397="","",N397*Data!N$621)</f>
        <v>0.19834559184000003</v>
      </c>
    </row>
    <row r="476" spans="1:16">
      <c r="A476" s="145"/>
      <c r="B476" s="137">
        <f t="shared" si="7"/>
        <v>42600</v>
      </c>
      <c r="C476" s="139"/>
      <c r="D476" s="139"/>
      <c r="E476" s="144">
        <f>IF(C398="","",C398*Data!C$621)</f>
        <v>0.5720400000000001</v>
      </c>
      <c r="F476" s="144">
        <f>IF(D398="","",D398*Data!D$621)</f>
        <v>0.69218695588000001</v>
      </c>
      <c r="G476" s="144">
        <f>IF(E398="","",E398*Data!E$621)</f>
        <v>0.50811460111999995</v>
      </c>
      <c r="H476" s="144">
        <f>IF(F398="","",F398*Data!F$621)</f>
        <v>0.37497520224000003</v>
      </c>
      <c r="I476" s="144">
        <f>IF(G398="","",G398*Data!G$621)</f>
        <v>0.24928547688</v>
      </c>
      <c r="J476" s="144">
        <f>IF(H398="","",H398*Data!H$621)</f>
        <v>0.2136142848</v>
      </c>
      <c r="K476" s="144">
        <f>IF(I398="","",I398*Data!I$621)</f>
        <v>0.35064126855999994</v>
      </c>
      <c r="L476" s="144">
        <f>IF(J398="","",J398*Data!J$621)</f>
        <v>0.35558950640000003</v>
      </c>
      <c r="M476" s="144">
        <f>IF(K398="","",K398*Data!K$621)</f>
        <v>0.24181409599999998</v>
      </c>
      <c r="N476" s="144">
        <f>IF(L398="","",L398*Data!L$621)</f>
        <v>0.29900549119999997</v>
      </c>
      <c r="O476" s="144">
        <f>IF(M398="","",M398*Data!M$621)</f>
        <v>0.21917000096</v>
      </c>
      <c r="P476" s="144">
        <f>IF(N398="","",N398*Data!N$621)</f>
        <v>0.20155559184000002</v>
      </c>
    </row>
    <row r="477" spans="1:16">
      <c r="A477" s="145"/>
      <c r="B477" s="137">
        <f t="shared" si="7"/>
        <v>42607</v>
      </c>
      <c r="C477" s="139"/>
      <c r="D477" s="139"/>
      <c r="E477" s="144">
        <f>IF(C399="","",C399*Data!C$621)</f>
        <v>0.5720400000000001</v>
      </c>
      <c r="F477" s="144">
        <f>IF(D399="","",D399*Data!D$621)</f>
        <v>0.66431795587999998</v>
      </c>
      <c r="G477" s="144">
        <f>IF(E399="","",E399*Data!E$621)</f>
        <v>0.48771660111999993</v>
      </c>
      <c r="H477" s="144">
        <f>IF(F399="","",F399*Data!F$621)</f>
        <v>0.36175120223999996</v>
      </c>
      <c r="I477" s="144">
        <f>IF(G399="","",G399*Data!G$621)</f>
        <v>0.24067247687999999</v>
      </c>
      <c r="J477" s="144">
        <f>IF(H399="","",H399*Data!H$621)</f>
        <v>0.20665428479999998</v>
      </c>
      <c r="K477" s="144">
        <f>IF(I399="","",I399*Data!I$621)</f>
        <v>0.34013626856000001</v>
      </c>
      <c r="L477" s="144">
        <f>IF(J399="","",J399*Data!J$621)</f>
        <v>0.3454145064000001</v>
      </c>
      <c r="M477" s="144">
        <f>IF(K399="","",K399*Data!K$621)</f>
        <v>0.23482909600000001</v>
      </c>
      <c r="N477" s="144">
        <f>IF(L399="","",L399*Data!L$621)</f>
        <v>0.29036549119999999</v>
      </c>
      <c r="O477" s="144">
        <f>IF(M399="","",M399*Data!M$621)</f>
        <v>0.21298700096000001</v>
      </c>
      <c r="P477" s="144">
        <f>IF(N399="","",N399*Data!N$621)</f>
        <v>0.19588459184000001</v>
      </c>
    </row>
    <row r="478" spans="1:16">
      <c r="A478" s="145"/>
      <c r="B478" s="137">
        <f t="shared" si="7"/>
        <v>42614</v>
      </c>
      <c r="C478" s="139"/>
      <c r="D478" s="139"/>
      <c r="E478" s="144">
        <f>IF(C400="","",C400*Data!C$621)</f>
        <v>0.5720400000000001</v>
      </c>
      <c r="F478" s="144">
        <f>IF(D400="","",D400*Data!D$621)</f>
        <v>0.67425000000000002</v>
      </c>
      <c r="G478" s="144">
        <f>IF(E400="","",E400*Data!E$621)</f>
        <v>0.48705860111999993</v>
      </c>
      <c r="H478" s="144">
        <f>IF(F400="","",F400*Data!F$621)</f>
        <v>0.33826720224000001</v>
      </c>
      <c r="I478" s="144">
        <f>IF(G400="","",G400*Data!G$621)</f>
        <v>0.22537697688000002</v>
      </c>
      <c r="J478" s="144">
        <f>IF(H400="","",H400*Data!H$621)</f>
        <v>0.19429428479999999</v>
      </c>
      <c r="K478" s="144">
        <f>IF(I400="","",I400*Data!I$621)</f>
        <v>0.32084526855999995</v>
      </c>
      <c r="L478" s="144">
        <f>IF(J400="","",J400*Data!J$621)</f>
        <v>0.32672950640000009</v>
      </c>
      <c r="M478" s="144">
        <f>IF(K400="","",K400*Data!K$621)</f>
        <v>0.22200209599999998</v>
      </c>
      <c r="N478" s="144">
        <f>IF(L400="","",L400*Data!L$621)</f>
        <v>0.27420549119999998</v>
      </c>
      <c r="O478" s="144">
        <f>IF(M400="","",M400*Data!M$621)</f>
        <v>0.20142250096</v>
      </c>
      <c r="P478" s="144">
        <f>IF(N400="","",N400*Data!N$621)</f>
        <v>0.18486359184000001</v>
      </c>
    </row>
    <row r="479" spans="1:16">
      <c r="A479" s="145"/>
      <c r="B479" s="137">
        <f t="shared" si="7"/>
        <v>42621</v>
      </c>
      <c r="C479" s="139"/>
      <c r="D479" s="139"/>
      <c r="E479" s="144">
        <f>IF(C401="","",C401*Data!C$621)</f>
        <v>0.5720400000000001</v>
      </c>
      <c r="F479" s="144">
        <f>IF(D401="","",D401*Data!D$621)</f>
        <v>0.67425000000000002</v>
      </c>
      <c r="G479" s="144">
        <f>IF(E401="","",E401*Data!E$621)</f>
        <v>0.48705860111999993</v>
      </c>
      <c r="H479" s="144">
        <f>IF(F401="","",F401*Data!F$621)</f>
        <v>0.34875520223999995</v>
      </c>
      <c r="I479" s="144">
        <f>IF(G401="","",G401*Data!G$621)</f>
        <v>0.23220797688</v>
      </c>
      <c r="J479" s="144">
        <f>IF(H401="","",H401*Data!H$621)</f>
        <v>0.19981428479999996</v>
      </c>
      <c r="K479" s="144">
        <f>IF(I401="","",I401*Data!I$621)</f>
        <v>0.32905826855999998</v>
      </c>
      <c r="L479" s="144">
        <f>IF(J401="","",J401*Data!J$621)</f>
        <v>0.33468450640000008</v>
      </c>
      <c r="M479" s="144">
        <f>IF(K401="","",K401*Data!K$621)</f>
        <v>0.22746309599999998</v>
      </c>
      <c r="N479" s="144">
        <f>IF(L401="","",L401*Data!L$621)</f>
        <v>0.28140549119999997</v>
      </c>
      <c r="O479" s="144">
        <f>IF(M401="","",M401*Data!M$621)</f>
        <v>0.20657500096</v>
      </c>
      <c r="P479" s="144">
        <f>IF(N401="","",N401*Data!N$621)</f>
        <v>0.18999959184000001</v>
      </c>
    </row>
    <row r="480" spans="1:16">
      <c r="A480" s="145"/>
      <c r="B480" s="137">
        <f t="shared" si="7"/>
        <v>42628</v>
      </c>
      <c r="C480" s="139"/>
      <c r="D480" s="139"/>
      <c r="E480" s="144">
        <f>IF(C402="","",C402*Data!C$621)</f>
        <v>0.5720400000000001</v>
      </c>
      <c r="F480" s="144">
        <f>IF(D402="","",D402*Data!D$621)</f>
        <v>0.67425000000000002</v>
      </c>
      <c r="G480" s="144">
        <f>IF(E402="","",E402*Data!E$621)</f>
        <v>0.48705860111999993</v>
      </c>
      <c r="H480" s="144">
        <f>IF(F402="","",F402*Data!F$621)</f>
        <v>0.34693120224000001</v>
      </c>
      <c r="I480" s="144">
        <f>IF(G402="","",G402*Data!G$621)</f>
        <v>0.23101997688000003</v>
      </c>
      <c r="J480" s="144">
        <f>IF(H402="","",H402*Data!H$621)</f>
        <v>0.1988542848</v>
      </c>
      <c r="K480" s="144">
        <f>IF(I402="","",I402*Data!I$621)</f>
        <v>0.32753026856</v>
      </c>
      <c r="L480" s="144">
        <f>IF(J402="","",J402*Data!J$621)</f>
        <v>0.3332045064000001</v>
      </c>
      <c r="M480" s="144">
        <f>IF(K402="","",K402*Data!K$621)</f>
        <v>0.22644709600000001</v>
      </c>
      <c r="N480" s="144">
        <f>IF(L402="","",L402*Data!L$621)</f>
        <v>0.27996549119999997</v>
      </c>
      <c r="O480" s="144">
        <f>IF(M402="","",M402*Data!M$621)</f>
        <v>0.20554450095999999</v>
      </c>
      <c r="P480" s="144">
        <f>IF(N402="","",N402*Data!N$621)</f>
        <v>0.18935759184000003</v>
      </c>
    </row>
    <row r="481" spans="1:16">
      <c r="A481" s="145"/>
      <c r="B481" s="137">
        <f t="shared" si="7"/>
        <v>42635</v>
      </c>
      <c r="C481" s="139"/>
      <c r="D481" s="139"/>
      <c r="E481" s="144">
        <f>IF(C403="","",C403*Data!C$621)</f>
        <v>0.5720400000000001</v>
      </c>
      <c r="F481" s="144">
        <f>IF(D403="","",D403*Data!D$621)</f>
        <v>0.67425000000000002</v>
      </c>
      <c r="G481" s="144">
        <f>IF(E403="","",E403*Data!E$621)</f>
        <v>0.48705860111999993</v>
      </c>
      <c r="H481" s="144">
        <f>IF(F403="","",F403*Data!F$621)</f>
        <v>0.35126320223999996</v>
      </c>
      <c r="I481" s="144">
        <f>IF(G403="","",G403*Data!G$621)</f>
        <v>0.23384147687999998</v>
      </c>
      <c r="J481" s="144">
        <f>IF(H403="","",H403*Data!H$621)</f>
        <v>0.20113428479999995</v>
      </c>
      <c r="K481" s="144">
        <f>IF(I403="","",I403*Data!I$621)</f>
        <v>0.33154126855999994</v>
      </c>
      <c r="L481" s="144">
        <f>IF(J403="","",J403*Data!J$621)</f>
        <v>0.33708950640000007</v>
      </c>
      <c r="M481" s="144">
        <f>IF(K403="","",K403*Data!K$621)</f>
        <v>0.22911409599999996</v>
      </c>
      <c r="N481" s="144">
        <f>IF(L403="","",L403*Data!L$621)</f>
        <v>0.28300549120000001</v>
      </c>
      <c r="O481" s="144">
        <f>IF(M403="","",M403*Data!M$621)</f>
        <v>0.20772000096000001</v>
      </c>
      <c r="P481" s="144">
        <f>IF(N403="","",N403*Data!N$621)</f>
        <v>0.19106959184000002</v>
      </c>
    </row>
    <row r="482" spans="1:16">
      <c r="A482" s="145"/>
      <c r="B482" s="137">
        <f t="shared" si="7"/>
        <v>42642</v>
      </c>
      <c r="C482" s="139"/>
      <c r="D482" s="139"/>
      <c r="E482" s="144">
        <f>IF(C404="","",C404*Data!C$621)</f>
        <v>0.5720400000000001</v>
      </c>
      <c r="F482" s="144">
        <f>IF(D404="","",D404*Data!D$621)</f>
        <v>0.67425000000000002</v>
      </c>
      <c r="G482" s="144">
        <f>IF(E404="","",E404*Data!E$621)</f>
        <v>0.48705860111999993</v>
      </c>
      <c r="H482" s="144">
        <f>IF(F404="","",F404*Data!F$621)</f>
        <v>0.34807120224000004</v>
      </c>
      <c r="I482" s="144">
        <f>IF(G404="","",G404*Data!G$621)</f>
        <v>0.23176247688000004</v>
      </c>
      <c r="J482" s="144">
        <f>IF(H404="","",H404*Data!H$621)</f>
        <v>0.19945428479999999</v>
      </c>
      <c r="K482" s="144">
        <f>IF(I404="","",I404*Data!I$621)</f>
        <v>0.32848526855999993</v>
      </c>
      <c r="L482" s="144">
        <f>IF(J404="","",J404*Data!J$621)</f>
        <v>0.33412950640000005</v>
      </c>
      <c r="M482" s="144">
        <f>IF(K404="","",K404*Data!K$621)</f>
        <v>0.22708209599999998</v>
      </c>
      <c r="N482" s="144">
        <f>IF(L404="","",L404*Data!L$621)</f>
        <v>0.28092549120000004</v>
      </c>
      <c r="O482" s="144">
        <f>IF(M404="","",M404*Data!M$621)</f>
        <v>0.20623150096000001</v>
      </c>
      <c r="P482" s="144">
        <f>IF(N404="","",N404*Data!N$621)</f>
        <v>0.18978559184000002</v>
      </c>
    </row>
    <row r="483" spans="1:16">
      <c r="A483" s="145"/>
      <c r="B483" s="137">
        <f t="shared" si="7"/>
        <v>42649</v>
      </c>
      <c r="C483" s="59"/>
      <c r="D483" s="139"/>
      <c r="E483" s="144">
        <f>IF(C405="","",C405*Data!C$621)</f>
        <v>0.5720400000000001</v>
      </c>
      <c r="F483" s="144">
        <f>IF(D405="","",D405*Data!D$621)</f>
        <v>0.67425000000000002</v>
      </c>
      <c r="G483" s="144">
        <f>IF(E405="","",E405*Data!E$621)</f>
        <v>0.48297199999999996</v>
      </c>
      <c r="H483" s="144">
        <f>IF(F405="","",F405*Data!F$621)</f>
        <v>0.33689920223999997</v>
      </c>
      <c r="I483" s="144">
        <f>IF(G405="","",G405*Data!G$621)</f>
        <v>0.22448597687999999</v>
      </c>
      <c r="J483" s="144">
        <f>IF(H405="","",H405*Data!H$621)</f>
        <v>0.19357428479999997</v>
      </c>
      <c r="K483" s="144">
        <f>IF(I405="","",I405*Data!I$621)</f>
        <v>0.31950826855999998</v>
      </c>
      <c r="L483" s="144">
        <f>IF(J405="","",J405*Data!J$621)</f>
        <v>0.32543450640000005</v>
      </c>
      <c r="M483" s="144">
        <f>IF(K405="","",K405*Data!K$621)</f>
        <v>0.22111309599999998</v>
      </c>
      <c r="N483" s="144">
        <f>IF(L405="","",L405*Data!L$621)</f>
        <v>0.27340549119999996</v>
      </c>
      <c r="O483" s="144">
        <f>IF(M405="","",M405*Data!M$621)</f>
        <v>0.20085000096</v>
      </c>
      <c r="P483" s="144">
        <f>IF(N405="","",N405*Data!N$621)</f>
        <v>0.18497059184000003</v>
      </c>
    </row>
    <row r="484" spans="1:16">
      <c r="A484" s="145"/>
      <c r="B484" s="137">
        <f t="shared" si="7"/>
        <v>42656</v>
      </c>
      <c r="C484" s="139"/>
      <c r="D484" s="139"/>
      <c r="E484" s="144">
        <f>IF(C406="","",C406*Data!C$621)</f>
        <v>0.5720400000000001</v>
      </c>
      <c r="F484" s="144">
        <f>IF(D406="","",D406*Data!D$621)</f>
        <v>0.67425000000000002</v>
      </c>
      <c r="G484" s="144">
        <f>IF(E406="","",E406*Data!E$621)</f>
        <v>0.48297199999999996</v>
      </c>
      <c r="H484" s="144">
        <f>IF(F406="","",F406*Data!F$621)</f>
        <v>0.34510720223999997</v>
      </c>
      <c r="I484" s="144">
        <f>IF(G406="","",G406*Data!G$621)</f>
        <v>0.22983197687999998</v>
      </c>
      <c r="J484" s="144">
        <f>IF(H406="","",H406*Data!H$621)</f>
        <v>0.19789428479999996</v>
      </c>
      <c r="K484" s="144">
        <f>IF(I406="","",I406*Data!I$621)</f>
        <v>0.32676626855999996</v>
      </c>
      <c r="L484" s="144">
        <f>IF(J406="","",J406*Data!J$621)</f>
        <v>0.33246450640000003</v>
      </c>
      <c r="M484" s="144">
        <f>IF(K406="","",K406*Data!K$621)</f>
        <v>0.22593909599999998</v>
      </c>
      <c r="N484" s="144">
        <f>IF(L406="","",L406*Data!L$621)</f>
        <v>0.27948549119999999</v>
      </c>
      <c r="O484" s="144">
        <f>IF(M406="","",M406*Data!M$621)</f>
        <v>0.20520100096000002</v>
      </c>
      <c r="P484" s="144">
        <f>IF(N406="","",N406*Data!N$621)</f>
        <v>0.18914359184000001</v>
      </c>
    </row>
    <row r="485" spans="1:16">
      <c r="A485" s="145"/>
      <c r="B485" s="137">
        <f t="shared" si="7"/>
        <v>42663</v>
      </c>
      <c r="C485" s="139"/>
      <c r="D485" s="139"/>
      <c r="E485" s="144">
        <f>IF(C407="","",C407*Data!C$621)</f>
        <v>0.5720400000000001</v>
      </c>
      <c r="F485" s="144">
        <f>IF(D407="","",D407*Data!D$621)</f>
        <v>0.67425000000000002</v>
      </c>
      <c r="G485" s="144">
        <f>IF(E407="","",E407*Data!E$621)</f>
        <v>0.48297199999999996</v>
      </c>
      <c r="H485" s="144">
        <f>IF(F407="","",F407*Data!F$621)</f>
        <v>0.35331520224000001</v>
      </c>
      <c r="I485" s="144">
        <f>IF(G407="","",G407*Data!G$621)</f>
        <v>0.23517797688000003</v>
      </c>
      <c r="J485" s="144">
        <f>IF(H407="","",H407*Data!H$621)</f>
        <v>0.2022142848</v>
      </c>
      <c r="K485" s="144">
        <f>IF(I407="","",I407*Data!I$621)</f>
        <v>0.33402426856</v>
      </c>
      <c r="L485" s="144">
        <f>IF(J407="","",J407*Data!J$621)</f>
        <v>0.33949450640000012</v>
      </c>
      <c r="M485" s="144">
        <f>IF(K407="","",K407*Data!K$621)</f>
        <v>0.230765096</v>
      </c>
      <c r="N485" s="144">
        <f>IF(L407="","",L407*Data!L$621)</f>
        <v>0.28604549119999995</v>
      </c>
      <c r="O485" s="144">
        <f>IF(M407="","",M407*Data!M$621)</f>
        <v>0.20989550095999998</v>
      </c>
      <c r="P485" s="144">
        <f>IF(N407="","",N407*Data!N$621)</f>
        <v>0.19353059184000002</v>
      </c>
    </row>
    <row r="486" spans="1:16">
      <c r="A486" s="145"/>
      <c r="B486" s="137">
        <f t="shared" si="7"/>
        <v>42670</v>
      </c>
      <c r="C486" s="139"/>
      <c r="D486" s="139"/>
      <c r="E486" s="144">
        <f>IF(C408="","",C408*Data!C$621)</f>
        <v>0.5720400000000001</v>
      </c>
      <c r="F486" s="144">
        <f>IF(D408="","",D408*Data!D$621)</f>
        <v>0.67425000000000002</v>
      </c>
      <c r="G486" s="144">
        <f>IF(E408="","",E408*Data!E$621)</f>
        <v>0.48297199999999996</v>
      </c>
      <c r="H486" s="144">
        <f>IF(F408="","",F408*Data!F$621)</f>
        <v>0.34784320223999998</v>
      </c>
      <c r="I486" s="144">
        <f>IF(G408="","",G408*Data!G$621)</f>
        <v>0.23161397688000002</v>
      </c>
      <c r="J486" s="144">
        <f>IF(H408="","",H408*Data!H$621)</f>
        <v>0.19933428479999998</v>
      </c>
      <c r="K486" s="144">
        <f>IF(I408="","",I408*Data!I$621)</f>
        <v>0.32982226855999996</v>
      </c>
      <c r="L486" s="144">
        <f>IF(J408="","",J408*Data!J$621)</f>
        <v>0.33542450640000004</v>
      </c>
      <c r="M486" s="144">
        <f>IF(K408="","",K408*Data!K$621)</f>
        <v>0.22797109599999998</v>
      </c>
      <c r="N486" s="144">
        <f>IF(L408="","",L408*Data!L$621)</f>
        <v>0.28284549119999997</v>
      </c>
      <c r="O486" s="144">
        <f>IF(M408="","",M408*Data!M$621)</f>
        <v>0.20760550095999999</v>
      </c>
      <c r="P486" s="144">
        <f>IF(N408="","",N408*Data!N$621)</f>
        <v>0.19160459184</v>
      </c>
    </row>
    <row r="487" spans="1:16">
      <c r="A487" s="145"/>
      <c r="B487" s="137">
        <f t="shared" si="7"/>
        <v>42677</v>
      </c>
      <c r="C487" s="139"/>
      <c r="D487" s="139"/>
      <c r="E487" s="144">
        <f>IF(C409="","",C409*Data!C$621)</f>
        <v>0.5720400000000001</v>
      </c>
      <c r="F487" s="144">
        <f>IF(D409="","",D409*Data!D$621)</f>
        <v>0.67425000000000002</v>
      </c>
      <c r="G487" s="144">
        <f>IF(E409="","",E409*Data!E$621)</f>
        <v>0.48297199999999996</v>
      </c>
      <c r="H487" s="144">
        <f>IF(F409="","",F409*Data!F$621)</f>
        <v>0.31828800000000002</v>
      </c>
      <c r="I487" s="144">
        <f>IF(G409="","",G409*Data!G$621)</f>
        <v>0.22775297688000004</v>
      </c>
      <c r="J487" s="144">
        <f>IF(H409="","",H409*Data!H$621)</f>
        <v>0.1962142848</v>
      </c>
      <c r="K487" s="144">
        <f>IF(I409="","",I409*Data!I$621)</f>
        <v>0.32523826855999999</v>
      </c>
      <c r="L487" s="144">
        <f>IF(J409="","",J409*Data!J$621)</f>
        <v>0.3309845064000001</v>
      </c>
      <c r="M487" s="144">
        <f>IF(K409="","",K409*Data!K$621)</f>
        <v>0.22492309599999999</v>
      </c>
      <c r="N487" s="144">
        <f>IF(L409="","",L409*Data!L$621)</f>
        <v>0.27884549119999996</v>
      </c>
      <c r="O487" s="144">
        <f>IF(M409="","",M409*Data!M$621)</f>
        <v>0.20474300096</v>
      </c>
      <c r="P487" s="144">
        <f>IF(N409="","",N409*Data!N$621)</f>
        <v>0.18903659184000002</v>
      </c>
    </row>
    <row r="488" spans="1:16">
      <c r="A488" s="145"/>
      <c r="B488" s="137">
        <f t="shared" si="7"/>
        <v>42684</v>
      </c>
      <c r="C488" s="139"/>
      <c r="D488" s="139"/>
      <c r="E488" s="144">
        <f>IF(C410="","",C410*Data!C$621)</f>
        <v>0.5720400000000001</v>
      </c>
      <c r="F488" s="144">
        <f>IF(D410="","",D410*Data!D$621)</f>
        <v>0.67425000000000002</v>
      </c>
      <c r="G488" s="144">
        <f>IF(E410="","",E410*Data!E$621)</f>
        <v>0.48297199999999996</v>
      </c>
      <c r="H488" s="144">
        <f>IF(F410="","",F410*Data!F$621)</f>
        <v>0.31828800000000002</v>
      </c>
      <c r="I488" s="144">
        <f>IF(G410="","",G410*Data!G$621)</f>
        <v>0.22671347688000004</v>
      </c>
      <c r="J488" s="144">
        <f>IF(H410="","",H410*Data!H$621)</f>
        <v>0.19537428479999999</v>
      </c>
      <c r="K488" s="144">
        <f>IF(I410="","",I410*Data!I$621)</f>
        <v>0.32332826855999997</v>
      </c>
      <c r="L488" s="144">
        <f>IF(J410="","",J410*Data!J$621)</f>
        <v>0.32913450640000003</v>
      </c>
      <c r="M488" s="144">
        <f>IF(K410="","",K410*Data!K$621)</f>
        <v>0.22365309599999997</v>
      </c>
      <c r="N488" s="144">
        <f>IF(L410="","",L410*Data!L$621)</f>
        <v>0.27708549119999998</v>
      </c>
      <c r="O488" s="144">
        <f>IF(M410="","",M410*Data!M$621)</f>
        <v>0.20348350096000001</v>
      </c>
      <c r="P488" s="144">
        <f>IF(N410="","",N410*Data!N$621)</f>
        <v>0.18785959184000001</v>
      </c>
    </row>
    <row r="489" spans="1:16">
      <c r="A489" s="145"/>
      <c r="B489" s="137">
        <f t="shared" si="7"/>
        <v>42691</v>
      </c>
      <c r="C489" s="139"/>
      <c r="D489" s="139"/>
      <c r="E489" s="144">
        <f>IF(C411="","",C411*Data!C$621)</f>
        <v>0.5720400000000001</v>
      </c>
      <c r="F489" s="144">
        <f>IF(D411="","",D411*Data!D$621)</f>
        <v>0.67425000000000002</v>
      </c>
      <c r="G489" s="144">
        <f>IF(E411="","",E411*Data!E$621)</f>
        <v>0.48297199999999996</v>
      </c>
      <c r="H489" s="144">
        <f>IF(F411="","",F411*Data!F$621)</f>
        <v>0.31828800000000002</v>
      </c>
      <c r="I489" s="144">
        <f>IF(G411="","",G411*Data!G$621)</f>
        <v>0.22671347688000004</v>
      </c>
      <c r="J489" s="144">
        <f>IF(H411="","",H411*Data!H$621)</f>
        <v>0.19537428479999999</v>
      </c>
      <c r="K489" s="144">
        <f>IF(I411="","",I411*Data!I$621)</f>
        <v>0.32275526855999997</v>
      </c>
      <c r="L489" s="144">
        <f>IF(J411="","",J411*Data!J$621)</f>
        <v>0.32857950640000011</v>
      </c>
      <c r="M489" s="144">
        <f>IF(K411="","",K411*Data!K$621)</f>
        <v>0.223272096</v>
      </c>
      <c r="N489" s="144">
        <f>IF(L411="","",L411*Data!L$621)</f>
        <v>0.27692549120000004</v>
      </c>
      <c r="O489" s="144">
        <f>IF(M411="","",M411*Data!M$621)</f>
        <v>0.20336900096000002</v>
      </c>
      <c r="P489" s="144">
        <f>IF(N411="","",N411*Data!N$621)</f>
        <v>0.18764559184000001</v>
      </c>
    </row>
    <row r="490" spans="1:16">
      <c r="A490" s="145"/>
      <c r="B490" s="137">
        <f t="shared" si="7"/>
        <v>42698</v>
      </c>
      <c r="C490" s="139"/>
      <c r="D490" s="139"/>
      <c r="E490" s="144">
        <f>IF(C412="","",C412*Data!C$621)</f>
        <v>0.5720400000000001</v>
      </c>
      <c r="F490" s="144">
        <f>IF(D412="","",D412*Data!D$621)</f>
        <v>0.67425000000000002</v>
      </c>
      <c r="G490" s="144">
        <f>IF(E412="","",E412*Data!E$621)</f>
        <v>0.48297199999999996</v>
      </c>
      <c r="H490" s="144">
        <f>IF(F412="","",F412*Data!F$621)</f>
        <v>0.31828800000000002</v>
      </c>
      <c r="I490" s="144">
        <f>IF(G412="","",G412*Data!G$621)</f>
        <v>0.23072297688000001</v>
      </c>
      <c r="J490" s="144">
        <f>IF(H412="","",H412*Data!H$621)</f>
        <v>0.19861428479999998</v>
      </c>
      <c r="K490" s="144">
        <f>IF(I412="","",I412*Data!I$621)</f>
        <v>0.32867626855999998</v>
      </c>
      <c r="L490" s="144">
        <f>IF(J412="","",J412*Data!J$621)</f>
        <v>0.33431450640000004</v>
      </c>
      <c r="M490" s="144">
        <f>IF(K412="","",K412*Data!K$621)</f>
        <v>0.227209096</v>
      </c>
      <c r="N490" s="144">
        <f>IF(L412="","",L412*Data!L$621)</f>
        <v>0.2818854912</v>
      </c>
      <c r="O490" s="144">
        <f>IF(M412="","",M412*Data!M$621)</f>
        <v>0.20691850096</v>
      </c>
      <c r="P490" s="144">
        <f>IF(N412="","",N412*Data!N$621)</f>
        <v>0.19085559184000003</v>
      </c>
    </row>
    <row r="491" spans="1:16">
      <c r="A491" s="145"/>
      <c r="B491" s="137">
        <f t="shared" si="7"/>
        <v>42705</v>
      </c>
      <c r="C491" s="139"/>
      <c r="D491" s="139"/>
      <c r="E491" s="144">
        <f>IF(C413="","",C413*Data!C$621)</f>
        <v>0.5720400000000001</v>
      </c>
      <c r="F491" s="144">
        <f>IF(D413="","",D413*Data!D$621)</f>
        <v>0.67425000000000002</v>
      </c>
      <c r="G491" s="144">
        <f>IF(E413="","",E413*Data!E$621)</f>
        <v>0.48297199999999996</v>
      </c>
      <c r="H491" s="144">
        <f>IF(F413="","",F413*Data!F$621)</f>
        <v>0.31828800000000002</v>
      </c>
      <c r="I491" s="144">
        <f>IF(G413="","",G413*Data!G$621)</f>
        <v>0.21859199999999998</v>
      </c>
      <c r="J491" s="144">
        <f>IF(H413="","",H413*Data!H$621)</f>
        <v>0.19597428479999998</v>
      </c>
      <c r="K491" s="144">
        <f>IF(I413="","",I413*Data!I$621)</f>
        <v>0.30537426856</v>
      </c>
      <c r="L491" s="144">
        <f>IF(J413="","",J413*Data!J$621)</f>
        <v>0.31174450640000007</v>
      </c>
      <c r="M491" s="144">
        <f>IF(K413="","",K413*Data!K$621)</f>
        <v>0.21171509600000002</v>
      </c>
      <c r="N491" s="144">
        <f>IF(L413="","",L413*Data!L$621)</f>
        <v>0.26236549120000002</v>
      </c>
      <c r="O491" s="144">
        <f>IF(M413="","",M413*Data!M$621)</f>
        <v>0.19294950096000002</v>
      </c>
      <c r="P491" s="144">
        <f>IF(N413="","",N413*Data!N$621)</f>
        <v>0.17801559183999999</v>
      </c>
    </row>
    <row r="492" spans="1:16">
      <c r="A492" s="145"/>
      <c r="B492" s="137">
        <f t="shared" si="7"/>
        <v>42712</v>
      </c>
      <c r="C492" s="139"/>
      <c r="D492" s="139"/>
      <c r="E492" s="144">
        <f>IF(C414="","",C414*Data!C$621)</f>
        <v>0.5720400000000001</v>
      </c>
      <c r="F492" s="144">
        <f>IF(D414="","",D414*Data!D$621)</f>
        <v>0.67425000000000002</v>
      </c>
      <c r="G492" s="144">
        <f>IF(E414="","",E414*Data!E$621)</f>
        <v>0.48297199999999996</v>
      </c>
      <c r="H492" s="144">
        <f>IF(F414="","",F414*Data!F$621)</f>
        <v>0.31828800000000002</v>
      </c>
      <c r="I492" s="144">
        <f>IF(G414="","",G414*Data!G$621)</f>
        <v>0.21859199999999998</v>
      </c>
      <c r="J492" s="144">
        <f>IF(H414="","",H414*Data!H$621)</f>
        <v>0.19597428479999998</v>
      </c>
      <c r="K492" s="144">
        <f>IF(I414="","",I414*Data!I$621)</f>
        <v>0.30671126856000003</v>
      </c>
      <c r="L492" s="144">
        <f>IF(J414="","",J414*Data!J$621)</f>
        <v>0.31303950640000011</v>
      </c>
      <c r="M492" s="144">
        <f>IF(K414="","",K414*Data!K$621)</f>
        <v>0.21260409600000002</v>
      </c>
      <c r="N492" s="144">
        <f>IF(L414="","",L414*Data!L$621)</f>
        <v>0.26316549119999999</v>
      </c>
      <c r="O492" s="144">
        <f>IF(M414="","",M414*Data!M$621)</f>
        <v>0.19352200096</v>
      </c>
      <c r="P492" s="144">
        <f>IF(N414="","",N414*Data!N$621)</f>
        <v>0.17887159184000001</v>
      </c>
    </row>
    <row r="493" spans="1:16">
      <c r="A493" s="145"/>
      <c r="B493" s="137">
        <f t="shared" si="7"/>
        <v>42719</v>
      </c>
      <c r="C493" s="139"/>
      <c r="D493" s="139"/>
      <c r="E493" s="144">
        <f>IF(C415="","",C415*Data!C$621)</f>
        <v>0.5720400000000001</v>
      </c>
      <c r="F493" s="144">
        <f>IF(D415="","",D415*Data!D$621)</f>
        <v>0.67425000000000002</v>
      </c>
      <c r="G493" s="144">
        <f>IF(E415="","",E415*Data!E$621)</f>
        <v>0.48297199999999996</v>
      </c>
      <c r="H493" s="144">
        <f>IF(F415="","",F415*Data!F$621)</f>
        <v>0.31828800000000002</v>
      </c>
      <c r="I493" s="144">
        <f>IF(G415="","",G415*Data!G$621)</f>
        <v>0.21859199999999998</v>
      </c>
      <c r="J493" s="144">
        <f>IF(H415="","",H415*Data!H$621)</f>
        <v>0.19597428479999998</v>
      </c>
      <c r="K493" s="144">
        <f>IF(I415="","",I415*Data!I$621)</f>
        <v>0.31282326856000003</v>
      </c>
      <c r="L493" s="144">
        <f>IF(J415="","",J415*Data!J$621)</f>
        <v>0.31895950640000009</v>
      </c>
      <c r="M493" s="144">
        <f>IF(K415="","",K415*Data!K$621)</f>
        <v>0.216668096</v>
      </c>
      <c r="N493" s="144">
        <f>IF(L415="","",L415*Data!L$621)</f>
        <v>0.2684454912</v>
      </c>
      <c r="O493" s="144">
        <f>IF(M415="","",M415*Data!M$621)</f>
        <v>0.19730050096000001</v>
      </c>
      <c r="P493" s="144">
        <f>IF(N415="","",N415*Data!N$621)</f>
        <v>0.18218859184</v>
      </c>
    </row>
    <row r="494" spans="1:16">
      <c r="A494" s="145"/>
      <c r="B494" s="137">
        <f t="shared" si="7"/>
        <v>42726</v>
      </c>
      <c r="C494" s="139"/>
      <c r="D494" s="139"/>
      <c r="E494" s="144">
        <f>IF(C416="","",C416*Data!C$621)</f>
        <v>0.5720400000000001</v>
      </c>
      <c r="F494" s="144">
        <f>IF(D416="","",D416*Data!D$621)</f>
        <v>0.67425000000000002</v>
      </c>
      <c r="G494" s="144">
        <f>IF(E416="","",E416*Data!E$621)</f>
        <v>0.48297199999999996</v>
      </c>
      <c r="H494" s="144">
        <f>IF(F416="","",F416*Data!F$621)</f>
        <v>0.31828800000000002</v>
      </c>
      <c r="I494" s="144">
        <f>IF(G416="","",G416*Data!G$621)</f>
        <v>0.21859199999999998</v>
      </c>
      <c r="J494" s="144">
        <f>IF(H416="","",H416*Data!H$621)</f>
        <v>0.19597428479999998</v>
      </c>
      <c r="K494" s="144">
        <f>IF(I416="","",I416*Data!I$621)</f>
        <v>0.30919426855999999</v>
      </c>
      <c r="L494" s="144">
        <f>IF(J416="","",J416*Data!J$621)</f>
        <v>0.3154445064000001</v>
      </c>
      <c r="M494" s="144">
        <f>IF(K416="","",K416*Data!K$621)</f>
        <v>0.21425509600000001</v>
      </c>
      <c r="N494" s="144">
        <f>IF(L416="","",L416*Data!L$621)</f>
        <v>0.26524549120000002</v>
      </c>
      <c r="O494" s="144">
        <f>IF(M416="","",M416*Data!M$621)</f>
        <v>0.19501050096000003</v>
      </c>
      <c r="P494" s="144">
        <f>IF(N416="","",N416*Data!N$621)</f>
        <v>0.18004859184000002</v>
      </c>
    </row>
    <row r="495" spans="1:16">
      <c r="A495" s="145"/>
      <c r="B495" s="137">
        <f t="shared" si="7"/>
        <v>42733</v>
      </c>
      <c r="C495" s="139"/>
      <c r="D495" s="139"/>
      <c r="E495" s="144">
        <f>IF(C417="","",C417*Data!C$621)</f>
        <v>0.5720400000000001</v>
      </c>
      <c r="F495" s="144">
        <f>IF(D417="","",D417*Data!D$621)</f>
        <v>0.67425000000000002</v>
      </c>
      <c r="G495" s="144">
        <f>IF(E417="","",E417*Data!E$621)</f>
        <v>0.48297199999999996</v>
      </c>
      <c r="H495" s="144">
        <f>IF(F417="","",F417*Data!F$621)</f>
        <v>0.31828800000000002</v>
      </c>
      <c r="I495" s="144">
        <f>IF(G417="","",G417*Data!G$621)</f>
        <v>0.21859199999999998</v>
      </c>
      <c r="J495" s="144">
        <f>IF(H417="","",H417*Data!H$621)</f>
        <v>0.19597428479999998</v>
      </c>
      <c r="K495" s="144">
        <f>IF(I417="","",I417*Data!I$621)</f>
        <v>0.31473326855999995</v>
      </c>
      <c r="L495" s="144">
        <f>IF(J417="","",J417*Data!J$621)</f>
        <v>0.32080950640000006</v>
      </c>
      <c r="M495" s="144">
        <f>IF(K417="","",K417*Data!K$621)</f>
        <v>0.217938096</v>
      </c>
      <c r="N495" s="144">
        <f>IF(L417="","",L417*Data!L$621)</f>
        <v>0.27004549119999999</v>
      </c>
      <c r="O495" s="144">
        <f>IF(M417="","",M417*Data!M$621)</f>
        <v>0.19844550095999999</v>
      </c>
      <c r="P495" s="144">
        <f>IF(N417="","",N417*Data!N$621)</f>
        <v>0.18304459184000002</v>
      </c>
    </row>
    <row r="496" spans="1:16">
      <c r="A496" s="136">
        <v>2017</v>
      </c>
      <c r="B496" s="137">
        <f t="shared" si="7"/>
        <v>42740</v>
      </c>
      <c r="C496" s="139"/>
      <c r="D496" s="139"/>
      <c r="E496" s="144">
        <f>IF(C418="","",C418*Data!C$621)</f>
        <v>0.5720400000000001</v>
      </c>
      <c r="F496" s="144">
        <f>IF(D418="","",D418*Data!D$621)</f>
        <v>0.67425000000000002</v>
      </c>
      <c r="G496" s="144">
        <f>IF(E418="","",E418*Data!E$621)</f>
        <v>0.48297199999999996</v>
      </c>
      <c r="H496" s="144">
        <f>IF(F418="","",F418*Data!F$621)</f>
        <v>0.31828800000000002</v>
      </c>
      <c r="I496" s="144">
        <f>IF(G418="","",G418*Data!G$621)</f>
        <v>0.21859199999999998</v>
      </c>
      <c r="J496" s="144">
        <f>IF(H418="","",H418*Data!H$621)</f>
        <v>0.18623999999999999</v>
      </c>
      <c r="K496" s="144">
        <f>IF(I418="","",I418*Data!I$621)</f>
        <v>0.32944026855999997</v>
      </c>
      <c r="L496" s="144">
        <f>IF(J418="","",J418*Data!J$621)</f>
        <v>0.33505450640000006</v>
      </c>
      <c r="M496" s="144">
        <f>IF(K418="","",K418*Data!K$621)</f>
        <v>0.22771709599999998</v>
      </c>
      <c r="N496" s="144">
        <f>IF(L418="","",L418*Data!L$621)</f>
        <v>0.28220549119999999</v>
      </c>
      <c r="O496" s="144">
        <f>IF(M418="","",M418*Data!M$621)</f>
        <v>0.20714750096000001</v>
      </c>
      <c r="P496" s="144">
        <f>IF(N418="","",N418*Data!N$621)</f>
        <v>0.19106959184000002</v>
      </c>
    </row>
    <row r="497" spans="1:16">
      <c r="A497" s="145"/>
      <c r="B497" s="137">
        <f t="shared" si="7"/>
        <v>42747</v>
      </c>
      <c r="C497" s="139"/>
      <c r="D497" s="139"/>
      <c r="E497" s="144">
        <f>IF(C419="","",C419*Data!C$621)</f>
        <v>0.5720400000000001</v>
      </c>
      <c r="F497" s="144">
        <f>IF(D419="","",D419*Data!D$621)</f>
        <v>0.67425000000000002</v>
      </c>
      <c r="G497" s="144">
        <f>IF(E419="","",E419*Data!E$621)</f>
        <v>0.48297199999999996</v>
      </c>
      <c r="H497" s="144">
        <f>IF(F419="","",F419*Data!F$621)</f>
        <v>0.31828800000000002</v>
      </c>
      <c r="I497" s="144">
        <f>IF(G419="","",G419*Data!G$621)</f>
        <v>0.21859199999999998</v>
      </c>
      <c r="J497" s="144">
        <f>IF(H419="","",H419*Data!H$621)</f>
        <v>0.18623999999999999</v>
      </c>
      <c r="K497" s="144">
        <f>IF(I419="","",I419*Data!I$621)</f>
        <v>0.33727126855999995</v>
      </c>
      <c r="L497" s="144">
        <f>IF(J419="","",J419*Data!J$621)</f>
        <v>0.34263950640000007</v>
      </c>
      <c r="M497" s="144">
        <f>IF(K419="","",K419*Data!K$621)</f>
        <v>0.232924096</v>
      </c>
      <c r="N497" s="144">
        <f>IF(L419="","",L419*Data!L$621)</f>
        <v>0.28908549119999999</v>
      </c>
      <c r="O497" s="144">
        <f>IF(M419="","",M419*Data!M$621)</f>
        <v>0.21207100096000001</v>
      </c>
      <c r="P497" s="144">
        <f>IF(N419="","",N419*Data!N$621)</f>
        <v>0.19609859184</v>
      </c>
    </row>
    <row r="498" spans="1:16">
      <c r="A498" s="145"/>
      <c r="B498" s="137">
        <f t="shared" si="7"/>
        <v>42754</v>
      </c>
      <c r="C498" s="139"/>
      <c r="D498" s="139"/>
      <c r="E498" s="144">
        <f>IF(C420="","",C420*Data!C$621)</f>
        <v>0.5720400000000001</v>
      </c>
      <c r="F498" s="144">
        <f>IF(D420="","",D420*Data!D$621)</f>
        <v>0.67425000000000002</v>
      </c>
      <c r="G498" s="144">
        <f>IF(E420="","",E420*Data!E$621)</f>
        <v>0.48297199999999996</v>
      </c>
      <c r="H498" s="144">
        <f>IF(F420="","",F420*Data!F$621)</f>
        <v>0.31828800000000002</v>
      </c>
      <c r="I498" s="144">
        <f>IF(G420="","",G420*Data!G$621)</f>
        <v>0.21859199999999998</v>
      </c>
      <c r="J498" s="144">
        <f>IF(H420="","",H420*Data!H$621)</f>
        <v>0.18623999999999999</v>
      </c>
      <c r="K498" s="144">
        <f>IF(I420="","",I420*Data!I$621)</f>
        <v>0.33536126855999998</v>
      </c>
      <c r="L498" s="144">
        <f>IF(J420="","",J420*Data!J$621)</f>
        <v>0.34078950640000011</v>
      </c>
      <c r="M498" s="144">
        <f>IF(K420="","",K420*Data!K$621)</f>
        <v>0.231654096</v>
      </c>
      <c r="N498" s="144">
        <f>IF(L420="","",L420*Data!L$621)</f>
        <v>0.2874854912</v>
      </c>
      <c r="O498" s="144">
        <f>IF(M420="","",M420*Data!M$621)</f>
        <v>0.21092600096000003</v>
      </c>
      <c r="P498" s="144">
        <f>IF(N420="","",N420*Data!N$621)</f>
        <v>0.19492159184000002</v>
      </c>
    </row>
    <row r="499" spans="1:16">
      <c r="A499" s="145"/>
      <c r="B499" s="137">
        <f t="shared" si="7"/>
        <v>42761</v>
      </c>
      <c r="C499" s="139"/>
      <c r="D499" s="139"/>
      <c r="E499" s="144">
        <f>IF(C421="","",C421*Data!C$621)</f>
        <v>0.5720400000000001</v>
      </c>
      <c r="F499" s="144">
        <f>IF(D421="","",D421*Data!D$621)</f>
        <v>0.67425000000000002</v>
      </c>
      <c r="G499" s="144">
        <f>IF(E421="","",E421*Data!E$621)</f>
        <v>0.48297199999999996</v>
      </c>
      <c r="H499" s="144">
        <f>IF(F421="","",F421*Data!F$621)</f>
        <v>0.31828800000000002</v>
      </c>
      <c r="I499" s="144">
        <f>IF(G421="","",G421*Data!G$621)</f>
        <v>0.21859199999999998</v>
      </c>
      <c r="J499" s="144">
        <f>IF(H421="","",H421*Data!H$621)</f>
        <v>0.18623999999999999</v>
      </c>
      <c r="K499" s="144">
        <f>IF(I421="","",I421*Data!I$621)</f>
        <v>0.33383326855999995</v>
      </c>
      <c r="L499" s="144">
        <f>IF(J421="","",J421*Data!J$621)</f>
        <v>0.33930950640000007</v>
      </c>
      <c r="M499" s="144">
        <f>IF(K421="","",K421*Data!K$621)</f>
        <v>0.23063809599999999</v>
      </c>
      <c r="N499" s="144">
        <f>IF(L421="","",L421*Data!L$621)</f>
        <v>0.28636549119999999</v>
      </c>
      <c r="O499" s="144">
        <f>IF(M421="","",M421*Data!M$621)</f>
        <v>0.21012450096000002</v>
      </c>
      <c r="P499" s="144">
        <f>IF(N421="","",N421*Data!N$621)</f>
        <v>0.19427959183999999</v>
      </c>
    </row>
    <row r="500" spans="1:16">
      <c r="A500" s="145"/>
      <c r="B500" s="137">
        <f t="shared" si="7"/>
        <v>42768</v>
      </c>
      <c r="C500" s="139"/>
      <c r="D500" s="139"/>
      <c r="E500" s="144">
        <f>IF(C422="","",C422*Data!C$621)</f>
        <v>0.5720400000000001</v>
      </c>
      <c r="F500" s="144">
        <f>IF(D422="","",D422*Data!D$621)</f>
        <v>0.67425000000000002</v>
      </c>
      <c r="G500" s="144">
        <f>IF(E422="","",E422*Data!E$621)</f>
        <v>0.48297199999999996</v>
      </c>
      <c r="H500" s="144">
        <f>IF(F422="","",F422*Data!F$621)</f>
        <v>0.31828800000000002</v>
      </c>
      <c r="I500" s="144">
        <f>IF(G422="","",G422*Data!G$621)</f>
        <v>0.21859199999999998</v>
      </c>
      <c r="J500" s="144">
        <f>IF(H422="","",H422*Data!H$621)</f>
        <v>0.18623999999999999</v>
      </c>
      <c r="K500" s="144">
        <f>IF(I422="","",I422*Data!I$621)</f>
        <v>0.29872399999999999</v>
      </c>
      <c r="L500" s="144">
        <f>IF(J422="","",J422*Data!J$621)</f>
        <v>0.34171450640000006</v>
      </c>
      <c r="M500" s="144">
        <f>IF(K422="","",K422*Data!K$621)</f>
        <v>0.23228909599999997</v>
      </c>
      <c r="N500" s="144">
        <f>IF(L422="","",L422*Data!L$621)</f>
        <v>0.28860549119999995</v>
      </c>
      <c r="O500" s="144">
        <f>IF(M422="","",M422*Data!M$621)</f>
        <v>0.21172750095999998</v>
      </c>
      <c r="P500" s="144">
        <f>IF(N422="","",N422*Data!N$621)</f>
        <v>0.19588459184000001</v>
      </c>
    </row>
    <row r="501" spans="1:16">
      <c r="A501" s="145"/>
      <c r="B501" s="137">
        <f t="shared" si="7"/>
        <v>42775</v>
      </c>
      <c r="C501" s="139"/>
      <c r="D501" s="139"/>
      <c r="E501" s="144">
        <f>IF(C423="","",C423*Data!C$621)</f>
        <v>0.5720400000000001</v>
      </c>
      <c r="F501" s="144">
        <f>IF(D423="","",D423*Data!D$621)</f>
        <v>0.67425000000000002</v>
      </c>
      <c r="G501" s="144">
        <f>IF(E423="","",E423*Data!E$621)</f>
        <v>0.48297199999999996</v>
      </c>
      <c r="H501" s="144">
        <f>IF(F423="","",F423*Data!F$621)</f>
        <v>0.31828800000000002</v>
      </c>
      <c r="I501" s="144">
        <f>IF(G423="","",G423*Data!G$621)</f>
        <v>0.21859199999999998</v>
      </c>
      <c r="J501" s="144">
        <f>IF(H423="","",H423*Data!H$621)</f>
        <v>0.18623999999999999</v>
      </c>
      <c r="K501" s="144">
        <f>IF(I423="","",I423*Data!I$621)</f>
        <v>0.29872399999999999</v>
      </c>
      <c r="L501" s="144">
        <f>IF(J423="","",J423*Data!J$621)</f>
        <v>0.34744950640000011</v>
      </c>
      <c r="M501" s="144">
        <f>IF(K423="","",K423*Data!K$621)</f>
        <v>0.236226096</v>
      </c>
      <c r="N501" s="144">
        <f>IF(L423="","",L423*Data!L$621)</f>
        <v>0.29340549119999998</v>
      </c>
      <c r="O501" s="144">
        <f>IF(M423="","",M423*Data!M$621)</f>
        <v>0.21516250096</v>
      </c>
      <c r="P501" s="144">
        <f>IF(N423="","",N423*Data!N$621)</f>
        <v>0.19877359184000001</v>
      </c>
    </row>
    <row r="502" spans="1:16">
      <c r="A502" s="145"/>
      <c r="B502" s="137">
        <f t="shared" si="7"/>
        <v>42782</v>
      </c>
      <c r="C502" s="139"/>
      <c r="D502" s="139"/>
      <c r="E502" s="144">
        <f>IF(C424="","",C424*Data!C$621)</f>
        <v>0.5720400000000001</v>
      </c>
      <c r="F502" s="144">
        <f>IF(D424="","",D424*Data!D$621)</f>
        <v>0.67425000000000002</v>
      </c>
      <c r="G502" s="144">
        <f>IF(E424="","",E424*Data!E$621)</f>
        <v>0.48297199999999996</v>
      </c>
      <c r="H502" s="144">
        <f>IF(F424="","",F424*Data!F$621)</f>
        <v>0.31828800000000002</v>
      </c>
      <c r="I502" s="144">
        <f>IF(G424="","",G424*Data!G$621)</f>
        <v>0.21859199999999998</v>
      </c>
      <c r="J502" s="144">
        <f>IF(H424="","",H424*Data!H$621)</f>
        <v>0.18623999999999999</v>
      </c>
      <c r="K502" s="144">
        <f>IF(I424="","",I424*Data!I$621)</f>
        <v>0.29872399999999999</v>
      </c>
      <c r="L502" s="144">
        <f>IF(J424="","",J424*Data!J$621)</f>
        <v>0.35244450640000008</v>
      </c>
      <c r="M502" s="144">
        <f>IF(K424="","",K424*Data!K$621)</f>
        <v>0.23965509599999998</v>
      </c>
      <c r="N502" s="144">
        <f>IF(L424="","",L424*Data!L$621)</f>
        <v>0.29820549120000001</v>
      </c>
      <c r="O502" s="144">
        <f>IF(M424="","",M424*Data!M$621)</f>
        <v>0.21859750096</v>
      </c>
      <c r="P502" s="144">
        <f>IF(N424="","",N424*Data!N$621)</f>
        <v>0.20209059184</v>
      </c>
    </row>
    <row r="503" spans="1:16">
      <c r="A503" s="145"/>
      <c r="B503" s="137">
        <f t="shared" si="7"/>
        <v>42789</v>
      </c>
      <c r="C503" s="139"/>
      <c r="D503" s="139"/>
      <c r="E503" s="144">
        <f>IF(C425="","",C425*Data!C$621)</f>
        <v>0.5720400000000001</v>
      </c>
      <c r="F503" s="144">
        <f>IF(D425="","",D425*Data!D$621)</f>
        <v>0.67425000000000002</v>
      </c>
      <c r="G503" s="144">
        <f>IF(E425="","",E425*Data!E$621)</f>
        <v>0.48297199999999996</v>
      </c>
      <c r="H503" s="144">
        <f>IF(F425="","",F425*Data!F$621)</f>
        <v>0.31828800000000002</v>
      </c>
      <c r="I503" s="144">
        <f>IF(G425="","",G425*Data!G$621)</f>
        <v>0.21859199999999998</v>
      </c>
      <c r="J503" s="144">
        <f>IF(H425="","",H425*Data!H$621)</f>
        <v>0.18623999999999999</v>
      </c>
      <c r="K503" s="144">
        <f>IF(I425="","",I425*Data!I$621)</f>
        <v>0.29872399999999999</v>
      </c>
      <c r="L503" s="144">
        <f>IF(J425="","",J425*Data!J$621)</f>
        <v>0.35225950640000003</v>
      </c>
      <c r="M503" s="144">
        <f>IF(K425="","",K425*Data!K$621)</f>
        <v>0.23952809599999997</v>
      </c>
      <c r="N503" s="144">
        <f>IF(L425="","",L425*Data!L$621)</f>
        <v>0.29852549119999999</v>
      </c>
      <c r="O503" s="144">
        <f>IF(M425="","",M425*Data!M$621)</f>
        <v>0.21882650096</v>
      </c>
      <c r="P503" s="144">
        <f>IF(N425="","",N425*Data!N$621)</f>
        <v>0.20219759184000002</v>
      </c>
    </row>
    <row r="504" spans="1:16">
      <c r="A504" s="145"/>
      <c r="B504" s="137">
        <f t="shared" si="7"/>
        <v>42796</v>
      </c>
      <c r="C504" s="139"/>
      <c r="D504" s="139"/>
      <c r="E504" s="144">
        <f>IF(C426="","",C426*Data!C$621)</f>
        <v>0.5720400000000001</v>
      </c>
      <c r="F504" s="144">
        <f>IF(D426="","",D426*Data!D$621)</f>
        <v>0.67425000000000002</v>
      </c>
      <c r="G504" s="144">
        <f>IF(E426="","",E426*Data!E$621)</f>
        <v>0.48297199999999996</v>
      </c>
      <c r="H504" s="144">
        <f>IF(F426="","",F426*Data!F$621)</f>
        <v>0.31828800000000002</v>
      </c>
      <c r="I504" s="144">
        <f>IF(G426="","",G426*Data!G$621)</f>
        <v>0.21859199999999998</v>
      </c>
      <c r="J504" s="144">
        <f>IF(H426="","",H426*Data!H$621)</f>
        <v>0.18623999999999999</v>
      </c>
      <c r="K504" s="144">
        <f>IF(I426="","",I426*Data!I$621)</f>
        <v>0.29872399999999999</v>
      </c>
      <c r="L504" s="144">
        <f>IF(J426="","",J426*Data!J$621)</f>
        <v>0.29748000000000002</v>
      </c>
      <c r="M504" s="144">
        <f>IF(K426="","",K426*Data!K$621)</f>
        <v>0.23654694879999999</v>
      </c>
      <c r="N504" s="144">
        <f>IF(L426="","",L426*Data!L$621)</f>
        <v>0.29772549119999997</v>
      </c>
      <c r="O504" s="144">
        <f>IF(M426="","",M426*Data!M$621)</f>
        <v>0.21825400096</v>
      </c>
      <c r="P504" s="144">
        <f>IF(N426="","",N426*Data!N$621)</f>
        <v>0.20166259184000002</v>
      </c>
    </row>
    <row r="505" spans="1:16">
      <c r="A505" s="145"/>
      <c r="B505" s="137">
        <f t="shared" si="7"/>
        <v>42803</v>
      </c>
      <c r="C505" s="139"/>
      <c r="D505" s="139"/>
      <c r="E505" s="144">
        <f>IF(C427="","",C427*Data!C$621)</f>
        <v>0.5720400000000001</v>
      </c>
      <c r="F505" s="144">
        <f>IF(D427="","",D427*Data!D$621)</f>
        <v>0.67425000000000002</v>
      </c>
      <c r="G505" s="144">
        <f>IF(E427="","",E427*Data!E$621)</f>
        <v>0.48297199999999996</v>
      </c>
      <c r="H505" s="144">
        <f>IF(F427="","",F427*Data!F$621)</f>
        <v>0.31828800000000002</v>
      </c>
      <c r="I505" s="144">
        <f>IF(G427="","",G427*Data!G$621)</f>
        <v>0.21859199999999998</v>
      </c>
      <c r="J505" s="144">
        <f>IF(H427="","",H427*Data!H$621)</f>
        <v>0.18623999999999999</v>
      </c>
      <c r="K505" s="144">
        <f>IF(I427="","",I427*Data!I$621)</f>
        <v>0.29872399999999999</v>
      </c>
      <c r="L505" s="144">
        <f>IF(J427="","",J427*Data!J$621)</f>
        <v>0.29748000000000002</v>
      </c>
      <c r="M505" s="144">
        <f>IF(K427="","",K427*Data!K$621)</f>
        <v>0.23654694879999999</v>
      </c>
      <c r="N505" s="144">
        <f>IF(L427="","",L427*Data!L$621)</f>
        <v>0.29276549120000001</v>
      </c>
      <c r="O505" s="144">
        <f>IF(M427="","",M427*Data!M$621)</f>
        <v>0.21470450096000002</v>
      </c>
      <c r="P505" s="144">
        <f>IF(N427="","",N427*Data!N$621)</f>
        <v>0.19845259184</v>
      </c>
    </row>
    <row r="506" spans="1:16">
      <c r="A506" s="145"/>
      <c r="B506" s="137">
        <f t="shared" si="7"/>
        <v>42810</v>
      </c>
      <c r="C506" s="139"/>
      <c r="D506" s="139"/>
      <c r="E506" s="144">
        <f>IF(C428="","",C428*Data!C$621)</f>
        <v>0.5720400000000001</v>
      </c>
      <c r="F506" s="144">
        <f>IF(D428="","",D428*Data!D$621)</f>
        <v>0.67425000000000002</v>
      </c>
      <c r="G506" s="144">
        <f>IF(E428="","",E428*Data!E$621)</f>
        <v>0.48297199999999996</v>
      </c>
      <c r="H506" s="144">
        <f>IF(F428="","",F428*Data!F$621)</f>
        <v>0.31828800000000002</v>
      </c>
      <c r="I506" s="144">
        <f>IF(G428="","",G428*Data!G$621)</f>
        <v>0.21859199999999998</v>
      </c>
      <c r="J506" s="144">
        <f>IF(H428="","",H428*Data!H$621)</f>
        <v>0.18623999999999999</v>
      </c>
      <c r="K506" s="144">
        <f>IF(I428="","",I428*Data!I$621)</f>
        <v>0.29872399999999999</v>
      </c>
      <c r="L506" s="144">
        <f>IF(J428="","",J428*Data!J$621)</f>
        <v>0.29748000000000002</v>
      </c>
      <c r="M506" s="144">
        <f>IF(K428="","",K428*Data!K$621)</f>
        <v>0.23654694879999999</v>
      </c>
      <c r="N506" s="144">
        <f>IF(L428="","",L428*Data!L$621)</f>
        <v>0.2847654912</v>
      </c>
      <c r="O506" s="144">
        <f>IF(M428="","",M428*Data!M$621)</f>
        <v>0.20897950096000001</v>
      </c>
      <c r="P506" s="144">
        <f>IF(N428="","",N428*Data!N$621)</f>
        <v>0.19310259184</v>
      </c>
    </row>
    <row r="507" spans="1:16">
      <c r="A507" s="145"/>
      <c r="B507" s="137">
        <f t="shared" si="7"/>
        <v>42817</v>
      </c>
      <c r="C507" s="139"/>
      <c r="D507" s="139"/>
      <c r="E507" s="144">
        <f>IF(C429="","",C429*Data!C$621)</f>
        <v>0.5720400000000001</v>
      </c>
      <c r="F507" s="144">
        <f>IF(D429="","",D429*Data!D$621)</f>
        <v>0.67425000000000002</v>
      </c>
      <c r="G507" s="144">
        <f>IF(E429="","",E429*Data!E$621)</f>
        <v>0.48297199999999996</v>
      </c>
      <c r="H507" s="144">
        <f>IF(F429="","",F429*Data!F$621)</f>
        <v>0.31828800000000002</v>
      </c>
      <c r="I507" s="144">
        <f>IF(G429="","",G429*Data!G$621)</f>
        <v>0.21859199999999998</v>
      </c>
      <c r="J507" s="144">
        <f>IF(H429="","",H429*Data!H$621)</f>
        <v>0.18623999999999999</v>
      </c>
      <c r="K507" s="144">
        <f>IF(I429="","",I429*Data!I$621)</f>
        <v>0.29872399999999999</v>
      </c>
      <c r="L507" s="144">
        <f>IF(J429="","",J429*Data!J$621)</f>
        <v>0.29748000000000002</v>
      </c>
      <c r="M507" s="144">
        <f>IF(K429="","",K429*Data!K$621)</f>
        <v>0.23654694879999999</v>
      </c>
      <c r="N507" s="144">
        <f>IF(L429="","",L429*Data!L$621)</f>
        <v>0.27068549120000002</v>
      </c>
      <c r="O507" s="144">
        <f>IF(M429="","",M429*Data!M$621)</f>
        <v>0.19890350096000001</v>
      </c>
      <c r="P507" s="144">
        <f>IF(N429="","",N429*Data!N$621)</f>
        <v>0.18411459184000001</v>
      </c>
    </row>
    <row r="508" spans="1:16">
      <c r="A508" s="145"/>
      <c r="B508" s="137">
        <f t="shared" si="7"/>
        <v>42824</v>
      </c>
      <c r="C508" s="139"/>
      <c r="D508" s="139"/>
      <c r="E508" s="144">
        <f>IF(C430="","",C430*Data!C$621)</f>
        <v>0.5720400000000001</v>
      </c>
      <c r="F508" s="144">
        <f>IF(D430="","",D430*Data!D$621)</f>
        <v>0.67425000000000002</v>
      </c>
      <c r="G508" s="144">
        <f>IF(E430="","",E430*Data!E$621)</f>
        <v>0.48297199999999996</v>
      </c>
      <c r="H508" s="144">
        <f>IF(F430="","",F430*Data!F$621)</f>
        <v>0.31828800000000002</v>
      </c>
      <c r="I508" s="144">
        <f>IF(G430="","",G430*Data!G$621)</f>
        <v>0.21859199999999998</v>
      </c>
      <c r="J508" s="144">
        <f>IF(H430="","",H430*Data!H$621)</f>
        <v>0.18623999999999999</v>
      </c>
      <c r="K508" s="144">
        <f>IF(I430="","",I430*Data!I$621)</f>
        <v>0.29872399999999999</v>
      </c>
      <c r="L508" s="144">
        <f>IF(J430="","",J430*Data!J$621)</f>
        <v>0.29748000000000002</v>
      </c>
      <c r="M508" s="144">
        <f>IF(K430="","",K430*Data!K$621)</f>
        <v>0.23654694879999999</v>
      </c>
      <c r="N508" s="144">
        <f>IF(L430="","",L430*Data!L$621)</f>
        <v>0.26380549120000002</v>
      </c>
      <c r="O508" s="144">
        <f>IF(M430="","",M430*Data!M$621)</f>
        <v>0.19398000096000001</v>
      </c>
      <c r="P508" s="144">
        <f>IF(N430="","",N430*Data!N$621)</f>
        <v>0.17962059184000001</v>
      </c>
    </row>
    <row r="509" spans="1:16">
      <c r="A509" s="145"/>
      <c r="B509" s="137">
        <f t="shared" si="7"/>
        <v>42831</v>
      </c>
      <c r="C509" s="139"/>
      <c r="D509" s="139"/>
      <c r="E509" s="144">
        <f>IF(C431="","",C431*Data!C$621)</f>
        <v>0.5720400000000001</v>
      </c>
      <c r="F509" s="144">
        <f>IF(D431="","",D431*Data!D$621)</f>
        <v>0.67425000000000002</v>
      </c>
      <c r="G509" s="144">
        <f>IF(E431="","",E431*Data!E$621)</f>
        <v>0.48297199999999996</v>
      </c>
      <c r="H509" s="144">
        <f>IF(F431="","",F431*Data!F$621)</f>
        <v>0.31828800000000002</v>
      </c>
      <c r="I509" s="144">
        <f>IF(G431="","",G431*Data!G$621)</f>
        <v>0.21859199999999998</v>
      </c>
      <c r="J509" s="144">
        <f>IF(H431="","",H431*Data!H$621)</f>
        <v>0.18623999999999999</v>
      </c>
      <c r="K509" s="144">
        <f>IF(I431="","",I431*Data!I$621)</f>
        <v>0.29872399999999999</v>
      </c>
      <c r="L509" s="144">
        <f>IF(J431="","",J431*Data!J$621)</f>
        <v>0.29748000000000002</v>
      </c>
      <c r="M509" s="144">
        <f>IF(K431="","",K431*Data!K$621)</f>
        <v>0.21082000000000001</v>
      </c>
      <c r="N509" s="144">
        <f>IF(L431="","",L431*Data!L$621)</f>
        <v>0.2655654912</v>
      </c>
      <c r="O509" s="144">
        <f>IF(M431="","",M431*Data!M$621)</f>
        <v>0.19523950096000001</v>
      </c>
      <c r="P509" s="144">
        <f>IF(N431="","",N431*Data!N$621)</f>
        <v>0.18079759184000002</v>
      </c>
    </row>
    <row r="510" spans="1:16">
      <c r="A510" s="145"/>
      <c r="B510" s="137">
        <f t="shared" si="7"/>
        <v>42838</v>
      </c>
      <c r="C510" s="139"/>
      <c r="D510" s="139"/>
      <c r="E510" s="144">
        <f>IF(C432="","",C432*Data!C$621)</f>
        <v>0.5720400000000001</v>
      </c>
      <c r="F510" s="144">
        <f>IF(D432="","",D432*Data!D$621)</f>
        <v>0.67425000000000002</v>
      </c>
      <c r="G510" s="144">
        <f>IF(E432="","",E432*Data!E$621)</f>
        <v>0.48297199999999996</v>
      </c>
      <c r="H510" s="144">
        <f>IF(F432="","",F432*Data!F$621)</f>
        <v>0.31828800000000002</v>
      </c>
      <c r="I510" s="144">
        <f>IF(G432="","",G432*Data!G$621)</f>
        <v>0.21859199999999998</v>
      </c>
      <c r="J510" s="144">
        <f>IF(H432="","",H432*Data!H$621)</f>
        <v>0.18623999999999999</v>
      </c>
      <c r="K510" s="144">
        <f>IF(I432="","",I432*Data!I$621)</f>
        <v>0.29872399999999999</v>
      </c>
      <c r="L510" s="144">
        <f>IF(J432="","",J432*Data!J$621)</f>
        <v>0.29748000000000002</v>
      </c>
      <c r="M510" s="144">
        <f>IF(K432="","",K432*Data!K$621)</f>
        <v>0.21082000000000001</v>
      </c>
      <c r="N510" s="144">
        <f>IF(L432="","",L432*Data!L$621)</f>
        <v>0.27020549119999998</v>
      </c>
      <c r="O510" s="144">
        <f>IF(M432="","",M432*Data!M$621)</f>
        <v>0.19856000096000001</v>
      </c>
      <c r="P510" s="144">
        <f>IF(N432="","",N432*Data!N$621)</f>
        <v>0.18347259184</v>
      </c>
    </row>
    <row r="511" spans="1:16">
      <c r="A511" s="145"/>
      <c r="B511" s="137">
        <f t="shared" si="7"/>
        <v>42845</v>
      </c>
      <c r="C511" s="139"/>
      <c r="D511" s="139"/>
      <c r="E511" s="144">
        <f>IF(C433="","",C433*Data!C$621)</f>
        <v>0.5720400000000001</v>
      </c>
      <c r="F511" s="144">
        <f>IF(D433="","",D433*Data!D$621)</f>
        <v>0.67425000000000002</v>
      </c>
      <c r="G511" s="144">
        <f>IF(E433="","",E433*Data!E$621)</f>
        <v>0.48297199999999996</v>
      </c>
      <c r="H511" s="144">
        <f>IF(F433="","",F433*Data!F$621)</f>
        <v>0.31828800000000002</v>
      </c>
      <c r="I511" s="144">
        <f>IF(G433="","",G433*Data!G$621)</f>
        <v>0.21859199999999998</v>
      </c>
      <c r="J511" s="144">
        <f>IF(H433="","",H433*Data!H$621)</f>
        <v>0.18623999999999999</v>
      </c>
      <c r="K511" s="144">
        <f>IF(I433="","",I433*Data!I$621)</f>
        <v>0.29872399999999999</v>
      </c>
      <c r="L511" s="144">
        <f>IF(J433="","",J433*Data!J$621)</f>
        <v>0.29748000000000002</v>
      </c>
      <c r="M511" s="144">
        <f>IF(K433="","",K433*Data!K$621)</f>
        <v>0.21082000000000001</v>
      </c>
      <c r="N511" s="144">
        <f>IF(L433="","",L433*Data!L$621)</f>
        <v>0.25452549120000001</v>
      </c>
      <c r="O511" s="144">
        <f>IF(M433="","",M433*Data!M$621)</f>
        <v>0.18733900096</v>
      </c>
      <c r="P511" s="144">
        <f>IF(N433="","",N433*Data!N$621)</f>
        <v>0.17330759184000002</v>
      </c>
    </row>
    <row r="512" spans="1:16">
      <c r="A512" s="145"/>
      <c r="B512" s="137">
        <f t="shared" si="7"/>
        <v>42852</v>
      </c>
      <c r="C512" s="139"/>
      <c r="D512" s="139"/>
      <c r="E512" s="144">
        <f>IF(C434="","",C434*Data!C$621)</f>
        <v>0.5720400000000001</v>
      </c>
      <c r="F512" s="144">
        <f>IF(D434="","",D434*Data!D$621)</f>
        <v>0.67425000000000002</v>
      </c>
      <c r="G512" s="144">
        <f>IF(E434="","",E434*Data!E$621)</f>
        <v>0.48297199999999996</v>
      </c>
      <c r="H512" s="144">
        <f>IF(F434="","",F434*Data!F$621)</f>
        <v>0.31828800000000002</v>
      </c>
      <c r="I512" s="144">
        <f>IF(G434="","",G434*Data!G$621)</f>
        <v>0.21859199999999998</v>
      </c>
      <c r="J512" s="144">
        <f>IF(H434="","",H434*Data!H$621)</f>
        <v>0.18623999999999999</v>
      </c>
      <c r="K512" s="144">
        <f>IF(I434="","",I434*Data!I$621)</f>
        <v>0.29872399999999999</v>
      </c>
      <c r="L512" s="144">
        <f>IF(J434="","",J434*Data!J$621)</f>
        <v>0.29748000000000002</v>
      </c>
      <c r="M512" s="144">
        <f>IF(K434="","",K434*Data!K$621)</f>
        <v>0.21082000000000001</v>
      </c>
      <c r="N512" s="144">
        <f>IF(L434="","",L434*Data!L$621)</f>
        <v>0.26604549119999998</v>
      </c>
      <c r="O512" s="144">
        <f>IF(M434="","",M434*Data!M$621)</f>
        <v>0.19558300095999998</v>
      </c>
      <c r="P512" s="144">
        <f>IF(N434="","",N434*Data!N$621)</f>
        <v>0.18111859184000004</v>
      </c>
    </row>
    <row r="513" spans="1:16">
      <c r="A513" s="145"/>
      <c r="B513" s="137">
        <f t="shared" si="7"/>
        <v>42859</v>
      </c>
      <c r="C513" s="139"/>
      <c r="D513" s="139"/>
      <c r="E513" s="144">
        <f>IF(C435="","",C435*Data!C$621)</f>
        <v>0.5720400000000001</v>
      </c>
      <c r="F513" s="144">
        <f>IF(D435="","",D435*Data!D$621)</f>
        <v>0.67425000000000002</v>
      </c>
      <c r="G513" s="144">
        <f>IF(E435="","",E435*Data!E$621)</f>
        <v>0.48297199999999996</v>
      </c>
      <c r="H513" s="144">
        <f>IF(F435="","",F435*Data!F$621)</f>
        <v>0.31828800000000002</v>
      </c>
      <c r="I513" s="144">
        <f>IF(G435="","",G435*Data!G$621)</f>
        <v>0.21859199999999998</v>
      </c>
      <c r="J513" s="144">
        <f>IF(H435="","",H435*Data!H$621)</f>
        <v>0.18623999999999999</v>
      </c>
      <c r="K513" s="144">
        <f>IF(I435="","",I435*Data!I$621)</f>
        <v>0.29872399999999999</v>
      </c>
      <c r="L513" s="144">
        <f>IF(J435="","",J435*Data!J$621)</f>
        <v>0.29748000000000002</v>
      </c>
      <c r="M513" s="144">
        <f>IF(K435="","",K435*Data!K$621)</f>
        <v>0.21082000000000001</v>
      </c>
      <c r="N513" s="144">
        <f>IF(L435="","",L435*Data!L$621)</f>
        <v>0.27968000000000004</v>
      </c>
      <c r="O513" s="144">
        <f>IF(M435="","",M435*Data!M$621)</f>
        <v>0.19432350095999998</v>
      </c>
      <c r="P513" s="144">
        <f>IF(N435="","",N435*Data!N$621)</f>
        <v>0.18571959184000003</v>
      </c>
    </row>
    <row r="514" spans="1:16">
      <c r="A514" s="145"/>
      <c r="B514" s="137">
        <f t="shared" si="7"/>
        <v>42866</v>
      </c>
      <c r="C514" s="139"/>
      <c r="D514" s="139"/>
      <c r="E514" s="144">
        <f>IF(C436="","",C436*Data!C$621)</f>
        <v>0.5720400000000001</v>
      </c>
      <c r="F514" s="144">
        <f>IF(D436="","",D436*Data!D$621)</f>
        <v>0.67425000000000002</v>
      </c>
      <c r="G514" s="144">
        <f>IF(E436="","",E436*Data!E$621)</f>
        <v>0.48297199999999996</v>
      </c>
      <c r="H514" s="144">
        <f>IF(F436="","",F436*Data!F$621)</f>
        <v>0.31828800000000002</v>
      </c>
      <c r="I514" s="144">
        <f>IF(G436="","",G436*Data!G$621)</f>
        <v>0.21859199999999998</v>
      </c>
      <c r="J514" s="144">
        <f>IF(H436="","",H436*Data!H$621)</f>
        <v>0.18623999999999999</v>
      </c>
      <c r="K514" s="144">
        <f>IF(I436="","",I436*Data!I$621)</f>
        <v>0.29872399999999999</v>
      </c>
      <c r="L514" s="144">
        <f>IF(J436="","",J436*Data!J$621)</f>
        <v>0.29748000000000002</v>
      </c>
      <c r="M514" s="144">
        <f>IF(K436="","",K436*Data!K$621)</f>
        <v>0.21082000000000001</v>
      </c>
      <c r="N514" s="144">
        <f>IF(L436="","",L436*Data!L$621)</f>
        <v>0.27968000000000004</v>
      </c>
      <c r="O514" s="144">
        <f>IF(M436="","",M436*Data!M$621)</f>
        <v>0.19432350095999998</v>
      </c>
      <c r="P514" s="144">
        <f>IF(N436="","",N436*Data!N$621)</f>
        <v>0.18411459184000001</v>
      </c>
    </row>
    <row r="515" spans="1:16">
      <c r="A515" s="145"/>
      <c r="B515" s="137">
        <f t="shared" si="7"/>
        <v>42873</v>
      </c>
      <c r="C515" s="139"/>
      <c r="D515" s="139"/>
      <c r="E515" s="144">
        <f>IF(C437="","",C437*Data!C$621)</f>
        <v>0.5720400000000001</v>
      </c>
      <c r="F515" s="144">
        <f>IF(D437="","",D437*Data!D$621)</f>
        <v>0.67425000000000002</v>
      </c>
      <c r="G515" s="144">
        <f>IF(E437="","",E437*Data!E$621)</f>
        <v>0.48297199999999996</v>
      </c>
      <c r="H515" s="144">
        <f>IF(F437="","",F437*Data!F$621)</f>
        <v>0.31828800000000002</v>
      </c>
      <c r="I515" s="144">
        <f>IF(G437="","",G437*Data!G$621)</f>
        <v>0.21859199999999998</v>
      </c>
      <c r="J515" s="144">
        <f>IF(H437="","",H437*Data!H$621)</f>
        <v>0.18623999999999999</v>
      </c>
      <c r="K515" s="144">
        <f>IF(I437="","",I437*Data!I$621)</f>
        <v>0.29872399999999999</v>
      </c>
      <c r="L515" s="144">
        <f>IF(J437="","",J437*Data!J$621)</f>
        <v>0.29748000000000002</v>
      </c>
      <c r="M515" s="144">
        <f>IF(K437="","",K437*Data!K$621)</f>
        <v>0.21082000000000001</v>
      </c>
      <c r="N515" s="144">
        <f>IF(L437="","",L437*Data!L$621)</f>
        <v>0.27968000000000004</v>
      </c>
      <c r="O515" s="144">
        <f>IF(M437="","",M437*Data!M$621)</f>
        <v>0.19432350095999998</v>
      </c>
      <c r="P515" s="144">
        <f>IF(N437="","",N437*Data!N$621)</f>
        <v>0.17780159184</v>
      </c>
    </row>
    <row r="516" spans="1:16">
      <c r="A516" s="145"/>
      <c r="B516" s="137">
        <f t="shared" si="7"/>
        <v>42880</v>
      </c>
      <c r="C516" s="139"/>
      <c r="D516" s="139"/>
      <c r="E516" s="144">
        <f>IF(C438="","",C438*Data!C$621)</f>
        <v>0.5720400000000001</v>
      </c>
      <c r="F516" s="144">
        <f>IF(D438="","",D438*Data!D$621)</f>
        <v>0.67425000000000002</v>
      </c>
      <c r="G516" s="144">
        <f>IF(E438="","",E438*Data!E$621)</f>
        <v>0.48297199999999996</v>
      </c>
      <c r="H516" s="144">
        <f>IF(F438="","",F438*Data!F$621)</f>
        <v>0.31828800000000002</v>
      </c>
      <c r="I516" s="144">
        <f>IF(G438="","",G438*Data!G$621)</f>
        <v>0.21859199999999998</v>
      </c>
      <c r="J516" s="144">
        <f>IF(H438="","",H438*Data!H$621)</f>
        <v>0.18623999999999999</v>
      </c>
      <c r="K516" s="144">
        <f>IF(I438="","",I438*Data!I$621)</f>
        <v>0.29872399999999999</v>
      </c>
      <c r="L516" s="144">
        <f>IF(J438="","",J438*Data!J$621)</f>
        <v>0.29748000000000002</v>
      </c>
      <c r="M516" s="144">
        <f>IF(K438="","",K438*Data!K$621)</f>
        <v>0.21082000000000001</v>
      </c>
      <c r="N516" s="144">
        <f>IF(L438="","",L438*Data!L$621)</f>
        <v>0.27968000000000004</v>
      </c>
      <c r="O516" s="144">
        <f>IF(M438="","",M438*Data!M$621)</f>
        <v>0.19432350095999998</v>
      </c>
      <c r="P516" s="144">
        <f>IF(N438="","",N438*Data!N$621)</f>
        <v>0.18004859184000002</v>
      </c>
    </row>
    <row r="517" spans="1:16">
      <c r="A517" s="145"/>
      <c r="B517" s="137"/>
      <c r="C517" s="139"/>
      <c r="D517" s="139"/>
      <c r="E517" s="144" t="str">
        <f>IF(C439="","",C439*Data!C$621)</f>
        <v/>
      </c>
      <c r="F517" s="144" t="str">
        <f>IF(D439="","",D439*Data!D$621)</f>
        <v/>
      </c>
      <c r="G517" s="144" t="str">
        <f>IF(E439="","",E439*Data!E$621)</f>
        <v/>
      </c>
      <c r="H517" s="144" t="str">
        <f>IF(F439="","",F439*Data!F$621)</f>
        <v/>
      </c>
      <c r="I517" s="144" t="str">
        <f>IF(G439="","",G439*Data!G$621)</f>
        <v/>
      </c>
      <c r="J517" s="144" t="str">
        <f>IF(H439="","",H439*Data!H$621)</f>
        <v/>
      </c>
      <c r="K517" s="144" t="str">
        <f>IF(I439="","",I439*Data!I$621)</f>
        <v/>
      </c>
      <c r="L517" s="144" t="str">
        <f>IF(J439="","",J439*Data!J$621)</f>
        <v/>
      </c>
      <c r="M517" s="144" t="str">
        <f>IF(K439="","",K439*Data!K$621)</f>
        <v/>
      </c>
      <c r="N517" s="144" t="str">
        <f>IF(L439="","",L439*Data!L$621)</f>
        <v/>
      </c>
      <c r="O517" s="144" t="str">
        <f>IF(M439="","",M439*Data!M$621)</f>
        <v/>
      </c>
      <c r="P517" s="144" t="str">
        <f>IF(N439="","",N439*Data!N$621)</f>
        <v/>
      </c>
    </row>
    <row r="518" spans="1:16">
      <c r="A518" s="145"/>
      <c r="B518" s="137"/>
      <c r="C518" s="139"/>
      <c r="D518" s="139"/>
      <c r="E518" s="144"/>
      <c r="F518" s="144"/>
      <c r="G518" s="144"/>
      <c r="H518" s="144"/>
      <c r="I518" s="144"/>
      <c r="J518" s="144"/>
      <c r="K518" s="144"/>
      <c r="L518" s="144"/>
      <c r="M518" s="144"/>
      <c r="N518" s="144"/>
      <c r="O518" s="144"/>
      <c r="P518" s="144"/>
    </row>
    <row r="519" spans="1:16">
      <c r="A519" s="145"/>
      <c r="B519" s="137"/>
      <c r="C519" s="139"/>
      <c r="D519" s="139"/>
      <c r="E519" s="144"/>
      <c r="F519" s="144"/>
      <c r="G519" s="144"/>
      <c r="H519" s="144"/>
      <c r="I519" s="144"/>
      <c r="J519" s="144"/>
      <c r="K519" s="144"/>
      <c r="L519" s="144"/>
      <c r="M519" s="144"/>
      <c r="N519" s="144"/>
      <c r="O519" s="144"/>
      <c r="P519" s="144"/>
    </row>
    <row r="520" spans="1:16">
      <c r="A520" s="145"/>
      <c r="B520" s="137"/>
      <c r="C520" s="139"/>
      <c r="D520" s="139"/>
      <c r="E520" s="144"/>
      <c r="F520" s="144"/>
      <c r="G520" s="144"/>
      <c r="H520" s="144"/>
      <c r="I520" s="144"/>
      <c r="J520" s="144"/>
      <c r="K520" s="144"/>
      <c r="L520" s="144"/>
      <c r="M520" s="144"/>
      <c r="N520" s="144"/>
      <c r="O520" s="144"/>
      <c r="P520" s="144"/>
    </row>
    <row r="521" spans="1:16">
      <c r="A521" s="145"/>
      <c r="B521" s="137"/>
      <c r="C521" s="139"/>
      <c r="D521" s="139"/>
      <c r="E521" s="144"/>
      <c r="F521" s="144"/>
      <c r="G521" s="144"/>
      <c r="H521" s="144"/>
      <c r="I521" s="144"/>
      <c r="J521" s="144"/>
      <c r="K521" s="144"/>
      <c r="L521" s="144"/>
      <c r="M521" s="144"/>
      <c r="N521" s="144"/>
      <c r="O521" s="144"/>
      <c r="P521" s="144"/>
    </row>
    <row r="522" spans="1:16">
      <c r="A522" s="145"/>
      <c r="B522" s="137"/>
      <c r="C522" s="139"/>
      <c r="D522" s="139"/>
      <c r="E522" s="144"/>
      <c r="F522" s="144"/>
      <c r="G522" s="144"/>
      <c r="H522" s="144"/>
      <c r="I522" s="144"/>
      <c r="J522" s="144"/>
      <c r="K522" s="144"/>
      <c r="L522" s="144"/>
      <c r="M522" s="144"/>
      <c r="N522" s="144"/>
      <c r="O522" s="144"/>
      <c r="P522" s="144"/>
    </row>
    <row r="523" spans="1:16">
      <c r="A523" s="145"/>
      <c r="B523" s="137"/>
      <c r="C523" s="139"/>
      <c r="D523" s="139"/>
      <c r="E523" s="144"/>
      <c r="F523" s="144"/>
      <c r="G523" s="144"/>
      <c r="H523" s="144"/>
      <c r="I523" s="144"/>
      <c r="J523" s="144"/>
      <c r="K523" s="144"/>
      <c r="L523" s="144"/>
      <c r="M523" s="144"/>
      <c r="N523" s="144"/>
      <c r="O523" s="144"/>
      <c r="P523" s="144"/>
    </row>
    <row r="524" spans="1:16">
      <c r="A524" s="145"/>
      <c r="B524" s="137"/>
      <c r="C524" s="139"/>
      <c r="D524" s="139"/>
      <c r="E524" s="144"/>
      <c r="F524" s="144"/>
      <c r="G524" s="144"/>
      <c r="H524" s="144"/>
      <c r="I524" s="144"/>
      <c r="J524" s="144"/>
      <c r="K524" s="144"/>
      <c r="L524" s="144"/>
      <c r="M524" s="144"/>
      <c r="N524" s="144"/>
      <c r="O524" s="144"/>
      <c r="P524" s="144"/>
    </row>
    <row r="525" spans="1:16">
      <c r="A525" s="145"/>
      <c r="B525" s="137"/>
      <c r="C525" s="139"/>
      <c r="D525" s="139"/>
      <c r="E525" s="144"/>
      <c r="F525" s="144"/>
      <c r="G525" s="144"/>
      <c r="H525" s="144"/>
      <c r="I525" s="144"/>
      <c r="J525" s="144"/>
      <c r="K525" s="144"/>
      <c r="L525" s="144"/>
      <c r="M525" s="144"/>
      <c r="N525" s="144"/>
      <c r="O525" s="144"/>
      <c r="P525" s="144"/>
    </row>
    <row r="526" spans="1:16">
      <c r="A526" s="145"/>
      <c r="B526" s="137"/>
      <c r="C526" s="139"/>
      <c r="D526" s="139"/>
      <c r="E526" s="144"/>
      <c r="F526" s="144"/>
      <c r="G526" s="144"/>
      <c r="H526" s="144"/>
      <c r="I526" s="144"/>
      <c r="J526" s="144"/>
      <c r="K526" s="144"/>
      <c r="L526" s="144"/>
      <c r="M526" s="144"/>
      <c r="N526" s="144"/>
      <c r="O526" s="144"/>
      <c r="P526" s="144"/>
    </row>
    <row r="527" spans="1:16">
      <c r="A527" s="145"/>
      <c r="B527" s="137"/>
      <c r="C527" s="139"/>
      <c r="D527" s="139"/>
      <c r="E527" s="144"/>
      <c r="F527" s="144"/>
      <c r="G527" s="144"/>
      <c r="H527" s="144"/>
      <c r="I527" s="144"/>
      <c r="J527" s="144"/>
      <c r="K527" s="144"/>
      <c r="L527" s="144"/>
      <c r="M527" s="144"/>
      <c r="N527" s="144"/>
      <c r="O527" s="144"/>
      <c r="P527" s="144"/>
    </row>
    <row r="528" spans="1:16">
      <c r="A528" s="145"/>
      <c r="B528" s="137"/>
      <c r="C528" s="139"/>
      <c r="D528" s="139"/>
      <c r="E528" s="144"/>
      <c r="F528" s="144"/>
      <c r="G528" s="144"/>
      <c r="H528" s="144"/>
      <c r="I528" s="144"/>
      <c r="J528" s="144"/>
      <c r="K528" s="144"/>
      <c r="L528" s="144"/>
      <c r="M528" s="144"/>
      <c r="N528" s="144"/>
      <c r="O528" s="144"/>
      <c r="P528" s="144"/>
    </row>
    <row r="529" spans="1:19">
      <c r="A529" s="145"/>
      <c r="B529" s="137"/>
      <c r="C529" s="139"/>
      <c r="D529" s="139"/>
      <c r="E529" s="144"/>
      <c r="F529" s="144"/>
      <c r="G529" s="144"/>
      <c r="H529" s="144"/>
      <c r="I529" s="144"/>
      <c r="J529" s="144"/>
      <c r="K529" s="144"/>
      <c r="L529" s="144"/>
      <c r="M529" s="144"/>
      <c r="N529" s="144"/>
      <c r="O529" s="144"/>
      <c r="P529" s="144"/>
    </row>
    <row r="530" spans="1:19">
      <c r="A530" s="146"/>
      <c r="B530" s="165"/>
      <c r="C530" s="153"/>
      <c r="D530" s="153"/>
      <c r="E530" s="144"/>
      <c r="F530" s="144"/>
      <c r="G530" s="144"/>
      <c r="H530" s="144"/>
      <c r="I530" s="144"/>
      <c r="J530" s="144"/>
      <c r="K530" s="144"/>
      <c r="L530" s="144"/>
      <c r="M530" s="144"/>
      <c r="N530" s="144"/>
      <c r="O530" s="144"/>
      <c r="P530" s="144"/>
    </row>
    <row r="531" spans="1:19" ht="13.5" thickBot="1">
      <c r="A531" s="147"/>
      <c r="B531" s="148"/>
      <c r="C531" s="138"/>
      <c r="D531" s="138"/>
      <c r="E531" s="154"/>
      <c r="F531" s="154"/>
      <c r="G531" s="154"/>
      <c r="H531" s="154"/>
      <c r="I531" s="154"/>
      <c r="J531" s="154"/>
      <c r="K531" s="154"/>
      <c r="L531" s="154"/>
      <c r="M531" s="154"/>
      <c r="N531" s="154"/>
      <c r="O531" s="154"/>
      <c r="P531" s="154"/>
    </row>
    <row r="532" spans="1:19">
      <c r="A532" s="255" t="s">
        <v>12</v>
      </c>
      <c r="B532" s="142"/>
      <c r="C532" s="142"/>
      <c r="D532" s="142"/>
      <c r="E532" s="142"/>
      <c r="F532" s="142"/>
      <c r="G532" s="142"/>
      <c r="H532" s="142"/>
      <c r="I532" s="142"/>
      <c r="J532" s="142"/>
      <c r="K532" s="142"/>
      <c r="L532" s="142"/>
      <c r="M532" s="142"/>
      <c r="N532" s="142"/>
      <c r="O532" s="139"/>
      <c r="P532" s="139"/>
    </row>
    <row r="535" spans="1:19" ht="13.5" thickBot="1">
      <c r="A535" s="11" t="s">
        <v>374</v>
      </c>
      <c r="B535" s="93"/>
      <c r="C535" s="93"/>
      <c r="D535" s="93"/>
      <c r="E535" s="93"/>
      <c r="F535" s="93"/>
      <c r="G535" s="93"/>
      <c r="H535" s="93"/>
      <c r="I535" s="93"/>
      <c r="J535" s="93"/>
      <c r="K535" s="93"/>
      <c r="L535" s="93"/>
      <c r="M535" s="93"/>
      <c r="N535" s="93"/>
      <c r="O535" s="93"/>
      <c r="P535" s="93"/>
      <c r="R535" s="65"/>
      <c r="S535" s="65"/>
    </row>
    <row r="536" spans="1:19" ht="42" customHeight="1">
      <c r="A536" s="249" t="s">
        <v>127</v>
      </c>
      <c r="B536" s="249" t="s">
        <v>106</v>
      </c>
      <c r="C536" s="225"/>
      <c r="D536" s="250" t="s">
        <v>68</v>
      </c>
      <c r="E536" s="225"/>
      <c r="F536" s="251" t="s">
        <v>52</v>
      </c>
      <c r="G536" s="225" t="s">
        <v>128</v>
      </c>
      <c r="H536" s="466" t="s">
        <v>333</v>
      </c>
      <c r="I536" s="497" t="s">
        <v>277</v>
      </c>
      <c r="J536" s="225"/>
      <c r="K536" s="498" t="s">
        <v>278</v>
      </c>
      <c r="L536" s="249"/>
      <c r="M536" s="499" t="s">
        <v>279</v>
      </c>
      <c r="N536" s="225"/>
      <c r="O536" s="225"/>
      <c r="P536" s="466" t="s">
        <v>280</v>
      </c>
      <c r="Q536" s="65"/>
      <c r="R536" s="94"/>
      <c r="S536" s="94"/>
    </row>
    <row r="537" spans="1:19">
      <c r="A537" s="150"/>
      <c r="B537" s="150"/>
      <c r="C537" s="150"/>
      <c r="D537" s="228" t="s">
        <v>143</v>
      </c>
      <c r="E537" s="226"/>
      <c r="F537" s="227" t="s">
        <v>143</v>
      </c>
      <c r="H537" s="156"/>
      <c r="I537" s="227" t="s">
        <v>143</v>
      </c>
      <c r="J537" s="150"/>
      <c r="K537" s="227" t="s">
        <v>143</v>
      </c>
      <c r="L537" s="150"/>
      <c r="M537" s="229" t="s">
        <v>143</v>
      </c>
      <c r="N537" s="261"/>
      <c r="O537" s="94"/>
      <c r="P537" s="227" t="s">
        <v>143</v>
      </c>
      <c r="Q537" s="261"/>
      <c r="R537" s="91"/>
      <c r="S537" s="65"/>
    </row>
    <row r="538" spans="1:19" ht="14.25">
      <c r="A538" s="275">
        <v>2016</v>
      </c>
      <c r="B538" s="276">
        <v>42495</v>
      </c>
      <c r="C538" s="295" t="s">
        <v>156</v>
      </c>
      <c r="D538" s="278">
        <f>IF(P461="",NA(),SUM(E461:P461))</f>
        <v>4.4150476672800005</v>
      </c>
      <c r="E538" s="279"/>
      <c r="F538" s="281">
        <f>IF(Data!C704="",NA(),Data!C704)</f>
        <v>4.0999999999999996</v>
      </c>
      <c r="G538" s="296"/>
      <c r="H538">
        <v>3.89</v>
      </c>
      <c r="I538" s="283">
        <f>Data!F$794</f>
        <v>5.5</v>
      </c>
      <c r="J538" s="297"/>
      <c r="K538" s="283">
        <f>Data!C$794</f>
        <v>2.94</v>
      </c>
      <c r="L538" s="297"/>
      <c r="M538" s="284">
        <f>MAX(0,(IF(D538="",NA(),(Data!F$794-IF(D538&gt;K538,D538,K538)))))</f>
        <v>1.0849523327199995</v>
      </c>
      <c r="N538" s="297"/>
      <c r="O538" s="279"/>
      <c r="P538" s="287">
        <f>MAX(0,(IF(F538="",NA(),(Data!F$794-IF(F538&gt;K538,F538,K538)))))</f>
        <v>1.4000000000000004</v>
      </c>
      <c r="Q538" s="48"/>
      <c r="S538" s="179"/>
    </row>
    <row r="539" spans="1:19">
      <c r="A539" s="286"/>
      <c r="B539" s="276">
        <f>B538+7</f>
        <v>42502</v>
      </c>
      <c r="C539" s="288" t="s">
        <v>156</v>
      </c>
      <c r="D539" s="278">
        <f t="shared" ref="D539:D593" si="8">IF(P462="",NA(),SUM(E462:P462))</f>
        <v>4.3882531672800003</v>
      </c>
      <c r="E539" s="279"/>
      <c r="F539" s="281">
        <f>IF(Data!C705="",NA(),Data!C705)</f>
        <v>4.0999999999999996</v>
      </c>
      <c r="G539" s="276">
        <f>IF(Data!E705="","",Data!E705)</f>
        <v>42500</v>
      </c>
      <c r="H539">
        <v>3.89</v>
      </c>
      <c r="I539" s="283">
        <f>Data!F$794</f>
        <v>5.5</v>
      </c>
      <c r="J539" s="297"/>
      <c r="K539" s="283">
        <f>Data!C$794</f>
        <v>2.94</v>
      </c>
      <c r="L539" s="297"/>
      <c r="M539" s="284">
        <f>MAX(0,(IF(D539="",NA(),(Data!F$794-IF(D539&gt;K539,D539,K539)))))</f>
        <v>1.1117468327199997</v>
      </c>
      <c r="N539" s="297"/>
      <c r="O539" s="279"/>
      <c r="P539" s="287">
        <f>MAX(0,(IF(F539="",NA(),(Data!F$794-IF(F539&gt;K539,F539,K539)))))</f>
        <v>1.4000000000000004</v>
      </c>
      <c r="Q539" s="94"/>
      <c r="S539" s="94"/>
    </row>
    <row r="540" spans="1:19" ht="14.25">
      <c r="A540" s="286"/>
      <c r="B540" s="276">
        <f t="shared" ref="B540:B593" si="9">B539+7</f>
        <v>42509</v>
      </c>
      <c r="C540" s="288" t="s">
        <v>156</v>
      </c>
      <c r="D540" s="278">
        <f t="shared" si="8"/>
        <v>4.36402916728</v>
      </c>
      <c r="E540" s="279"/>
      <c r="F540" s="281">
        <f>IF(Data!C706="",NA(),Data!C706)</f>
        <v>4.0999999999999996</v>
      </c>
      <c r="G540" s="276" t="str">
        <f>IF(Data!E706="","",Data!E706)</f>
        <v/>
      </c>
      <c r="H540">
        <v>3.89</v>
      </c>
      <c r="I540" s="283">
        <f>Data!F$794</f>
        <v>5.5</v>
      </c>
      <c r="J540" s="297"/>
      <c r="K540" s="283">
        <f>Data!C$794</f>
        <v>2.94</v>
      </c>
      <c r="L540" s="297"/>
      <c r="M540" s="284">
        <f>MAX(0,(IF(D540="",NA(),(Data!F$794-IF(D540&gt;K540,D540,K540)))))</f>
        <v>1.13597083272</v>
      </c>
      <c r="N540" s="297"/>
      <c r="O540" s="279"/>
      <c r="P540" s="287">
        <f>MAX(0,(IF(F540="",NA(),(Data!F$794-IF(F540&gt;K540,F540,K540)))))</f>
        <v>1.4000000000000004</v>
      </c>
      <c r="Q540" s="48"/>
      <c r="S540" s="94"/>
    </row>
    <row r="541" spans="1:19">
      <c r="A541" s="286"/>
      <c r="B541" s="276">
        <f t="shared" si="9"/>
        <v>42516</v>
      </c>
      <c r="C541" s="288" t="s">
        <v>156</v>
      </c>
      <c r="D541" s="278">
        <f t="shared" si="8"/>
        <v>4.5017991672800006</v>
      </c>
      <c r="E541" s="279"/>
      <c r="F541" s="281">
        <f>IF(Data!C707="",NA(),Data!C707)</f>
        <v>4.0999999999999996</v>
      </c>
      <c r="G541" s="276" t="str">
        <f>IF(Data!E707="","",Data!E707)</f>
        <v/>
      </c>
      <c r="H541">
        <v>3.89</v>
      </c>
      <c r="I541" s="283">
        <f>Data!F$794</f>
        <v>5.5</v>
      </c>
      <c r="J541" s="297"/>
      <c r="K541" s="283">
        <f>Data!C$794</f>
        <v>2.94</v>
      </c>
      <c r="L541" s="297"/>
      <c r="M541" s="284">
        <f>MAX(0,(IF(D541="",NA(),(Data!F$794-IF(D541&gt;K541,D541,K541)))))</f>
        <v>0.99820083271999938</v>
      </c>
      <c r="N541" s="297"/>
      <c r="O541" s="279"/>
      <c r="P541" s="287">
        <f>MAX(0,(IF(F541="",NA(),(Data!F$794-IF(F541&gt;K541,F541,K541)))))</f>
        <v>1.4000000000000004</v>
      </c>
      <c r="Q541" s="94"/>
      <c r="S541" s="94"/>
    </row>
    <row r="542" spans="1:19">
      <c r="A542" s="286"/>
      <c r="B542" s="276">
        <f t="shared" si="9"/>
        <v>42523</v>
      </c>
      <c r="C542" s="288" t="s">
        <v>156</v>
      </c>
      <c r="D542" s="278">
        <f t="shared" si="8"/>
        <v>4.5307546672800001</v>
      </c>
      <c r="E542" s="279"/>
      <c r="F542" s="281">
        <f>IF(Data!C708="",NA(),Data!C708)</f>
        <v>4.0999999999999996</v>
      </c>
      <c r="G542" s="276" t="str">
        <f>IF(Data!E708="","",Data!E708)</f>
        <v/>
      </c>
      <c r="H542">
        <v>3.89</v>
      </c>
      <c r="I542" s="283">
        <f>Data!F$794</f>
        <v>5.5</v>
      </c>
      <c r="J542" s="297"/>
      <c r="K542" s="283">
        <f>Data!C$794</f>
        <v>2.94</v>
      </c>
      <c r="L542" s="297"/>
      <c r="M542" s="284">
        <f>MAX(0,(IF(D542="",NA(),(Data!F$794-IF(D542&gt;K542,D542,K542)))))</f>
        <v>0.96924533271999991</v>
      </c>
      <c r="N542" s="297"/>
      <c r="O542" s="279"/>
      <c r="P542" s="287">
        <f>MAX(0,(IF(F542="",NA(),(Data!F$794-IF(F542&gt;K542,F542,K542)))))</f>
        <v>1.4000000000000004</v>
      </c>
      <c r="Q542" s="94"/>
      <c r="S542" s="94"/>
    </row>
    <row r="543" spans="1:19">
      <c r="A543" s="286"/>
      <c r="B543" s="276">
        <f t="shared" si="9"/>
        <v>42530</v>
      </c>
      <c r="C543" s="288" t="s">
        <v>156</v>
      </c>
      <c r="D543" s="278">
        <f t="shared" si="8"/>
        <v>4.734042167280001</v>
      </c>
      <c r="E543" s="279"/>
      <c r="F543" s="281">
        <f>IF(Data!C709="",NA(),Data!C709)</f>
        <v>4</v>
      </c>
      <c r="G543" s="276">
        <f>IF(Data!E709="","",Data!E709)</f>
        <v>42531</v>
      </c>
      <c r="H543">
        <v>3.89</v>
      </c>
      <c r="I543" s="283">
        <f>Data!F$794</f>
        <v>5.5</v>
      </c>
      <c r="J543" s="297"/>
      <c r="K543" s="283">
        <f>Data!C$794</f>
        <v>2.94</v>
      </c>
      <c r="L543" s="297"/>
      <c r="M543" s="284">
        <f>MAX(0,(IF(D543="",NA(),(Data!F$794-IF(D543&gt;K543,D543,K543)))))</f>
        <v>0.76595783271999895</v>
      </c>
      <c r="N543" s="297"/>
      <c r="O543" s="279"/>
      <c r="P543" s="287">
        <f>MAX(0,(IF(F543="",NA(),(Data!F$794-IF(F543&gt;K543,F543,K543)))))</f>
        <v>1.5</v>
      </c>
      <c r="Q543" s="94"/>
      <c r="S543" s="94"/>
    </row>
    <row r="544" spans="1:19">
      <c r="A544" s="286"/>
      <c r="B544" s="276">
        <f t="shared" si="9"/>
        <v>42537</v>
      </c>
      <c r="C544" s="288" t="s">
        <v>156</v>
      </c>
      <c r="D544" s="278">
        <f t="shared" si="8"/>
        <v>4.4129066672800006</v>
      </c>
      <c r="E544" s="279"/>
      <c r="F544" s="281">
        <f>IF(Data!C710="",NA(),Data!C710)</f>
        <v>4</v>
      </c>
      <c r="G544" s="276" t="str">
        <f>IF(Data!E710="","",Data!E710)</f>
        <v/>
      </c>
      <c r="H544">
        <v>3.89</v>
      </c>
      <c r="I544" s="283">
        <f>Data!F$794</f>
        <v>5.5</v>
      </c>
      <c r="J544" s="297"/>
      <c r="K544" s="283">
        <f>Data!C$794</f>
        <v>2.94</v>
      </c>
      <c r="L544" s="297"/>
      <c r="M544" s="284">
        <f>MAX(0,(IF(D544="",NA(),(Data!F$794-IF(D544&gt;K544,D544,K544)))))</f>
        <v>1.0870933327199994</v>
      </c>
      <c r="N544" s="297"/>
      <c r="O544" s="279"/>
      <c r="P544" s="287">
        <f>MAX(0,(IF(F544="",NA(),(Data!F$794-IF(F544&gt;K544,F544,K544)))))</f>
        <v>1.5</v>
      </c>
      <c r="Q544" s="94"/>
      <c r="S544" s="94"/>
    </row>
    <row r="545" spans="1:19">
      <c r="A545" s="286"/>
      <c r="B545" s="276">
        <f t="shared" si="9"/>
        <v>42544</v>
      </c>
      <c r="C545" s="288" t="s">
        <v>156</v>
      </c>
      <c r="D545" s="278">
        <f t="shared" si="8"/>
        <v>4.1844581672800008</v>
      </c>
      <c r="E545" s="279"/>
      <c r="F545" s="281">
        <f>IF(Data!C711="",NA(),Data!C711)</f>
        <v>4</v>
      </c>
      <c r="G545" s="276" t="str">
        <f>IF(Data!E711="","",Data!E711)</f>
        <v/>
      </c>
      <c r="H545">
        <v>3.89</v>
      </c>
      <c r="I545" s="283">
        <f>Data!F$794</f>
        <v>5.5</v>
      </c>
      <c r="J545" s="297"/>
      <c r="K545" s="283">
        <f>Data!C$794</f>
        <v>2.94</v>
      </c>
      <c r="L545" s="297"/>
      <c r="M545" s="284">
        <f>MAX(0,(IF(D545="",NA(),(Data!F$794-IF(D545&gt;K545,D545,K545)))))</f>
        <v>1.3155418327199992</v>
      </c>
      <c r="N545" s="297"/>
      <c r="O545" s="279"/>
      <c r="P545" s="287">
        <f>MAX(0,(IF(F545="",NA(),(Data!F$794-IF(F545&gt;K545,F545,K545)))))</f>
        <v>1.5</v>
      </c>
      <c r="Q545" s="94"/>
      <c r="S545" s="94"/>
    </row>
    <row r="546" spans="1:19">
      <c r="A546" s="286"/>
      <c r="B546" s="276">
        <f t="shared" si="9"/>
        <v>42551</v>
      </c>
      <c r="C546" s="288" t="s">
        <v>156</v>
      </c>
      <c r="D546" s="278">
        <f t="shared" si="8"/>
        <v>4.2375975396000003</v>
      </c>
      <c r="E546" s="279"/>
      <c r="F546" s="281">
        <f>IF(Data!C712="",NA(),Data!C712)</f>
        <v>4</v>
      </c>
      <c r="G546" s="276" t="str">
        <f>IF(Data!E712="","",Data!E712)</f>
        <v/>
      </c>
      <c r="H546">
        <v>3.89</v>
      </c>
      <c r="I546" s="283">
        <f>Data!F$794</f>
        <v>5.5</v>
      </c>
      <c r="J546" s="297"/>
      <c r="K546" s="283">
        <f>Data!C$794</f>
        <v>2.94</v>
      </c>
      <c r="L546" s="297"/>
      <c r="M546" s="284">
        <f>MAX(0,(IF(D546="",NA(),(Data!F$794-IF(D546&gt;K546,D546,K546)))))</f>
        <v>1.2624024603999997</v>
      </c>
      <c r="N546" s="297"/>
      <c r="O546" s="279"/>
      <c r="P546" s="287">
        <f>MAX(0,(IF(F546="",NA(),(Data!F$794-IF(F546&gt;K546,F546,K546)))))</f>
        <v>1.5</v>
      </c>
      <c r="Q546" s="94"/>
      <c r="S546" s="94"/>
    </row>
    <row r="547" spans="1:19">
      <c r="A547" s="286"/>
      <c r="B547" s="276">
        <f t="shared" si="9"/>
        <v>42558</v>
      </c>
      <c r="C547" s="288" t="s">
        <v>156</v>
      </c>
      <c r="D547" s="278">
        <f t="shared" si="8"/>
        <v>4.2048540396000007</v>
      </c>
      <c r="E547" s="279"/>
      <c r="F547" s="281">
        <f>IF(Data!C713="",NA(),Data!C713)</f>
        <v>4</v>
      </c>
      <c r="G547" s="276" t="str">
        <f>IF(Data!E713="","",Data!E713)</f>
        <v/>
      </c>
      <c r="H547">
        <v>3.89</v>
      </c>
      <c r="I547" s="283">
        <f>Data!F$794</f>
        <v>5.5</v>
      </c>
      <c r="J547" s="297"/>
      <c r="K547" s="283">
        <f>Data!C$794</f>
        <v>2.94</v>
      </c>
      <c r="L547" s="297"/>
      <c r="M547" s="284">
        <f>MAX(0,(IF(D547="",NA(),(Data!F$794-IF(D547&gt;K547,D547,K547)))))</f>
        <v>1.2951459603999993</v>
      </c>
      <c r="N547" s="297"/>
      <c r="O547" s="279"/>
      <c r="P547" s="287">
        <f>MAX(0,(IF(F547="",NA(),(Data!F$794-IF(F547&gt;K547,F547,K547)))))</f>
        <v>1.5</v>
      </c>
      <c r="Q547" s="94"/>
      <c r="S547" s="94"/>
    </row>
    <row r="548" spans="1:19">
      <c r="A548" s="286"/>
      <c r="B548" s="276">
        <f t="shared" si="9"/>
        <v>42565</v>
      </c>
      <c r="C548" s="288" t="s">
        <v>218</v>
      </c>
      <c r="D548" s="278">
        <f t="shared" si="8"/>
        <v>4.2647905396000008</v>
      </c>
      <c r="E548" s="279"/>
      <c r="F548" s="281">
        <f>IF(Data!C714="",NA(),Data!C714)</f>
        <v>3.8</v>
      </c>
      <c r="G548" s="276">
        <f>IF(Data!E714="","",Data!E714)</f>
        <v>42563</v>
      </c>
      <c r="H548">
        <v>3.89</v>
      </c>
      <c r="I548" s="283">
        <f>Data!F$794</f>
        <v>5.5</v>
      </c>
      <c r="J548" s="297"/>
      <c r="K548" s="283">
        <f>Data!C$794</f>
        <v>2.94</v>
      </c>
      <c r="L548" s="297"/>
      <c r="M548" s="284">
        <f>MAX(0,(IF(D548="",NA(),(Data!F$794-IF(D548&gt;K548,D548,K548)))))</f>
        <v>1.2352094603999992</v>
      </c>
      <c r="N548" s="297"/>
      <c r="O548" s="279"/>
      <c r="P548" s="287">
        <f>MAX(0,(IF(F548="",NA(),(Data!F$794-IF(F548&gt;K548,F548,K548)))))</f>
        <v>1.7000000000000002</v>
      </c>
      <c r="Q548" s="94"/>
      <c r="S548" s="94"/>
    </row>
    <row r="549" spans="1:19">
      <c r="A549" s="286"/>
      <c r="B549" s="276">
        <f t="shared" si="9"/>
        <v>42572</v>
      </c>
      <c r="C549" s="288" t="s">
        <v>156</v>
      </c>
      <c r="D549" s="278">
        <f t="shared" si="8"/>
        <v>4.1753665395999997</v>
      </c>
      <c r="E549" s="279"/>
      <c r="F549" s="281">
        <f>IF(Data!C715="",NA(),Data!C715)</f>
        <v>3.8</v>
      </c>
      <c r="G549" s="276" t="str">
        <f>IF(Data!E715="","",Data!E715)</f>
        <v/>
      </c>
      <c r="H549">
        <v>3.89</v>
      </c>
      <c r="I549" s="283">
        <f>Data!F$794</f>
        <v>5.5</v>
      </c>
      <c r="J549" s="297"/>
      <c r="K549" s="283">
        <f>Data!C$794</f>
        <v>2.94</v>
      </c>
      <c r="L549" s="297"/>
      <c r="M549" s="284">
        <f>MAX(0,(IF(D549="",NA(),(Data!F$794-IF(D549&gt;K549,D549,K549)))))</f>
        <v>1.3246334604000003</v>
      </c>
      <c r="N549" s="297"/>
      <c r="O549" s="279"/>
      <c r="P549" s="287">
        <f>MAX(0,(IF(F549="",NA(),(Data!F$794-IF(F549&gt;K549,F549,K549)))))</f>
        <v>1.7000000000000002</v>
      </c>
      <c r="Q549" s="94"/>
      <c r="S549" s="94"/>
    </row>
    <row r="550" spans="1:19">
      <c r="A550" s="286"/>
      <c r="B550" s="276">
        <f t="shared" si="9"/>
        <v>42579</v>
      </c>
      <c r="C550" s="288" t="s">
        <v>156</v>
      </c>
      <c r="D550" s="278">
        <f t="shared" si="8"/>
        <v>4.1893755396000003</v>
      </c>
      <c r="E550" s="279"/>
      <c r="F550" s="281">
        <f>IF(Data!C716="",NA(),Data!C716)</f>
        <v>3.8</v>
      </c>
      <c r="G550" s="276" t="str">
        <f>IF(Data!E716="","",Data!E716)</f>
        <v/>
      </c>
      <c r="H550">
        <v>3.89</v>
      </c>
      <c r="I550" s="283">
        <f>Data!F$794</f>
        <v>5.5</v>
      </c>
      <c r="J550" s="297"/>
      <c r="K550" s="283">
        <f>Data!C$794</f>
        <v>2.94</v>
      </c>
      <c r="L550" s="297"/>
      <c r="M550" s="284">
        <f>MAX(0,(IF(D550="",NA(),(Data!F$794-IF(D550&gt;K550,D550,K550)))))</f>
        <v>1.3106244603999997</v>
      </c>
      <c r="N550" s="297"/>
      <c r="O550" s="279"/>
      <c r="P550" s="287">
        <f>MAX(0,(IF(F550="",NA(),(Data!F$794-IF(F550&gt;K550,F550,K550)))))</f>
        <v>1.7000000000000002</v>
      </c>
      <c r="Q550" s="94"/>
      <c r="S550" s="94"/>
    </row>
    <row r="551" spans="1:19">
      <c r="A551" s="286"/>
      <c r="B551" s="276">
        <f t="shared" si="9"/>
        <v>42586</v>
      </c>
      <c r="C551" s="288" t="s">
        <v>218</v>
      </c>
      <c r="D551" s="278">
        <f t="shared" si="8"/>
        <v>4.1555834758800003</v>
      </c>
      <c r="E551" s="279"/>
      <c r="F551" s="281">
        <f>IF(Data!C717="",NA(),Data!C717)</f>
        <v>3.8</v>
      </c>
      <c r="G551" s="276" t="str">
        <f>IF(Data!E717="","",Data!E717)</f>
        <v/>
      </c>
      <c r="H551">
        <v>3.89</v>
      </c>
      <c r="I551" s="283">
        <f>Data!F$794</f>
        <v>5.5</v>
      </c>
      <c r="J551" s="297"/>
      <c r="K551" s="283">
        <f>Data!C$794</f>
        <v>2.94</v>
      </c>
      <c r="L551" s="297"/>
      <c r="M551" s="284">
        <f>MAX(0,(IF(D551="",NA(),(Data!F$794-IF(D551&gt;K551,D551,K551)))))</f>
        <v>1.3444165241199997</v>
      </c>
      <c r="N551" s="297"/>
      <c r="O551" s="279"/>
      <c r="P551" s="287">
        <f>MAX(0,(IF(F551="",NA(),(Data!F$794-IF(F551&gt;K551,F551,K551)))))</f>
        <v>1.7000000000000002</v>
      </c>
      <c r="Q551" s="94"/>
      <c r="S551" s="94"/>
    </row>
    <row r="552" spans="1:19">
      <c r="A552" s="286"/>
      <c r="B552" s="276">
        <f t="shared" si="9"/>
        <v>42593</v>
      </c>
      <c r="C552" s="288" t="s">
        <v>156</v>
      </c>
      <c r="D552" s="278">
        <f t="shared" si="8"/>
        <v>4.2061009758800001</v>
      </c>
      <c r="E552" s="279"/>
      <c r="F552" s="281">
        <f>IF(Data!C718="",NA(),Data!C718)</f>
        <v>3.7</v>
      </c>
      <c r="G552" s="276">
        <f>IF(Data!E718="","",Data!E718)</f>
        <v>42594</v>
      </c>
      <c r="H552">
        <v>3.89</v>
      </c>
      <c r="I552" s="283">
        <f>Data!F$794</f>
        <v>5.5</v>
      </c>
      <c r="J552" s="297"/>
      <c r="K552" s="283">
        <f>Data!C$794</f>
        <v>2.94</v>
      </c>
      <c r="L552" s="297"/>
      <c r="M552" s="284">
        <f>MAX(0,(IF(D552="",NA(),(Data!F$794-IF(D552&gt;K552,D552,K552)))))</f>
        <v>1.2938990241199999</v>
      </c>
      <c r="N552" s="297"/>
      <c r="O552" s="279"/>
      <c r="P552" s="287">
        <f>MAX(0,(IF(F552="",NA(),(Data!F$794-IF(F552&gt;K552,F552,K552)))))</f>
        <v>1.7999999999999998</v>
      </c>
      <c r="Q552" s="94"/>
      <c r="S552" s="94"/>
    </row>
    <row r="553" spans="1:19">
      <c r="A553" s="286"/>
      <c r="B553" s="276">
        <f t="shared" si="9"/>
        <v>42600</v>
      </c>
      <c r="C553" s="288" t="s">
        <v>156</v>
      </c>
      <c r="D553" s="278">
        <f t="shared" si="8"/>
        <v>4.2779924758799996</v>
      </c>
      <c r="E553" s="279"/>
      <c r="F553" s="281">
        <f>IF(Data!C719="",NA(),Data!C719)</f>
        <v>3.7</v>
      </c>
      <c r="G553" s="276" t="str">
        <f>IF(Data!E719="","",Data!E719)</f>
        <v/>
      </c>
      <c r="H553">
        <v>3.89</v>
      </c>
      <c r="I553" s="283">
        <f>Data!F$794</f>
        <v>5.5</v>
      </c>
      <c r="J553" s="297"/>
      <c r="K553" s="283">
        <f>Data!C$794</f>
        <v>2.94</v>
      </c>
      <c r="L553" s="297"/>
      <c r="M553" s="284">
        <f>MAX(0,(IF(D553="",NA(),(Data!F$794-IF(D553&gt;K553,D553,K553)))))</f>
        <v>1.2220075241200004</v>
      </c>
      <c r="N553" s="297"/>
      <c r="O553" s="279"/>
      <c r="P553" s="287">
        <f>MAX(0,(IF(F553="",NA(),(Data!F$794-IF(F553&gt;K553,F553,K553)))))</f>
        <v>1.7999999999999998</v>
      </c>
      <c r="Q553" s="94"/>
      <c r="S553" s="94"/>
    </row>
    <row r="554" spans="1:19">
      <c r="A554" s="286"/>
      <c r="B554" s="276">
        <f t="shared" si="9"/>
        <v>42607</v>
      </c>
      <c r="C554" s="288" t="s">
        <v>156</v>
      </c>
      <c r="D554" s="278">
        <f t="shared" si="8"/>
        <v>4.1527694758799987</v>
      </c>
      <c r="E554" s="279"/>
      <c r="F554" s="281">
        <f>IF(Data!C720="",NA(),Data!C720)</f>
        <v>3.7</v>
      </c>
      <c r="G554" s="276" t="str">
        <f>IF(Data!E720="","",Data!E720)</f>
        <v/>
      </c>
      <c r="H554">
        <v>3.89</v>
      </c>
      <c r="I554" s="283">
        <f>Data!F$794</f>
        <v>5.5</v>
      </c>
      <c r="J554" s="297"/>
      <c r="K554" s="283">
        <f>Data!C$794</f>
        <v>2.94</v>
      </c>
      <c r="L554" s="297"/>
      <c r="M554" s="284">
        <f>MAX(0,(IF(D554="",NA(),(Data!F$794-IF(D554&gt;K554,D554,K554)))))</f>
        <v>1.3472305241200013</v>
      </c>
      <c r="N554" s="297"/>
      <c r="O554" s="279"/>
      <c r="P554" s="287">
        <f>MAX(0,(IF(F554="",NA(),(Data!F$794-IF(F554&gt;K554,F554,K554)))))</f>
        <v>1.7999999999999998</v>
      </c>
      <c r="Q554" s="94"/>
      <c r="S554" s="94"/>
    </row>
    <row r="555" spans="1:19">
      <c r="A555" s="286"/>
      <c r="B555" s="276">
        <f t="shared" si="9"/>
        <v>42614</v>
      </c>
      <c r="C555" s="288" t="s">
        <v>156</v>
      </c>
      <c r="D555" s="278">
        <f t="shared" si="8"/>
        <v>4.0213555199999993</v>
      </c>
      <c r="E555" s="279"/>
      <c r="F555" s="281">
        <f>IF(Data!C721="",NA(),Data!C721)</f>
        <v>3.7</v>
      </c>
      <c r="G555" s="276" t="str">
        <f>IF(Data!E721="","",Data!E721)</f>
        <v/>
      </c>
      <c r="H555">
        <v>3.89</v>
      </c>
      <c r="I555" s="283">
        <f>Data!F$794</f>
        <v>5.5</v>
      </c>
      <c r="J555" s="297"/>
      <c r="K555" s="283">
        <f>Data!C$794</f>
        <v>2.94</v>
      </c>
      <c r="L555" s="297"/>
      <c r="M555" s="284">
        <f>MAX(0,(IF(D555="",NA(),(Data!F$794-IF(D555&gt;K555,D555,K555)))))</f>
        <v>1.4786444800000007</v>
      </c>
      <c r="N555" s="297"/>
      <c r="O555" s="279"/>
      <c r="P555" s="287">
        <f>MAX(0,(IF(F555="",NA(),(Data!F$794-IF(F555&gt;K555,F555,K555)))))</f>
        <v>1.7999999999999998</v>
      </c>
      <c r="Q555" s="94"/>
      <c r="S555" s="94"/>
    </row>
    <row r="556" spans="1:19">
      <c r="A556" s="286"/>
      <c r="B556" s="276">
        <f t="shared" si="9"/>
        <v>42621</v>
      </c>
      <c r="C556" s="288" t="s">
        <v>156</v>
      </c>
      <c r="D556" s="278">
        <f t="shared" si="8"/>
        <v>4.0833120200000002</v>
      </c>
      <c r="E556" s="279"/>
      <c r="F556" s="281">
        <f>IF(Data!C722="",NA(),Data!C722)</f>
        <v>3.7</v>
      </c>
      <c r="G556" s="276" t="str">
        <f>IF(Data!E722="","",Data!E722)</f>
        <v/>
      </c>
      <c r="H556">
        <v>3.89</v>
      </c>
      <c r="I556" s="283">
        <f>Data!F$794</f>
        <v>5.5</v>
      </c>
      <c r="J556" s="297"/>
      <c r="K556" s="283">
        <f>Data!C$794</f>
        <v>2.94</v>
      </c>
      <c r="L556" s="297"/>
      <c r="M556" s="284">
        <f>MAX(0,(IF(D556="",NA(),(Data!F$794-IF(D556&gt;K556,D556,K556)))))</f>
        <v>1.4166879799999998</v>
      </c>
      <c r="N556" s="297"/>
      <c r="O556" s="279"/>
      <c r="P556" s="287">
        <f>MAX(0,(IF(F556="",NA(),(Data!F$794-IF(F556&gt;K556,F556,K556)))))</f>
        <v>1.7999999999999998</v>
      </c>
      <c r="Q556" s="94"/>
      <c r="S556" s="94"/>
    </row>
    <row r="557" spans="1:19">
      <c r="A557" s="286"/>
      <c r="B557" s="276">
        <f t="shared" si="9"/>
        <v>42628</v>
      </c>
      <c r="C557" s="288" t="s">
        <v>156</v>
      </c>
      <c r="D557" s="278">
        <f t="shared" si="8"/>
        <v>4.0722035200000004</v>
      </c>
      <c r="E557" s="279"/>
      <c r="F557" s="281">
        <f>IF(Data!C723="",NA(),Data!C723)</f>
        <v>3.6</v>
      </c>
      <c r="G557" s="276">
        <f>IF(Data!E723="","",Data!E723)</f>
        <v>42625</v>
      </c>
      <c r="H557">
        <v>3.89</v>
      </c>
      <c r="I557" s="283">
        <f>Data!F$794</f>
        <v>5.5</v>
      </c>
      <c r="J557" s="297"/>
      <c r="K557" s="283">
        <f>Data!C$794</f>
        <v>2.94</v>
      </c>
      <c r="L557" s="297"/>
      <c r="M557" s="284">
        <f>MAX(0,(IF(D557="",NA(),(Data!F$794-IF(D557&gt;K557,D557,K557)))))</f>
        <v>1.4277964799999996</v>
      </c>
      <c r="N557" s="297"/>
      <c r="O557" s="279"/>
      <c r="P557" s="287">
        <f>MAX(0,(IF(F557="",NA(),(Data!F$794-IF(F557&gt;K557,F557,K557)))))</f>
        <v>1.9</v>
      </c>
      <c r="Q557" s="94"/>
      <c r="S557" s="94"/>
    </row>
    <row r="558" spans="1:19">
      <c r="A558" s="286"/>
      <c r="B558" s="276">
        <f t="shared" si="9"/>
        <v>42635</v>
      </c>
      <c r="C558" s="288" t="s">
        <v>156</v>
      </c>
      <c r="D558" s="278">
        <f t="shared" si="8"/>
        <v>4.0991275200000006</v>
      </c>
      <c r="E558" s="279"/>
      <c r="F558" s="281">
        <f>IF(Data!C724="",NA(),Data!C724)</f>
        <v>3.6</v>
      </c>
      <c r="G558" s="276" t="str">
        <f>IF(Data!E724="","",Data!E724)</f>
        <v/>
      </c>
      <c r="H558">
        <v>3.89</v>
      </c>
      <c r="I558" s="283">
        <f>Data!F$794</f>
        <v>5.5</v>
      </c>
      <c r="J558" s="297"/>
      <c r="K558" s="283">
        <f>Data!C$794</f>
        <v>2.94</v>
      </c>
      <c r="L558" s="297"/>
      <c r="M558" s="284">
        <f>MAX(0,(IF(D558="",NA(),(Data!F$794-IF(D558&gt;K558,D558,K558)))))</f>
        <v>1.4008724799999994</v>
      </c>
      <c r="N558" s="297"/>
      <c r="O558" s="279"/>
      <c r="P558" s="287">
        <f>MAX(0,(IF(F558="",NA(),(Data!F$794-IF(F558&gt;K558,F558,K558)))))</f>
        <v>1.9</v>
      </c>
      <c r="Q558" s="94"/>
      <c r="S558" s="94"/>
    </row>
    <row r="559" spans="1:19">
      <c r="A559" s="286"/>
      <c r="B559" s="276">
        <f t="shared" si="9"/>
        <v>42642</v>
      </c>
      <c r="C559" s="288" t="s">
        <v>156</v>
      </c>
      <c r="D559" s="278">
        <f t="shared" si="8"/>
        <v>4.07927602</v>
      </c>
      <c r="E559" s="279"/>
      <c r="F559" s="281">
        <f>IF(Data!C725="",NA(),Data!C725)</f>
        <v>3.6</v>
      </c>
      <c r="G559" s="276" t="str">
        <f>IF(Data!E725="","",Data!E725)</f>
        <v/>
      </c>
      <c r="H559">
        <v>3.89</v>
      </c>
      <c r="I559" s="283">
        <f>Data!F$794</f>
        <v>5.5</v>
      </c>
      <c r="J559" s="297"/>
      <c r="K559" s="283">
        <f>Data!C$794</f>
        <v>2.94</v>
      </c>
      <c r="L559" s="297"/>
      <c r="M559" s="284">
        <f>MAX(0,(IF(D559="",NA(),(Data!F$794-IF(D559&gt;K559,D559,K559)))))</f>
        <v>1.42072398</v>
      </c>
      <c r="N559" s="297"/>
      <c r="O559" s="279"/>
      <c r="P559" s="287">
        <f>MAX(0,(IF(F559="",NA(),(Data!F$794-IF(F559&gt;K559,F559,K559)))))</f>
        <v>1.9</v>
      </c>
      <c r="Q559" s="94"/>
      <c r="S559" s="94"/>
    </row>
    <row r="560" spans="1:19">
      <c r="A560" s="286"/>
      <c r="B560" s="276">
        <f t="shared" si="9"/>
        <v>42649</v>
      </c>
      <c r="C560" s="288" t="s">
        <v>156</v>
      </c>
      <c r="D560" s="278">
        <f t="shared" si="8"/>
        <v>4.0095034188800005</v>
      </c>
      <c r="E560" s="279"/>
      <c r="F560" s="281">
        <f>IF(Data!C726="",NA(),Data!C726)</f>
        <v>3.6</v>
      </c>
      <c r="G560" s="276" t="str">
        <f>IF(Data!E726="","",Data!E726)</f>
        <v/>
      </c>
      <c r="H560">
        <v>3.89</v>
      </c>
      <c r="I560" s="283">
        <f>Data!F$794</f>
        <v>5.5</v>
      </c>
      <c r="J560" s="297"/>
      <c r="K560" s="283">
        <f>Data!C$794</f>
        <v>2.94</v>
      </c>
      <c r="L560" s="297"/>
      <c r="M560" s="284">
        <f>MAX(0,(IF(D560="",NA(),(Data!F$794-IF(D560&gt;K560,D560,K560)))))</f>
        <v>1.4904965811199995</v>
      </c>
      <c r="N560" s="297"/>
      <c r="O560" s="279"/>
      <c r="P560" s="287">
        <f>MAX(0,(IF(F560="",NA(),(Data!F$794-IF(F560&gt;K560,F560,K560)))))</f>
        <v>1.9</v>
      </c>
      <c r="Q560" s="94"/>
      <c r="S560" s="94"/>
    </row>
    <row r="561" spans="1:19">
      <c r="A561" s="286"/>
      <c r="B561" s="276">
        <f t="shared" si="9"/>
        <v>42656</v>
      </c>
      <c r="C561" s="288" t="s">
        <v>156</v>
      </c>
      <c r="D561" s="278">
        <f t="shared" si="8"/>
        <v>4.0610954188799999</v>
      </c>
      <c r="E561" s="279"/>
      <c r="F561" s="281">
        <f>IF(Data!C727="",NA(),Data!C727)</f>
        <v>3.7</v>
      </c>
      <c r="G561" s="276">
        <f>IF(Data!E727="","",Data!E727)</f>
        <v>42656</v>
      </c>
      <c r="H561">
        <v>3.89</v>
      </c>
      <c r="I561" s="283">
        <f>Data!F$794</f>
        <v>5.5</v>
      </c>
      <c r="J561" s="297"/>
      <c r="K561" s="283">
        <f>Data!C$794</f>
        <v>2.94</v>
      </c>
      <c r="L561" s="297"/>
      <c r="M561" s="284">
        <f>MAX(0,(IF(D561="",NA(),(Data!F$794-IF(D561&gt;K561,D561,K561)))))</f>
        <v>1.4389045811200001</v>
      </c>
      <c r="N561" s="297"/>
      <c r="O561" s="279"/>
      <c r="P561" s="287">
        <f>MAX(0,(IF(F561="",NA(),(Data!F$794-IF(F561&gt;K561,F561,K561)))))</f>
        <v>1.7999999999999998</v>
      </c>
      <c r="Q561" s="94"/>
      <c r="S561" s="94"/>
    </row>
    <row r="562" spans="1:19">
      <c r="A562" s="286"/>
      <c r="B562" s="276">
        <f t="shared" si="9"/>
        <v>42663</v>
      </c>
      <c r="C562" s="288" t="s">
        <v>156</v>
      </c>
      <c r="D562" s="278">
        <f t="shared" si="8"/>
        <v>4.11372491888</v>
      </c>
      <c r="E562" s="279"/>
      <c r="F562" s="281">
        <f>IF(Data!C728="",NA(),Data!C728)</f>
        <v>3.7</v>
      </c>
      <c r="G562" s="276" t="str">
        <f>IF(Data!E728="","",Data!E728)</f>
        <v/>
      </c>
      <c r="H562">
        <v>3.89</v>
      </c>
      <c r="I562" s="283">
        <f>Data!F$794</f>
        <v>5.5</v>
      </c>
      <c r="J562" s="297"/>
      <c r="K562" s="283">
        <f>Data!C$794</f>
        <v>2.94</v>
      </c>
      <c r="L562" s="297"/>
      <c r="M562" s="284">
        <f>MAX(0,(IF(D562="",NA(),(Data!F$794-IF(D562&gt;K562,D562,K562)))))</f>
        <v>1.38627508112</v>
      </c>
      <c r="N562" s="297"/>
      <c r="O562" s="279"/>
      <c r="P562" s="287">
        <f>MAX(0,(IF(F562="",NA(),(Data!F$794-IF(F562&gt;K562,F562,K562)))))</f>
        <v>1.7999999999999998</v>
      </c>
      <c r="Q562" s="94"/>
      <c r="S562" s="94"/>
    </row>
    <row r="563" spans="1:19">
      <c r="A563" s="286"/>
      <c r="B563" s="276">
        <f t="shared" si="9"/>
        <v>42670</v>
      </c>
      <c r="C563" s="288" t="s">
        <v>156</v>
      </c>
      <c r="D563" s="278">
        <f t="shared" si="8"/>
        <v>4.0833269188800001</v>
      </c>
      <c r="E563" s="279"/>
      <c r="F563" s="281">
        <f>IF(Data!C729="",NA(),Data!C729)</f>
        <v>3.7</v>
      </c>
      <c r="G563" s="276" t="str">
        <f>IF(Data!E729="","",Data!E729)</f>
        <v/>
      </c>
      <c r="H563">
        <v>3.89</v>
      </c>
      <c r="I563" s="283">
        <f>Data!F$794</f>
        <v>5.5</v>
      </c>
      <c r="J563" s="297"/>
      <c r="K563" s="283">
        <f>Data!C$794</f>
        <v>2.94</v>
      </c>
      <c r="L563" s="297"/>
      <c r="M563" s="284">
        <f>MAX(0,(IF(D563="",NA(),(Data!F$794-IF(D563&gt;K563,D563,K563)))))</f>
        <v>1.4166730811199999</v>
      </c>
      <c r="N563" s="297"/>
      <c r="O563" s="279"/>
      <c r="P563" s="287">
        <f>MAX(0,(IF(F563="",NA(),(Data!F$794-IF(F563&gt;K563,F563,K563)))))</f>
        <v>1.7999999999999998</v>
      </c>
      <c r="Q563" s="94"/>
      <c r="S563" s="94"/>
    </row>
    <row r="564" spans="1:19">
      <c r="A564" s="286"/>
      <c r="B564" s="276">
        <f t="shared" si="9"/>
        <v>42677</v>
      </c>
      <c r="C564" s="288" t="s">
        <v>156</v>
      </c>
      <c r="D564" s="278">
        <f t="shared" si="8"/>
        <v>4.0252882166400008</v>
      </c>
      <c r="E564" s="279"/>
      <c r="F564" s="281">
        <f>IF(Data!C730="",NA(),Data!C730)</f>
        <v>3.7</v>
      </c>
      <c r="G564" s="276" t="str">
        <f>IF(Data!E730="","",Data!E730)</f>
        <v/>
      </c>
      <c r="H564">
        <v>3.89</v>
      </c>
      <c r="I564" s="283">
        <f>Data!F$794</f>
        <v>5.5</v>
      </c>
      <c r="J564" s="297"/>
      <c r="K564" s="283">
        <f>Data!C$794</f>
        <v>2.94</v>
      </c>
      <c r="L564" s="297"/>
      <c r="M564" s="284">
        <f>MAX(0,(IF(D564="",NA(),(Data!F$794-IF(D564&gt;K564,D564,K564)))))</f>
        <v>1.4747117833599992</v>
      </c>
      <c r="N564" s="297"/>
      <c r="O564" s="279"/>
      <c r="P564" s="287">
        <f>MAX(0,(IF(F564="",NA(),(Data!F$794-IF(F564&gt;K564,F564,K564)))))</f>
        <v>1.7999999999999998</v>
      </c>
      <c r="Q564" s="94"/>
      <c r="S564" s="94"/>
    </row>
    <row r="565" spans="1:19">
      <c r="A565" s="286"/>
      <c r="B565" s="276">
        <f t="shared" si="9"/>
        <v>42684</v>
      </c>
      <c r="C565" s="288" t="s">
        <v>156</v>
      </c>
      <c r="D565" s="278">
        <f t="shared" si="8"/>
        <v>4.0141822166400001</v>
      </c>
      <c r="E565" s="279"/>
      <c r="F565" s="281">
        <f>IF(Data!C731="",NA(),Data!C731)</f>
        <v>3.7</v>
      </c>
      <c r="G565" s="276">
        <f>IF(Data!E731="","",Data!E731)</f>
        <v>42683</v>
      </c>
      <c r="H565">
        <v>3.89</v>
      </c>
      <c r="I565" s="283">
        <f>Data!F$794</f>
        <v>5.5</v>
      </c>
      <c r="J565" s="297"/>
      <c r="K565" s="283">
        <f>Data!C$794</f>
        <v>2.94</v>
      </c>
      <c r="L565" s="297"/>
      <c r="M565" s="284">
        <f>MAX(0,(IF(D565="",NA(),(Data!F$794-IF(D565&gt;K565,D565,K565)))))</f>
        <v>1.4858177833599999</v>
      </c>
      <c r="N565" s="297"/>
      <c r="O565" s="279"/>
      <c r="P565" s="287">
        <f>MAX(0,(IF(F565="",NA(),(Data!F$794-IF(F565&gt;K565,F565,K565)))))</f>
        <v>1.7999999999999998</v>
      </c>
      <c r="Q565" s="94"/>
      <c r="S565" s="94"/>
    </row>
    <row r="566" spans="1:19">
      <c r="A566" s="286"/>
      <c r="B566" s="276">
        <f t="shared" si="9"/>
        <v>42691</v>
      </c>
      <c r="C566" s="288" t="s">
        <v>156</v>
      </c>
      <c r="D566" s="278">
        <f t="shared" si="8"/>
        <v>4.0121847166400011</v>
      </c>
      <c r="E566" s="279"/>
      <c r="F566" s="281">
        <f>IF(Data!C732="",NA(),Data!C732)</f>
        <v>3.7</v>
      </c>
      <c r="G566" s="276" t="str">
        <f>IF(Data!E732="","",Data!E732)</f>
        <v/>
      </c>
      <c r="H566">
        <v>3.89</v>
      </c>
      <c r="I566" s="283">
        <f>Data!F$794</f>
        <v>5.5</v>
      </c>
      <c r="J566" s="297"/>
      <c r="K566" s="283">
        <f>Data!C$794</f>
        <v>2.94</v>
      </c>
      <c r="L566" s="297"/>
      <c r="M566" s="284">
        <f>MAX(0,(IF(D566="",NA(),(Data!F$794-IF(D566&gt;K566,D566,K566)))))</f>
        <v>1.4878152833599989</v>
      </c>
      <c r="N566" s="297"/>
      <c r="O566" s="279"/>
      <c r="P566" s="287">
        <f>MAX(0,(IF(F566="",NA(),(Data!F$794-IF(F566&gt;K566,F566,K566)))))</f>
        <v>1.7999999999999998</v>
      </c>
      <c r="Q566" s="94"/>
      <c r="S566" s="94"/>
    </row>
    <row r="567" spans="1:19">
      <c r="A567" s="286"/>
      <c r="B567" s="276">
        <f t="shared" si="9"/>
        <v>42698</v>
      </c>
      <c r="C567" s="288" t="s">
        <v>156</v>
      </c>
      <c r="D567" s="278">
        <f t="shared" si="8"/>
        <v>4.0467467166400013</v>
      </c>
      <c r="E567" s="279"/>
      <c r="F567" s="281">
        <f>IF(Data!C733="",NA(),Data!C733)</f>
        <v>3.7</v>
      </c>
      <c r="G567" s="276" t="str">
        <f>IF(Data!E733="","",Data!E733)</f>
        <v/>
      </c>
      <c r="H567">
        <v>3.89</v>
      </c>
      <c r="I567" s="283">
        <f>Data!F$794</f>
        <v>5.5</v>
      </c>
      <c r="J567" s="297"/>
      <c r="K567" s="283">
        <f>Data!C$794</f>
        <v>2.94</v>
      </c>
      <c r="L567" s="297"/>
      <c r="M567" s="284">
        <f>MAX(0,(IF(D567="",NA(),(Data!F$794-IF(D567&gt;K567,D567,K567)))))</f>
        <v>1.4532532833599987</v>
      </c>
      <c r="N567" s="297"/>
      <c r="O567" s="279"/>
      <c r="P567" s="287">
        <f>MAX(0,(IF(F567="",NA(),(Data!F$794-IF(F567&gt;K567,F567,K567)))))</f>
        <v>1.7999999999999998</v>
      </c>
      <c r="Q567" s="94"/>
      <c r="S567" s="94"/>
    </row>
    <row r="568" spans="1:19">
      <c r="A568" s="286"/>
      <c r="B568" s="276">
        <f t="shared" si="9"/>
        <v>42705</v>
      </c>
      <c r="C568" s="288" t="s">
        <v>156</v>
      </c>
      <c r="D568" s="278">
        <f t="shared" si="8"/>
        <v>3.9242807397600008</v>
      </c>
      <c r="E568" s="279"/>
      <c r="F568" s="281">
        <f>IF(Data!C734="",NA(),Data!C734)</f>
        <v>3.7</v>
      </c>
      <c r="G568" s="276" t="str">
        <f>IF(Data!E734="","",Data!E734)</f>
        <v/>
      </c>
      <c r="H568">
        <v>3.89</v>
      </c>
      <c r="I568" s="283">
        <f>Data!F$794</f>
        <v>5.5</v>
      </c>
      <c r="J568" s="297"/>
      <c r="K568" s="283">
        <f>Data!C$794</f>
        <v>2.94</v>
      </c>
      <c r="L568" s="297"/>
      <c r="M568" s="284">
        <f>MAX(0,(IF(D568="",NA(),(Data!F$794-IF(D568&gt;K568,D568,K568)))))</f>
        <v>1.5757192602399992</v>
      </c>
      <c r="N568" s="297"/>
      <c r="O568" s="279"/>
      <c r="P568" s="287">
        <f>MAX(0,(IF(F568="",NA(),(Data!F$794-IF(F568&gt;K568,F568,K568)))))</f>
        <v>1.7999999999999998</v>
      </c>
      <c r="Q568" s="94"/>
      <c r="S568" s="94"/>
    </row>
    <row r="569" spans="1:19">
      <c r="A569" s="286"/>
      <c r="B569" s="276">
        <f t="shared" si="9"/>
        <v>42712</v>
      </c>
      <c r="C569" s="288" t="s">
        <v>156</v>
      </c>
      <c r="D569" s="278">
        <f t="shared" si="8"/>
        <v>3.9300302397600007</v>
      </c>
      <c r="E569" s="279"/>
      <c r="F569" s="281">
        <f>IF(Data!C735="",NA(),Data!C735)</f>
        <v>3.7</v>
      </c>
      <c r="G569" s="276">
        <f>IF(Data!E735="","",Data!E735)</f>
        <v>42713</v>
      </c>
      <c r="H569">
        <v>3.89</v>
      </c>
      <c r="I569" s="283">
        <f>Data!F$794</f>
        <v>5.5</v>
      </c>
      <c r="J569" s="297"/>
      <c r="K569" s="283">
        <f>Data!C$794</f>
        <v>2.94</v>
      </c>
      <c r="L569" s="297"/>
      <c r="M569" s="284">
        <f>MAX(0,(IF(D569="",NA(),(Data!F$794-IF(D569&gt;K569,D569,K569)))))</f>
        <v>1.5699697602399993</v>
      </c>
      <c r="N569" s="297"/>
      <c r="O569" s="279"/>
      <c r="P569" s="287">
        <f>MAX(0,(IF(F569="",NA(),(Data!F$794-IF(F569&gt;K569,F569,K569)))))</f>
        <v>1.7999999999999998</v>
      </c>
      <c r="Q569" s="94"/>
      <c r="S569" s="94"/>
    </row>
    <row r="570" spans="1:19">
      <c r="A570" s="286"/>
      <c r="B570" s="276">
        <f t="shared" si="9"/>
        <v>42719</v>
      </c>
      <c r="C570" s="288" t="s">
        <v>156</v>
      </c>
      <c r="D570" s="278">
        <f t="shared" si="8"/>
        <v>3.9585017397600004</v>
      </c>
      <c r="E570" s="279"/>
      <c r="F570" s="281">
        <f>IF(Data!C736="",NA(),Data!C736)</f>
        <v>3.7</v>
      </c>
      <c r="G570" s="276" t="str">
        <f>IF(Data!E736="","",Data!E736)</f>
        <v/>
      </c>
      <c r="H570">
        <v>3.89</v>
      </c>
      <c r="I570" s="283">
        <f>Data!F$794</f>
        <v>5.5</v>
      </c>
      <c r="J570" s="297"/>
      <c r="K570" s="283">
        <f>Data!C$794</f>
        <v>2.94</v>
      </c>
      <c r="L570" s="297"/>
      <c r="M570" s="284">
        <f>MAX(0,(IF(D570="",NA(),(Data!F$794-IF(D570&gt;K570,D570,K570)))))</f>
        <v>1.5414982602399996</v>
      </c>
      <c r="N570" s="297"/>
      <c r="O570" s="279"/>
      <c r="P570" s="287">
        <f>MAX(0,(IF(F570="",NA(),(Data!F$794-IF(F570&gt;K570,F570,K570)))))</f>
        <v>1.7999999999999998</v>
      </c>
      <c r="Q570" s="94"/>
      <c r="S570" s="94"/>
    </row>
    <row r="571" spans="1:19">
      <c r="A571" s="286"/>
      <c r="B571" s="276">
        <f t="shared" si="9"/>
        <v>42726</v>
      </c>
      <c r="C571" s="288" t="s">
        <v>156</v>
      </c>
      <c r="D571" s="278">
        <f t="shared" si="8"/>
        <v>3.9413147397600001</v>
      </c>
      <c r="E571" s="279"/>
      <c r="F571" s="281">
        <f>IF(Data!C737="",NA(),Data!C737)</f>
        <v>3.7</v>
      </c>
      <c r="G571" s="276" t="str">
        <f>IF(Data!E737="","",Data!E737)</f>
        <v/>
      </c>
      <c r="H571">
        <v>3.89</v>
      </c>
      <c r="I571" s="283">
        <f>Data!F$794</f>
        <v>5.5</v>
      </c>
      <c r="J571" s="297"/>
      <c r="K571" s="283">
        <f>Data!C$794</f>
        <v>2.94</v>
      </c>
      <c r="L571" s="297"/>
      <c r="M571" s="284">
        <f>MAX(0,(IF(D571="",NA(),(Data!F$794-IF(D571&gt;K571,D571,K571)))))</f>
        <v>1.5586852602399999</v>
      </c>
      <c r="N571" s="297"/>
      <c r="O571" s="279"/>
      <c r="P571" s="287">
        <f>MAX(0,(IF(F571="",NA(),(Data!F$794-IF(F571&gt;K571,F571,K571)))))</f>
        <v>1.7999999999999998</v>
      </c>
      <c r="Q571" s="94"/>
      <c r="S571" s="94"/>
    </row>
    <row r="572" spans="1:19">
      <c r="A572" s="286"/>
      <c r="B572" s="276">
        <f t="shared" si="9"/>
        <v>42733</v>
      </c>
      <c r="C572" s="288" t="s">
        <v>156</v>
      </c>
      <c r="D572" s="278">
        <f t="shared" si="8"/>
        <v>3.9671327397600007</v>
      </c>
      <c r="E572" s="279"/>
      <c r="F572" s="281">
        <f>IF(Data!C738="",NA(),Data!C738)</f>
        <v>3.7</v>
      </c>
      <c r="G572" s="276" t="str">
        <f>IF(Data!E738="","",Data!E738)</f>
        <v/>
      </c>
      <c r="H572">
        <v>3.89</v>
      </c>
      <c r="I572" s="283">
        <f>Data!F$794</f>
        <v>5.5</v>
      </c>
      <c r="J572" s="297"/>
      <c r="K572" s="283">
        <f>Data!C$794</f>
        <v>2.94</v>
      </c>
      <c r="L572" s="297"/>
      <c r="M572" s="284">
        <f>MAX(0,(IF(D572="",NA(),(Data!F$794-IF(D572&gt;K572,D572,K572)))))</f>
        <v>1.5328672602399993</v>
      </c>
      <c r="N572" s="297"/>
      <c r="O572" s="279"/>
      <c r="P572" s="287">
        <f>MAX(0,(IF(F572="",NA(),(Data!F$794-IF(F572&gt;K572,F572,K572)))))</f>
        <v>1.7999999999999998</v>
      </c>
      <c r="Q572" s="94"/>
      <c r="S572" s="94"/>
    </row>
    <row r="573" spans="1:19">
      <c r="A573" s="275">
        <v>2017</v>
      </c>
      <c r="B573" s="276">
        <f t="shared" si="9"/>
        <v>42740</v>
      </c>
      <c r="C573" s="288" t="s">
        <v>156</v>
      </c>
      <c r="D573" s="278">
        <f t="shared" si="8"/>
        <v>4.0250164549600012</v>
      </c>
      <c r="E573" s="279"/>
      <c r="F573" s="281">
        <f>IF(Data!C739="",NA(),Data!C739)</f>
        <v>3.7</v>
      </c>
      <c r="G573" s="276" t="str">
        <f>IF(Data!E739="","",Data!E739)</f>
        <v/>
      </c>
      <c r="H573">
        <v>3.89</v>
      </c>
      <c r="I573" s="283">
        <f>Data!F$794</f>
        <v>5.5</v>
      </c>
      <c r="J573" s="297"/>
      <c r="K573" s="283">
        <f>Data!C$794</f>
        <v>2.94</v>
      </c>
      <c r="L573" s="297"/>
      <c r="M573" s="284">
        <f>MAX(0,(IF(D573="",NA(),(Data!F$794-IF(D573&gt;K573,D573,K573)))))</f>
        <v>1.4749835450399988</v>
      </c>
      <c r="N573" s="297"/>
      <c r="O573" s="279"/>
      <c r="P573" s="287">
        <f>MAX(0,(IF(F573="",NA(),(Data!F$794-IF(F573&gt;K573,F573,K573)))))</f>
        <v>1.7999999999999998</v>
      </c>
      <c r="Q573" s="94"/>
      <c r="S573" s="94"/>
    </row>
    <row r="574" spans="1:19">
      <c r="A574" s="286"/>
      <c r="B574" s="276">
        <f t="shared" si="9"/>
        <v>42747</v>
      </c>
      <c r="C574" s="288" t="s">
        <v>156</v>
      </c>
      <c r="D574" s="278">
        <f t="shared" si="8"/>
        <v>4.0624719549600004</v>
      </c>
      <c r="E574" s="279"/>
      <c r="F574" s="281">
        <f>IF(Data!C740="",NA(),Data!C740)</f>
        <v>3.8</v>
      </c>
      <c r="G574" s="276">
        <f>IF(Data!E740="","",Data!E740)</f>
        <v>42747</v>
      </c>
      <c r="H574">
        <v>3.89</v>
      </c>
      <c r="I574" s="283">
        <f>Data!F$794</f>
        <v>5.5</v>
      </c>
      <c r="J574" s="297"/>
      <c r="K574" s="283">
        <f>Data!C$794</f>
        <v>2.94</v>
      </c>
      <c r="L574" s="297"/>
      <c r="M574" s="284">
        <f>MAX(0,(IF(D574="",NA(),(Data!F$794-IF(D574&gt;K574,D574,K574)))))</f>
        <v>1.4375280450399996</v>
      </c>
      <c r="N574" s="297"/>
      <c r="O574" s="279"/>
      <c r="P574" s="287">
        <f>MAX(0,(IF(F574="",NA(),(Data!F$794-IF(F574&gt;K574,F574,K574)))))</f>
        <v>1.7000000000000002</v>
      </c>
      <c r="Q574" s="94"/>
      <c r="S574" s="94"/>
    </row>
    <row r="575" spans="1:19">
      <c r="A575" s="286"/>
      <c r="B575" s="276">
        <f t="shared" si="9"/>
        <v>42754</v>
      </c>
      <c r="C575" s="288" t="s">
        <v>156</v>
      </c>
      <c r="D575" s="278">
        <f t="shared" si="8"/>
        <v>4.0535199549600005</v>
      </c>
      <c r="E575" s="279"/>
      <c r="F575" s="281">
        <f>IF(Data!C741="",NA(),Data!C741)</f>
        <v>3.8</v>
      </c>
      <c r="G575" s="276" t="str">
        <f>IF(Data!E741="","",Data!E741)</f>
        <v/>
      </c>
      <c r="H575">
        <v>3.89</v>
      </c>
      <c r="I575" s="283">
        <f>Data!F$794</f>
        <v>5.5</v>
      </c>
      <c r="J575" s="297"/>
      <c r="K575" s="283">
        <f>Data!C$794</f>
        <v>2.94</v>
      </c>
      <c r="L575" s="297"/>
      <c r="M575" s="284">
        <f>MAX(0,(IF(D575="",NA(),(Data!F$794-IF(D575&gt;K575,D575,K575)))))</f>
        <v>1.4464800450399995</v>
      </c>
      <c r="N575" s="297"/>
      <c r="O575" s="279"/>
      <c r="P575" s="287">
        <f>MAX(0,(IF(F575="",NA(),(Data!F$794-IF(F575&gt;K575,F575,K575)))))</f>
        <v>1.7000000000000002</v>
      </c>
      <c r="Q575" s="94"/>
      <c r="S575" s="94"/>
    </row>
    <row r="576" spans="1:19">
      <c r="A576" s="286"/>
      <c r="B576" s="276">
        <f t="shared" si="9"/>
        <v>42761</v>
      </c>
      <c r="C576" s="288" t="s">
        <v>156</v>
      </c>
      <c r="D576" s="278">
        <f t="shared" si="8"/>
        <v>4.0469324549600003</v>
      </c>
      <c r="E576" s="279"/>
      <c r="F576" s="281">
        <f>IF(Data!C742="",NA(),Data!C742)</f>
        <v>3.8</v>
      </c>
      <c r="G576" s="276" t="str">
        <f>IF(Data!E742="","",Data!E742)</f>
        <v/>
      </c>
      <c r="H576">
        <v>3.89</v>
      </c>
      <c r="I576" s="283">
        <f>Data!F$794</f>
        <v>5.5</v>
      </c>
      <c r="J576" s="297"/>
      <c r="K576" s="283">
        <f>Data!C$794</f>
        <v>2.94</v>
      </c>
      <c r="L576" s="297"/>
      <c r="M576" s="284">
        <f>MAX(0,(IF(D576="",NA(),(Data!F$794-IF(D576&gt;K576,D576,K576)))))</f>
        <v>1.4530675450399997</v>
      </c>
      <c r="N576" s="297"/>
      <c r="O576" s="279"/>
      <c r="P576" s="287">
        <f>MAX(0,(IF(F576="",NA(),(Data!F$794-IF(F576&gt;K576,F576,K576)))))</f>
        <v>1.7000000000000002</v>
      </c>
      <c r="Q576" s="94"/>
      <c r="S576" s="94"/>
    </row>
    <row r="577" spans="1:19">
      <c r="A577" s="286"/>
      <c r="B577" s="276">
        <f t="shared" si="9"/>
        <v>42768</v>
      </c>
      <c r="C577" s="288" t="s">
        <v>156</v>
      </c>
      <c r="D577" s="278">
        <f t="shared" si="8"/>
        <v>4.0213271864000006</v>
      </c>
      <c r="E577" s="279"/>
      <c r="F577" s="281">
        <f>IF(Data!C743="",NA(),Data!C743)</f>
        <v>3.85</v>
      </c>
      <c r="G577" s="276" t="str">
        <f>IF(Data!E743="","",Data!E743)</f>
        <v/>
      </c>
      <c r="H577">
        <v>3.89</v>
      </c>
      <c r="I577" s="283">
        <f>Data!F$794</f>
        <v>5.5</v>
      </c>
      <c r="J577" s="297"/>
      <c r="K577" s="283">
        <f>Data!C$794</f>
        <v>2.94</v>
      </c>
      <c r="L577" s="297"/>
      <c r="M577" s="284">
        <f>MAX(0,(IF(D577="",NA(),(Data!F$794-IF(D577&gt;K577,D577,K577)))))</f>
        <v>1.4786728135999994</v>
      </c>
      <c r="N577" s="297"/>
      <c r="O577" s="279"/>
      <c r="P577" s="287">
        <f>MAX(0,(IF(F577="",NA(),(Data!F$794-IF(F577&gt;K577,F577,K577)))))</f>
        <v>1.65</v>
      </c>
      <c r="Q577" s="94"/>
      <c r="S577" s="94"/>
    </row>
    <row r="578" spans="1:19">
      <c r="A578" s="286"/>
      <c r="B578" s="276">
        <f t="shared" si="9"/>
        <v>42775</v>
      </c>
      <c r="C578" s="288" t="s">
        <v>156</v>
      </c>
      <c r="D578" s="278">
        <f t="shared" si="8"/>
        <v>4.0421231864000005</v>
      </c>
      <c r="E578" s="279"/>
      <c r="F578" s="281">
        <f>IF(Data!C744="",NA(),Data!C744)</f>
        <v>3.85</v>
      </c>
      <c r="G578" s="276">
        <f>IF(Data!E744="","",Data!E744)</f>
        <v>42775</v>
      </c>
      <c r="H578">
        <v>3.89</v>
      </c>
      <c r="I578" s="283">
        <f>Data!F$794</f>
        <v>5.5</v>
      </c>
      <c r="J578" s="297"/>
      <c r="K578" s="283">
        <f>Data!C$794</f>
        <v>2.94</v>
      </c>
      <c r="L578" s="297"/>
      <c r="M578" s="284">
        <f>MAX(0,(IF(D578="",NA(),(Data!F$794-IF(D578&gt;K578,D578,K578)))))</f>
        <v>1.4578768135999995</v>
      </c>
      <c r="N578" s="297"/>
      <c r="O578" s="279"/>
      <c r="P578" s="287">
        <f>MAX(0,(IF(F578="",NA(),(Data!F$794-IF(F578&gt;K578,F578,K578)))))</f>
        <v>1.65</v>
      </c>
      <c r="Q578" s="94"/>
      <c r="S578" s="94"/>
    </row>
    <row r="579" spans="1:19">
      <c r="A579" s="286"/>
      <c r="B579" s="276">
        <f t="shared" si="9"/>
        <v>42782</v>
      </c>
      <c r="C579" s="288" t="s">
        <v>156</v>
      </c>
      <c r="D579" s="278">
        <f t="shared" si="8"/>
        <v>4.0620991864000002</v>
      </c>
      <c r="E579" s="279"/>
      <c r="F579" s="281">
        <f>IF(Data!C745="",NA(),Data!C745)</f>
        <v>3.85</v>
      </c>
      <c r="G579" s="276" t="str">
        <f>IF(Data!E745="","",Data!E745)</f>
        <v/>
      </c>
      <c r="H579">
        <v>3.89</v>
      </c>
      <c r="I579" s="283">
        <f>Data!F$794</f>
        <v>5.5</v>
      </c>
      <c r="J579" s="297"/>
      <c r="K579" s="283">
        <f>Data!C$794</f>
        <v>2.94</v>
      </c>
      <c r="L579" s="297"/>
      <c r="M579" s="284">
        <f>MAX(0,(IF(D579="",NA(),(Data!F$794-IF(D579&gt;K579,D579,K579)))))</f>
        <v>1.4379008135999998</v>
      </c>
      <c r="N579" s="297"/>
      <c r="O579" s="279"/>
      <c r="P579" s="287">
        <f>MAX(0,(IF(F579="",NA(),(Data!F$794-IF(F579&gt;K579,F579,K579)))))</f>
        <v>1.65</v>
      </c>
      <c r="Q579" s="94"/>
      <c r="S579" s="94"/>
    </row>
    <row r="580" spans="1:19">
      <c r="A580" s="286"/>
      <c r="B580" s="276">
        <f t="shared" si="9"/>
        <v>42789</v>
      </c>
      <c r="C580" s="288" t="s">
        <v>156</v>
      </c>
      <c r="D580" s="278">
        <f t="shared" si="8"/>
        <v>4.0624431864000004</v>
      </c>
      <c r="E580" s="279"/>
      <c r="F580" s="281">
        <f>IF(Data!C746="",NA(),Data!C746)</f>
        <v>3.85</v>
      </c>
      <c r="G580" s="276" t="str">
        <f>IF(Data!E746="","",Data!E746)</f>
        <v/>
      </c>
      <c r="H580">
        <v>3.89</v>
      </c>
      <c r="I580" s="283">
        <f>Data!F$794</f>
        <v>5.5</v>
      </c>
      <c r="J580" s="297"/>
      <c r="K580" s="283">
        <f>Data!C$794</f>
        <v>2.94</v>
      </c>
      <c r="L580" s="297"/>
      <c r="M580" s="284">
        <f>MAX(0,(IF(D580="",NA(),(Data!F$794-IF(D580&gt;K580,D580,K580)))))</f>
        <v>1.4375568135999996</v>
      </c>
      <c r="N580" s="297"/>
      <c r="O580" s="279"/>
      <c r="P580" s="287">
        <f>MAX(0,(IF(F580="",NA(),(Data!F$794-IF(F580&gt;K580,F580,K580)))))</f>
        <v>1.65</v>
      </c>
      <c r="Q580" s="94"/>
      <c r="S580" s="94"/>
    </row>
    <row r="581" spans="1:19">
      <c r="A581" s="286"/>
      <c r="B581" s="276">
        <f t="shared" si="9"/>
        <v>42796</v>
      </c>
      <c r="C581" s="288" t="s">
        <v>156</v>
      </c>
      <c r="D581" s="278">
        <f t="shared" si="8"/>
        <v>4.0027750328000007</v>
      </c>
      <c r="E581" s="279"/>
      <c r="F581" s="281">
        <f>IF(Data!C747="",NA(),Data!C747)</f>
        <v>3.85</v>
      </c>
      <c r="G581" s="276" t="str">
        <f>IF(Data!E747="","",Data!E747)</f>
        <v/>
      </c>
      <c r="H581">
        <v>3.89</v>
      </c>
      <c r="I581" s="283">
        <f>Data!F$794</f>
        <v>5.5</v>
      </c>
      <c r="J581" s="297"/>
      <c r="K581" s="283">
        <f>Data!C$794</f>
        <v>2.94</v>
      </c>
      <c r="L581" s="297"/>
      <c r="M581" s="284">
        <f>MAX(0,(IF(D581="",NA(),(Data!F$794-IF(D581&gt;K581,D581,K581)))))</f>
        <v>1.4972249671999993</v>
      </c>
      <c r="N581" s="297"/>
      <c r="O581" s="279"/>
      <c r="P581" s="287">
        <f>MAX(0,(IF(F581="",NA(),(Data!F$794-IF(F581&gt;K581,F581,K581)))))</f>
        <v>1.65</v>
      </c>
      <c r="Q581" s="94"/>
      <c r="S581" s="94"/>
    </row>
    <row r="582" spans="1:19">
      <c r="A582" s="286"/>
      <c r="B582" s="276">
        <f t="shared" si="9"/>
        <v>42803</v>
      </c>
      <c r="C582" s="288" t="s">
        <v>156</v>
      </c>
      <c r="D582" s="278">
        <f t="shared" si="8"/>
        <v>3.9910555328000008</v>
      </c>
      <c r="E582" s="279"/>
      <c r="F582" s="281">
        <f>IF(Data!C748="",NA(),Data!C748)</f>
        <v>3.85</v>
      </c>
      <c r="G582" s="276">
        <f>IF(Data!E748="","",Data!E748)</f>
        <v>42803</v>
      </c>
      <c r="H582">
        <v>3.89</v>
      </c>
      <c r="I582" s="283">
        <f>Data!F$794</f>
        <v>5.5</v>
      </c>
      <c r="J582" s="297"/>
      <c r="K582" s="283">
        <f>Data!C$794</f>
        <v>2.94</v>
      </c>
      <c r="L582" s="297"/>
      <c r="M582" s="284">
        <f>MAX(0,(IF(D582="",NA(),(Data!F$794-IF(D582&gt;K582,D582,K582)))))</f>
        <v>1.5089444671999992</v>
      </c>
      <c r="N582" s="297"/>
      <c r="O582" s="279"/>
      <c r="P582" s="287">
        <f>MAX(0,(IF(F582="",NA(),(Data!F$794-IF(F582&gt;K582,F582,K582)))))</f>
        <v>1.65</v>
      </c>
      <c r="Q582" s="94"/>
      <c r="S582" s="94"/>
    </row>
    <row r="583" spans="1:19">
      <c r="A583" s="286"/>
      <c r="B583" s="276">
        <f t="shared" si="9"/>
        <v>42810</v>
      </c>
      <c r="C583" s="288" t="s">
        <v>156</v>
      </c>
      <c r="D583" s="278">
        <f t="shared" si="8"/>
        <v>3.9719805328000009</v>
      </c>
      <c r="E583" s="279"/>
      <c r="F583" s="281">
        <f>IF(Data!C749="",NA(),Data!C749)</f>
        <v>3.85</v>
      </c>
      <c r="G583" s="276" t="str">
        <f>IF(Data!E749="","",Data!E749)</f>
        <v/>
      </c>
      <c r="H583">
        <v>3.89</v>
      </c>
      <c r="I583" s="283">
        <f>Data!F$794</f>
        <v>5.5</v>
      </c>
      <c r="J583" s="297"/>
      <c r="K583" s="283">
        <f>Data!C$794</f>
        <v>2.94</v>
      </c>
      <c r="L583" s="297"/>
      <c r="M583" s="284">
        <f>MAX(0,(IF(D583="",NA(),(Data!F$794-IF(D583&gt;K583,D583,K583)))))</f>
        <v>1.5280194671999991</v>
      </c>
      <c r="N583" s="297"/>
      <c r="O583" s="279"/>
      <c r="P583" s="287">
        <f>MAX(0,(IF(F583="",NA(),(Data!F$794-IF(F583&gt;K583,F583,K583)))))</f>
        <v>1.65</v>
      </c>
      <c r="Q583" s="94"/>
      <c r="S583" s="94"/>
    </row>
    <row r="584" spans="1:19">
      <c r="A584" s="286"/>
      <c r="B584" s="276">
        <f t="shared" si="9"/>
        <v>42817</v>
      </c>
      <c r="C584" s="288" t="s">
        <v>156</v>
      </c>
      <c r="D584" s="278">
        <f t="shared" si="8"/>
        <v>3.9388365328000008</v>
      </c>
      <c r="E584" s="279"/>
      <c r="F584" s="281">
        <f>IF(Data!C750="",NA(),Data!C750)</f>
        <v>3.85</v>
      </c>
      <c r="G584" s="276" t="str">
        <f>IF(Data!E750="","",Data!E750)</f>
        <v/>
      </c>
      <c r="H584">
        <v>3.89</v>
      </c>
      <c r="I584" s="283">
        <f>Data!F$794</f>
        <v>5.5</v>
      </c>
      <c r="J584" s="297"/>
      <c r="K584" s="283">
        <f>Data!C$794</f>
        <v>2.94</v>
      </c>
      <c r="L584" s="297"/>
      <c r="M584" s="284">
        <f>MAX(0,(IF(D584="",NA(),(Data!F$794-IF(D584&gt;K584,D584,K584)))))</f>
        <v>1.5611634671999992</v>
      </c>
      <c r="N584" s="297"/>
      <c r="O584" s="279"/>
      <c r="P584" s="287">
        <f>MAX(0,(IF(F584="",NA(),(Data!F$794-IF(F584&gt;K584,F584,K584)))))</f>
        <v>1.65</v>
      </c>
      <c r="Q584" s="94"/>
      <c r="S584" s="94"/>
    </row>
    <row r="585" spans="1:19">
      <c r="A585" s="286"/>
      <c r="B585" s="276">
        <f t="shared" si="9"/>
        <v>42824</v>
      </c>
      <c r="C585" s="288" t="s">
        <v>156</v>
      </c>
      <c r="D585" s="278">
        <f t="shared" si="8"/>
        <v>3.9225390328000005</v>
      </c>
      <c r="E585" s="279"/>
      <c r="F585" s="281">
        <f>IF(Data!C751="",NA(),Data!C751)</f>
        <v>3.85</v>
      </c>
      <c r="G585" s="276" t="str">
        <f>IF(Data!E751="","",Data!E751)</f>
        <v/>
      </c>
      <c r="H585">
        <v>3.89</v>
      </c>
      <c r="I585" s="283">
        <f>Data!F$794</f>
        <v>5.5</v>
      </c>
      <c r="J585" s="297"/>
      <c r="K585" s="283">
        <f>Data!C$794</f>
        <v>2.94</v>
      </c>
      <c r="L585" s="297"/>
      <c r="M585" s="284">
        <f>MAX(0,(IF(D585="",NA(),(Data!F$794-IF(D585&gt;K585,D585,K585)))))</f>
        <v>1.5774609671999995</v>
      </c>
      <c r="N585" s="297"/>
      <c r="O585" s="279"/>
      <c r="P585" s="287">
        <f>MAX(0,(IF(F585="",NA(),(Data!F$794-IF(F585&gt;K585,F585,K585)))))</f>
        <v>1.65</v>
      </c>
      <c r="Q585" s="94"/>
      <c r="S585" s="94"/>
    </row>
    <row r="586" spans="1:19">
      <c r="A586" s="286"/>
      <c r="B586" s="276">
        <f t="shared" si="9"/>
        <v>42831</v>
      </c>
      <c r="C586" s="288" t="s">
        <v>156</v>
      </c>
      <c r="D586" s="278">
        <f t="shared" si="8"/>
        <v>3.9010085840000008</v>
      </c>
      <c r="E586" s="279"/>
      <c r="F586" s="281">
        <f>IF(Data!C752="",NA(),Data!C752)</f>
        <v>3.85</v>
      </c>
      <c r="G586" s="276" t="str">
        <f>IF(Data!E752="","",Data!E752)</f>
        <v/>
      </c>
      <c r="H586">
        <v>3.89</v>
      </c>
      <c r="I586" s="283">
        <f>Data!F$794</f>
        <v>5.5</v>
      </c>
      <c r="J586" s="297"/>
      <c r="K586" s="283">
        <f>Data!C$794</f>
        <v>2.94</v>
      </c>
      <c r="L586" s="297"/>
      <c r="M586" s="284">
        <f>MAX(0,(IF(D586="",NA(),(Data!F$794-IF(D586&gt;K586,D586,K586)))))</f>
        <v>1.5989914159999992</v>
      </c>
      <c r="N586" s="297"/>
      <c r="O586" s="279"/>
      <c r="P586" s="287">
        <f>MAX(0,(IF(F586="",NA(),(Data!F$794-IF(F586&gt;K586,F586,K586)))))</f>
        <v>1.65</v>
      </c>
      <c r="Q586" s="298"/>
      <c r="S586" s="94"/>
    </row>
    <row r="587" spans="1:19">
      <c r="A587" s="286"/>
      <c r="B587" s="276">
        <f t="shared" si="9"/>
        <v>42838</v>
      </c>
      <c r="C587" s="288" t="s">
        <v>156</v>
      </c>
      <c r="D587" s="278">
        <f t="shared" si="8"/>
        <v>3.9116440840000011</v>
      </c>
      <c r="E587" s="279"/>
      <c r="F587" s="281">
        <f>IF(Data!C753="",NA(),Data!C753)</f>
        <v>3.85</v>
      </c>
      <c r="G587" s="276">
        <f>IF(Data!E753="","",Data!E753)</f>
        <v>42836</v>
      </c>
      <c r="H587">
        <v>3.89</v>
      </c>
      <c r="I587" s="283">
        <f>Data!F$794</f>
        <v>5.5</v>
      </c>
      <c r="J587" s="297"/>
      <c r="K587" s="283">
        <f>Data!C$794</f>
        <v>2.94</v>
      </c>
      <c r="L587" s="297"/>
      <c r="M587" s="284">
        <f>MAX(0,(IF(D587="",NA(),(Data!F$794-IF(D587&gt;K587,D587,K587)))))</f>
        <v>1.5883559159999989</v>
      </c>
      <c r="N587" s="297"/>
      <c r="O587" s="279"/>
      <c r="P587" s="287">
        <f>MAX(0,(IF(F587="",NA(),(Data!F$794-IF(F587&gt;K587,F587,K587)))))</f>
        <v>1.65</v>
      </c>
      <c r="Q587" s="298"/>
      <c r="S587" s="94"/>
    </row>
    <row r="588" spans="1:19">
      <c r="A588" s="286"/>
      <c r="B588" s="276">
        <f t="shared" si="9"/>
        <v>42845</v>
      </c>
      <c r="C588" s="288" t="s">
        <v>156</v>
      </c>
      <c r="D588" s="278">
        <f t="shared" si="8"/>
        <v>3.8745780840000008</v>
      </c>
      <c r="E588" s="279"/>
      <c r="F588" s="281">
        <f>IF(Data!C754="",NA(),Data!C754)</f>
        <v>3.85</v>
      </c>
      <c r="G588" s="276" t="str">
        <f>IF(Data!E754="","",Data!E754)</f>
        <v/>
      </c>
      <c r="H588">
        <v>3.89</v>
      </c>
      <c r="I588" s="283">
        <f>Data!F$794</f>
        <v>5.5</v>
      </c>
      <c r="J588" s="297"/>
      <c r="K588" s="283">
        <f>Data!C$794</f>
        <v>2.94</v>
      </c>
      <c r="L588" s="297"/>
      <c r="M588" s="284">
        <f>MAX(0,(IF(D588="",NA(),(Data!F$794-IF(D588&gt;K588,D588,K588)))))</f>
        <v>1.6254219159999992</v>
      </c>
      <c r="N588" s="297"/>
      <c r="O588" s="279"/>
      <c r="P588" s="287">
        <f>MAX(0,(IF(F588="",NA(),(Data!F$794-IF(F588&gt;K588,F588,K588)))))</f>
        <v>1.65</v>
      </c>
      <c r="Q588" s="94"/>
      <c r="S588" s="94"/>
    </row>
    <row r="589" spans="1:19">
      <c r="A589" s="286"/>
      <c r="B589" s="276">
        <f t="shared" si="9"/>
        <v>42852</v>
      </c>
      <c r="C589" s="288" t="s">
        <v>156</v>
      </c>
      <c r="D589" s="278">
        <f t="shared" si="8"/>
        <v>3.9021530840000009</v>
      </c>
      <c r="E589" s="279"/>
      <c r="F589" s="281">
        <f>IF(Data!C755="",NA(),Data!C755)</f>
        <v>3.85</v>
      </c>
      <c r="G589" s="276" t="str">
        <f>IF(Data!E755="","",Data!E755)</f>
        <v/>
      </c>
      <c r="H589">
        <v>3.89</v>
      </c>
      <c r="I589" s="283">
        <f>Data!F$794</f>
        <v>5.5</v>
      </c>
      <c r="J589" s="297"/>
      <c r="K589" s="283">
        <f>Data!C$794</f>
        <v>2.94</v>
      </c>
      <c r="L589" s="297"/>
      <c r="M589" s="284">
        <f>MAX(0,(IF(D589="",NA(),(Data!F$794-IF(D589&gt;K589,D589,K589)))))</f>
        <v>1.5978469159999991</v>
      </c>
      <c r="N589" s="297"/>
      <c r="O589" s="279"/>
      <c r="P589" s="287">
        <f>MAX(0,(IF(F589="",NA(),(Data!F$794-IF(F589&gt;K589,F589,K589)))))</f>
        <v>1.65</v>
      </c>
      <c r="S589" s="94"/>
    </row>
    <row r="590" spans="1:19">
      <c r="A590" s="286"/>
      <c r="B590" s="276">
        <f t="shared" si="9"/>
        <v>42859</v>
      </c>
      <c r="C590" s="288" t="s">
        <v>156</v>
      </c>
      <c r="D590" s="278">
        <f t="shared" si="8"/>
        <v>3.9191290928000004</v>
      </c>
      <c r="E590" s="279"/>
      <c r="F590" s="281">
        <f>IF(Data!C756="",NA(),Data!C756)</f>
        <v>3.85</v>
      </c>
      <c r="G590" s="276" t="str">
        <f>IF(Data!E756="","",Data!E756)</f>
        <v/>
      </c>
      <c r="H590">
        <v>3.89</v>
      </c>
      <c r="I590" s="283">
        <f>Data!F$794</f>
        <v>5.5</v>
      </c>
      <c r="J590" s="297"/>
      <c r="K590" s="283">
        <f>Data!C$794</f>
        <v>2.94</v>
      </c>
      <c r="L590" s="297"/>
      <c r="M590" s="284">
        <f>MAX(0,(IF(D590="",NA(),(Data!F$794-IF(D590&gt;K590,D590,K590)))))</f>
        <v>1.5808709071999996</v>
      </c>
      <c r="N590" s="297"/>
      <c r="O590" s="279"/>
      <c r="P590" s="287">
        <f>MAX(0,(IF(F590="",NA(),(Data!F$794-IF(F590&gt;K590,F590,K590)))))</f>
        <v>1.65</v>
      </c>
      <c r="Q590" s="298"/>
      <c r="S590" s="94"/>
    </row>
    <row r="591" spans="1:19">
      <c r="A591" s="286"/>
      <c r="B591" s="276">
        <f t="shared" si="9"/>
        <v>42866</v>
      </c>
      <c r="C591" s="288" t="s">
        <v>156</v>
      </c>
      <c r="D591" s="278">
        <f t="shared" si="8"/>
        <v>3.9175240928000008</v>
      </c>
      <c r="E591" s="279"/>
      <c r="F591" s="281">
        <f>IF(Data!C757="",NA(),Data!C757)</f>
        <v>3.9</v>
      </c>
      <c r="G591" s="276">
        <f>IF(Data!E757="","",Data!E757)</f>
        <v>42865</v>
      </c>
      <c r="H591">
        <v>3.89</v>
      </c>
      <c r="I591" s="283">
        <f>Data!F$794</f>
        <v>5.5</v>
      </c>
      <c r="J591" s="297"/>
      <c r="K591" s="283">
        <f>Data!C$794</f>
        <v>2.94</v>
      </c>
      <c r="L591" s="297"/>
      <c r="M591" s="284">
        <f>MAX(0,(IF(D591="",NA(),(Data!F$794-IF(D591&gt;K591,D591,K591)))))</f>
        <v>1.5824759071999992</v>
      </c>
      <c r="N591" s="297"/>
      <c r="O591" s="279"/>
      <c r="P591" s="287">
        <f>MAX(0,(IF(F591="",NA(),(Data!F$794-IF(F591&gt;K591,F591,K591)))))</f>
        <v>1.6</v>
      </c>
      <c r="Q591" s="298"/>
      <c r="S591" s="94"/>
    </row>
    <row r="592" spans="1:19">
      <c r="A592" s="286"/>
      <c r="B592" s="276">
        <f t="shared" si="9"/>
        <v>42873</v>
      </c>
      <c r="C592" s="288" t="s">
        <v>156</v>
      </c>
      <c r="D592" s="278">
        <f t="shared" si="8"/>
        <v>3.9112110928000003</v>
      </c>
      <c r="E592" s="279"/>
      <c r="F592" s="281">
        <f>IF(Data!C758="",NA(),Data!C758)</f>
        <v>3.9</v>
      </c>
      <c r="G592" s="276" t="str">
        <f>IF(Data!E758="","",Data!E758)</f>
        <v/>
      </c>
      <c r="H592">
        <v>3.89</v>
      </c>
      <c r="I592" s="283">
        <f>Data!F$794</f>
        <v>5.5</v>
      </c>
      <c r="J592" s="297"/>
      <c r="K592" s="283">
        <f>Data!C$794</f>
        <v>2.94</v>
      </c>
      <c r="L592" s="297"/>
      <c r="M592" s="284">
        <f>MAX(0,(IF(D592="",NA(),(Data!F$794-IF(D592&gt;K592,D592,K592)))))</f>
        <v>1.5887889071999997</v>
      </c>
      <c r="N592" s="297"/>
      <c r="O592" s="279"/>
      <c r="P592" s="287">
        <f>MAX(0,(IF(F592="",NA(),(Data!F$794-IF(F592&gt;K592,F592,K592)))))</f>
        <v>1.6</v>
      </c>
      <c r="Q592" s="298"/>
      <c r="S592" s="94"/>
    </row>
    <row r="593" spans="1:20">
      <c r="A593" s="286"/>
      <c r="B593" s="276">
        <f t="shared" si="9"/>
        <v>42880</v>
      </c>
      <c r="C593" s="288" t="s">
        <v>156</v>
      </c>
      <c r="D593" s="278">
        <f t="shared" si="8"/>
        <v>3.9134580928000005</v>
      </c>
      <c r="E593" s="279"/>
      <c r="F593" s="281">
        <f>IF(Data!C759="",NA(),Data!C759)</f>
        <v>3.9</v>
      </c>
      <c r="G593" s="276" t="str">
        <f>IF(Data!E759="","",Data!E759)</f>
        <v/>
      </c>
      <c r="H593">
        <v>3.89</v>
      </c>
      <c r="I593" s="283">
        <f>Data!F$794</f>
        <v>5.5</v>
      </c>
      <c r="J593" s="297"/>
      <c r="K593" s="283">
        <f>Data!C$794</f>
        <v>2.94</v>
      </c>
      <c r="L593" s="297"/>
      <c r="M593" s="284">
        <f>MAX(0,(IF(D593="",NA(),(Data!F$794-IF(D593&gt;K593,D593,K593)))))</f>
        <v>1.5865419071999995</v>
      </c>
      <c r="N593" s="297"/>
      <c r="O593" s="279"/>
      <c r="P593" s="287">
        <f>MAX(0,(IF(F593="",NA(),(Data!F$794-IF(F593&gt;K593,F593,K593)))))</f>
        <v>1.6</v>
      </c>
      <c r="Q593" s="298" t="s">
        <v>102</v>
      </c>
      <c r="S593" s="94"/>
    </row>
    <row r="594" spans="1:20">
      <c r="A594" s="286"/>
      <c r="B594" s="276"/>
      <c r="D594" s="278"/>
      <c r="E594" s="279"/>
      <c r="F594" s="281"/>
      <c r="G594" s="276"/>
      <c r="I594" s="283"/>
      <c r="J594" s="297"/>
      <c r="K594" s="283"/>
      <c r="L594" s="297"/>
      <c r="M594" s="284"/>
      <c r="N594" s="297"/>
      <c r="O594" s="279"/>
      <c r="P594" s="287"/>
      <c r="Q594" s="298"/>
      <c r="S594" s="94"/>
    </row>
    <row r="595" spans="1:20">
      <c r="A595" s="286"/>
      <c r="B595" s="276"/>
      <c r="C595" s="288" t="s">
        <v>156</v>
      </c>
      <c r="D595" s="409"/>
      <c r="E595" s="279"/>
      <c r="F595" s="281"/>
      <c r="G595" s="276" t="str">
        <f>IF(Data!E761="","",Data!E761)</f>
        <v/>
      </c>
      <c r="L595" s="297"/>
      <c r="M595" s="287"/>
      <c r="N595" s="297"/>
      <c r="O595" s="279"/>
      <c r="P595" s="287"/>
      <c r="Q595" s="94"/>
      <c r="S595" s="94"/>
    </row>
    <row r="596" spans="1:20">
      <c r="A596" s="286"/>
      <c r="B596" s="276"/>
      <c r="C596" s="288" t="s">
        <v>156</v>
      </c>
      <c r="D596" s="409"/>
      <c r="E596" s="279"/>
      <c r="F596" s="281"/>
      <c r="G596" s="276" t="str">
        <f>IF(Data!E762="","",Data!E762)</f>
        <v/>
      </c>
      <c r="I596" s="282"/>
      <c r="J596" s="297"/>
      <c r="K596" s="283"/>
      <c r="L596" s="297"/>
      <c r="M596" s="287"/>
      <c r="N596" s="297"/>
      <c r="O596" s="279"/>
      <c r="P596" s="287"/>
      <c r="Q596" s="94"/>
      <c r="S596" s="94"/>
    </row>
    <row r="597" spans="1:20">
      <c r="A597" s="286"/>
      <c r="B597" s="276"/>
      <c r="C597" s="288" t="s">
        <v>156</v>
      </c>
      <c r="D597" s="409"/>
      <c r="E597" s="279"/>
      <c r="F597" s="281"/>
      <c r="G597" s="276" t="str">
        <f>IF(Data!E763="","",Data!E763)</f>
        <v/>
      </c>
      <c r="I597" s="282"/>
      <c r="J597" s="297"/>
      <c r="K597" s="283"/>
      <c r="L597" s="297"/>
      <c r="M597" s="287"/>
      <c r="N597" s="297"/>
      <c r="O597" s="279"/>
      <c r="P597" s="287"/>
      <c r="Q597" s="94"/>
      <c r="S597" s="94"/>
    </row>
    <row r="598" spans="1:20">
      <c r="A598" s="286"/>
      <c r="B598" s="276"/>
      <c r="C598" s="288" t="s">
        <v>156</v>
      </c>
      <c r="D598" s="409"/>
      <c r="E598" s="279"/>
      <c r="F598" s="281"/>
      <c r="G598" s="276" t="str">
        <f>IF(Data!E764="","",Data!E764)</f>
        <v/>
      </c>
      <c r="I598" s="282"/>
      <c r="J598" s="297"/>
      <c r="K598" s="283"/>
      <c r="L598" s="297"/>
      <c r="M598" s="287"/>
      <c r="N598" s="297"/>
      <c r="O598" s="279"/>
      <c r="P598" s="287"/>
      <c r="Q598" s="94"/>
      <c r="S598" s="94"/>
    </row>
    <row r="599" spans="1:20">
      <c r="A599" s="286"/>
      <c r="B599" s="276"/>
      <c r="C599" s="288" t="s">
        <v>156</v>
      </c>
      <c r="D599" s="409"/>
      <c r="E599" s="279"/>
      <c r="F599" s="281"/>
      <c r="G599" s="276" t="str">
        <f>IF(Data!E765="","",Data!E765)</f>
        <v/>
      </c>
      <c r="I599" s="282"/>
      <c r="J599" s="297"/>
      <c r="K599" s="283"/>
      <c r="L599" s="297"/>
      <c r="M599" s="287"/>
      <c r="N599" s="297"/>
      <c r="O599" s="279"/>
      <c r="P599" s="287"/>
      <c r="Q599" s="94"/>
      <c r="S599" s="94"/>
    </row>
    <row r="600" spans="1:20">
      <c r="A600" s="286"/>
      <c r="B600" s="276"/>
      <c r="C600" s="288" t="s">
        <v>156</v>
      </c>
      <c r="D600" s="409"/>
      <c r="E600" s="279"/>
      <c r="F600" s="281"/>
      <c r="G600" s="276" t="str">
        <f>IF(Data!E766="","",Data!E766)</f>
        <v/>
      </c>
      <c r="I600" s="282"/>
      <c r="J600" s="297"/>
      <c r="K600" s="283"/>
      <c r="L600" s="297"/>
      <c r="M600" s="287"/>
      <c r="N600" s="297"/>
      <c r="O600" s="279"/>
      <c r="P600" s="287"/>
      <c r="Q600" s="94"/>
      <c r="S600" s="94"/>
    </row>
    <row r="601" spans="1:20">
      <c r="A601" s="286"/>
      <c r="B601" s="276"/>
      <c r="C601" s="288" t="s">
        <v>156</v>
      </c>
      <c r="D601" s="409"/>
      <c r="E601" s="279"/>
      <c r="F601" s="281"/>
      <c r="G601" s="276" t="str">
        <f>IF(Data!E767="","",Data!E767)</f>
        <v/>
      </c>
      <c r="I601" s="282"/>
      <c r="J601" s="297"/>
      <c r="K601" s="283"/>
      <c r="L601" s="297"/>
      <c r="M601" s="287"/>
      <c r="N601" s="297"/>
      <c r="O601" s="279"/>
      <c r="P601" s="287"/>
      <c r="Q601" s="94"/>
      <c r="S601" s="94"/>
    </row>
    <row r="602" spans="1:20">
      <c r="A602" s="286"/>
      <c r="B602" s="276"/>
      <c r="C602" s="288" t="s">
        <v>156</v>
      </c>
      <c r="D602" s="409"/>
      <c r="E602" s="279"/>
      <c r="F602" s="281"/>
      <c r="G602" s="276" t="str">
        <f>IF(Data!E768="","",Data!E768)</f>
        <v/>
      </c>
      <c r="I602" s="282"/>
      <c r="J602" s="297"/>
      <c r="K602" s="283"/>
      <c r="L602" s="297"/>
      <c r="M602" s="287"/>
      <c r="N602" s="297"/>
      <c r="O602" s="279"/>
      <c r="P602" s="287"/>
      <c r="Q602" s="94"/>
      <c r="S602" s="94"/>
    </row>
    <row r="603" spans="1:20">
      <c r="A603" s="286"/>
      <c r="B603" s="276"/>
      <c r="C603" s="288" t="s">
        <v>156</v>
      </c>
      <c r="D603" s="409"/>
      <c r="E603" s="279"/>
      <c r="F603" s="281"/>
      <c r="G603" s="276" t="str">
        <f>IF(Data!E769="","",Data!E769)</f>
        <v/>
      </c>
      <c r="I603" s="282"/>
      <c r="J603" s="297"/>
      <c r="K603" s="283"/>
      <c r="L603" s="297"/>
      <c r="M603" s="287"/>
      <c r="N603" s="297"/>
      <c r="O603" s="279"/>
      <c r="P603" s="287"/>
      <c r="Q603" s="94"/>
      <c r="S603" s="94"/>
    </row>
    <row r="604" spans="1:20">
      <c r="A604" s="286"/>
      <c r="B604" s="276"/>
      <c r="C604" s="288" t="s">
        <v>156</v>
      </c>
      <c r="D604" s="409"/>
      <c r="E604" s="279"/>
      <c r="F604" s="281"/>
      <c r="G604" s="276" t="str">
        <f>IF(Data!E770="","",Data!E770)</f>
        <v/>
      </c>
      <c r="I604" s="282"/>
      <c r="J604" s="297"/>
      <c r="K604" s="283"/>
      <c r="L604" s="297"/>
      <c r="M604" s="287"/>
      <c r="N604" s="297"/>
      <c r="O604" s="279"/>
      <c r="P604" s="287"/>
      <c r="Q604" s="94"/>
      <c r="S604" s="94"/>
    </row>
    <row r="605" spans="1:20">
      <c r="A605" s="286"/>
      <c r="B605" s="276"/>
      <c r="C605" s="288" t="s">
        <v>156</v>
      </c>
      <c r="D605" s="409"/>
      <c r="E605" s="279"/>
      <c r="F605" s="281"/>
      <c r="G605" s="276" t="str">
        <f>IF(Data!E771="","",Data!E771)</f>
        <v/>
      </c>
      <c r="I605" s="282"/>
      <c r="J605" s="297"/>
      <c r="K605" s="283"/>
      <c r="L605" s="297"/>
      <c r="M605" s="287"/>
      <c r="N605" s="297"/>
      <c r="O605" s="279"/>
      <c r="P605" s="287"/>
      <c r="Q605" s="94"/>
      <c r="S605" s="94"/>
    </row>
    <row r="606" spans="1:20">
      <c r="A606" s="286"/>
      <c r="B606" s="276"/>
      <c r="C606" s="288" t="s">
        <v>156</v>
      </c>
      <c r="D606" s="409"/>
      <c r="E606" s="279"/>
      <c r="F606" s="281"/>
      <c r="G606" s="276" t="str">
        <f>IF(Data!G772="","",Data!G772)</f>
        <v/>
      </c>
      <c r="I606" s="282"/>
      <c r="J606" s="297"/>
      <c r="K606" s="283"/>
      <c r="L606" s="297"/>
      <c r="M606" s="287"/>
      <c r="N606" s="297"/>
      <c r="O606" s="279"/>
      <c r="P606" s="287"/>
      <c r="Q606" s="65"/>
      <c r="R606" s="14"/>
      <c r="S606" s="65"/>
      <c r="T606" s="14"/>
    </row>
    <row r="607" spans="1:20">
      <c r="A607" s="286"/>
      <c r="B607" s="276"/>
      <c r="C607" s="288" t="s">
        <v>156</v>
      </c>
      <c r="D607" s="409"/>
      <c r="E607" s="279"/>
      <c r="F607" s="281"/>
      <c r="G607" s="276" t="str">
        <f>IF(Data!G773="","",Data!G773)</f>
        <v/>
      </c>
      <c r="I607" s="282"/>
      <c r="J607" s="297"/>
      <c r="K607" s="283"/>
      <c r="L607" s="297"/>
      <c r="M607" s="287"/>
      <c r="N607" s="297"/>
      <c r="O607" s="279"/>
      <c r="P607" s="287"/>
      <c r="R607" s="14"/>
      <c r="S607" s="65"/>
      <c r="T607" s="14"/>
    </row>
    <row r="608" spans="1:20" ht="13.5" thickBot="1">
      <c r="A608" s="93"/>
      <c r="B608" s="93"/>
      <c r="C608" s="93"/>
      <c r="D608" s="93"/>
      <c r="E608" s="93"/>
      <c r="F608" s="93"/>
      <c r="G608" s="93"/>
      <c r="H608" s="93"/>
      <c r="I608" s="93"/>
      <c r="J608" s="93"/>
      <c r="K608" s="93"/>
      <c r="L608" s="93"/>
      <c r="M608" s="93"/>
      <c r="N608" s="93"/>
      <c r="O608" s="93"/>
      <c r="P608" s="93"/>
      <c r="Q608" s="65"/>
      <c r="R608" s="65"/>
      <c r="S608" s="65"/>
      <c r="T608" s="14"/>
    </row>
    <row r="609" spans="1:20">
      <c r="A609" s="260" t="s">
        <v>67</v>
      </c>
      <c r="B609" s="178"/>
      <c r="C609" s="95"/>
      <c r="Q609" s="14"/>
      <c r="R609" s="14"/>
      <c r="S609" s="14"/>
      <c r="T609" s="14"/>
    </row>
    <row r="610" spans="1:20">
      <c r="A610" s="157" t="s">
        <v>9</v>
      </c>
      <c r="B610" s="178"/>
      <c r="C610" s="95"/>
      <c r="D610" s="180"/>
      <c r="Q610" s="14"/>
      <c r="R610" s="14"/>
      <c r="S610" s="14"/>
      <c r="T610" s="14"/>
    </row>
    <row r="611" spans="1:20">
      <c r="A611" s="510"/>
      <c r="B611" s="155"/>
      <c r="C611" s="94"/>
    </row>
  </sheetData>
  <mergeCells count="36">
    <mergeCell ref="A137:G137"/>
    <mergeCell ref="A79:G79"/>
    <mergeCell ref="A81:G81"/>
    <mergeCell ref="A83:G83"/>
    <mergeCell ref="B39:C39"/>
    <mergeCell ref="D39:E39"/>
    <mergeCell ref="G39:I39"/>
    <mergeCell ref="E460:P460"/>
    <mergeCell ref="E225:P225"/>
    <mergeCell ref="E301:P301"/>
    <mergeCell ref="E303:P303"/>
    <mergeCell ref="C380:N380"/>
    <mergeCell ref="C382:N382"/>
    <mergeCell ref="C458:D458"/>
    <mergeCell ref="E458:P458"/>
    <mergeCell ref="B37:C37"/>
    <mergeCell ref="A3:H3"/>
    <mergeCell ref="C145:N145"/>
    <mergeCell ref="C147:N147"/>
    <mergeCell ref="C223:D223"/>
    <mergeCell ref="E223:P223"/>
    <mergeCell ref="A33:G33"/>
    <mergeCell ref="A35:G35"/>
    <mergeCell ref="A27:G27"/>
    <mergeCell ref="A29:G29"/>
    <mergeCell ref="A31:G31"/>
    <mergeCell ref="A139:G139"/>
    <mergeCell ref="A141:G141"/>
    <mergeCell ref="A131:G131"/>
    <mergeCell ref="A133:G133"/>
    <mergeCell ref="A135:G135"/>
    <mergeCell ref="A5:C5"/>
    <mergeCell ref="D17:F17"/>
    <mergeCell ref="A25:G25"/>
    <mergeCell ref="A6:E6"/>
    <mergeCell ref="A7:G7"/>
  </mergeCells>
  <phoneticPr fontId="2" type="noConversion"/>
  <hyperlinks>
    <hyperlink ref="A3" location="'2004-05 forecast'!A10" display="  ●  Weekly forecast of the season-average farm price received and implied counter-cyclical payment rate."/>
    <hyperlink ref="A5" location="'2004-05 forecast'!A21" display="An explanation of the forecast (table 1)."/>
    <hyperlink ref="A6" location="'2004-05 forecast'!A86" display="A chart of weekly forecasts for the entire marketing year (figure 1)."/>
    <hyperlink ref="A7" location="'2004-05 forecast'!A142" display="Detailed computational steps for the weekly forecasts for the marketing year (tables 2 through 7). "/>
    <hyperlink ref="A3:G3" location="'2004-05 forecast'!A12" display="Weekly forecast of the season-average farm price received and implied counter-cyclical payment (CCP) rate"/>
    <hyperlink ref="A5:C5" location="'2016-17 Forecast '!A24" display="Explanation of forecast (table 1)"/>
    <hyperlink ref="A6:D6" location="'2003-04 forecast'!A77" display="A chart of weekly forecasts for the entire marketing year (figure 1)."/>
    <hyperlink ref="A7:F7" location="'2003-04 forecast'!A129" display="Detailed computational steps for the weekly forecasts for the marketing year (tables 2 through 7)."/>
    <hyperlink ref="A6:E6" location="'2016-17 Forecast '!A77" display="Chart of weekly futures model forecasts for the entire marketing year (figure 1)"/>
    <hyperlink ref="A7:G7" location="'2016-17 Forecast '!A129" display="Explanation of detailed computational steps for the weekly forecasts for the marketing year (tables 2 through 7)"/>
    <hyperlink ref="A3:H3" location="'2016-17 Forecast '!A12" display="Weekly forecast of the wheat season-average farm price received and implied counter-cyclical payment (CCP) rate for crop year 2015/16 "/>
  </hyperlinks>
  <pageMargins left="0.75" right="0.75" top="1" bottom="1" header="0.5" footer="0.5"/>
  <pageSetup scale="10" orientation="landscape" r:id="rId1"/>
  <headerFooter alignWithMargins="0"/>
  <ignoredErrors>
    <ignoredError sqref="F44 C47:C48"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133"/>
  <sheetViews>
    <sheetView topLeftCell="A28" workbookViewId="0"/>
  </sheetViews>
  <sheetFormatPr defaultRowHeight="12.75"/>
  <cols>
    <col min="1" max="1" width="10.5703125" customWidth="1"/>
    <col min="2" max="2" width="14.5703125" customWidth="1"/>
    <col min="3" max="3" width="18.7109375" customWidth="1"/>
    <col min="4" max="4" width="19.5703125" customWidth="1"/>
    <col min="5" max="5" width="13.28515625" customWidth="1"/>
    <col min="6" max="6" width="13.140625" customWidth="1"/>
    <col min="7" max="8" width="19" customWidth="1"/>
    <col min="9" max="9" width="15.85546875" customWidth="1"/>
    <col min="10" max="10" width="17.5703125" customWidth="1"/>
  </cols>
  <sheetData>
    <row r="1" spans="1:11" ht="18.75">
      <c r="A1" s="5" t="s">
        <v>336</v>
      </c>
      <c r="B1" s="16"/>
      <c r="C1" s="16"/>
      <c r="D1" s="230"/>
      <c r="E1" s="16"/>
      <c r="F1" s="16"/>
      <c r="G1" s="16"/>
      <c r="H1" s="16"/>
      <c r="I1" s="16"/>
      <c r="J1" s="16"/>
      <c r="K1" s="6"/>
    </row>
    <row r="2" spans="1:11" ht="33" customHeight="1">
      <c r="A2" s="549" t="s">
        <v>27</v>
      </c>
      <c r="B2" s="546"/>
      <c r="C2" s="546"/>
      <c r="D2" s="546"/>
      <c r="E2" s="546"/>
      <c r="F2" s="546"/>
      <c r="G2" s="546"/>
      <c r="H2" s="16"/>
      <c r="I2" s="16"/>
      <c r="J2" s="16"/>
      <c r="K2" s="6"/>
    </row>
    <row r="3" spans="1:11" ht="18.75">
      <c r="A3" s="577" t="s">
        <v>379</v>
      </c>
      <c r="B3" s="577"/>
      <c r="C3" s="577"/>
      <c r="D3" s="577"/>
      <c r="E3" s="577"/>
      <c r="F3" s="16"/>
      <c r="G3" s="16"/>
      <c r="H3" s="16"/>
      <c r="I3" s="16"/>
      <c r="J3" s="16"/>
      <c r="K3" s="6"/>
    </row>
    <row r="4" spans="1:11" ht="18.75">
      <c r="A4" s="578" t="s">
        <v>380</v>
      </c>
      <c r="B4" s="579"/>
      <c r="C4" s="579"/>
      <c r="D4" s="579"/>
      <c r="E4" s="16"/>
      <c r="F4" s="230"/>
      <c r="G4" s="16"/>
      <c r="H4" s="16"/>
      <c r="I4" s="16"/>
      <c r="J4" s="16"/>
      <c r="K4" s="6"/>
    </row>
    <row r="5" spans="1:11" ht="18.75">
      <c r="A5" s="195" t="s">
        <v>90</v>
      </c>
      <c r="B5" s="181"/>
      <c r="C5" s="181"/>
      <c r="D5" s="181"/>
      <c r="E5" s="181"/>
      <c r="F5" s="26"/>
      <c r="G5" s="26"/>
      <c r="H5" s="26"/>
      <c r="I5" s="26"/>
      <c r="J5" s="26"/>
    </row>
    <row r="6" spans="1:11" ht="12.75" customHeight="1"/>
    <row r="7" spans="1:11" ht="18.75">
      <c r="A7" s="4" t="s">
        <v>379</v>
      </c>
      <c r="B7" s="16"/>
      <c r="C7" s="16"/>
      <c r="D7" s="16"/>
    </row>
    <row r="8" spans="1:11" ht="12.75" customHeight="1"/>
    <row r="9" spans="1:11" ht="33" customHeight="1">
      <c r="A9" s="557" t="s">
        <v>1</v>
      </c>
      <c r="B9" s="558"/>
      <c r="C9" s="558"/>
      <c r="D9" s="558"/>
      <c r="E9" s="558"/>
      <c r="F9" s="558"/>
      <c r="G9" s="558"/>
      <c r="H9" s="6"/>
      <c r="I9" s="6"/>
      <c r="J9" s="6"/>
    </row>
    <row r="10" spans="1:11" ht="15.75">
      <c r="A10" s="183" t="s">
        <v>225</v>
      </c>
      <c r="B10" s="184"/>
      <c r="C10" s="184"/>
      <c r="D10" s="184"/>
      <c r="E10" s="184"/>
      <c r="F10" s="184"/>
      <c r="G10" s="184"/>
      <c r="H10" s="272"/>
      <c r="I10" s="6"/>
      <c r="J10" s="6"/>
    </row>
    <row r="11" spans="1:11" ht="12.75" customHeight="1">
      <c r="A11" s="3"/>
      <c r="H11" s="39"/>
    </row>
    <row r="12" spans="1:11" ht="48" customHeight="1">
      <c r="A12" s="559" t="s">
        <v>110</v>
      </c>
      <c r="B12" s="546"/>
      <c r="C12" s="546"/>
      <c r="D12" s="546"/>
      <c r="E12" s="546"/>
      <c r="F12" s="546"/>
      <c r="G12" s="546"/>
      <c r="H12" s="37"/>
      <c r="I12" s="3"/>
      <c r="J12" s="3"/>
    </row>
    <row r="13" spans="1:11" ht="15.75">
      <c r="A13" s="185" t="s">
        <v>139</v>
      </c>
      <c r="B13" s="186"/>
      <c r="C13" s="186"/>
      <c r="D13" s="186"/>
      <c r="E13" s="186"/>
      <c r="F13" s="186"/>
      <c r="G13" s="186"/>
      <c r="H13" s="37"/>
      <c r="I13" s="3"/>
      <c r="J13" s="3"/>
    </row>
    <row r="14" spans="1:11" ht="12.75" customHeight="1">
      <c r="A14" s="37"/>
      <c r="B14" s="37"/>
      <c r="C14" s="37"/>
      <c r="D14" s="37"/>
      <c r="E14" s="37"/>
      <c r="F14" s="37"/>
      <c r="G14" s="37"/>
      <c r="H14" s="37"/>
    </row>
    <row r="15" spans="1:11" ht="33" customHeight="1">
      <c r="A15" s="560" t="s">
        <v>113</v>
      </c>
      <c r="B15" s="546"/>
      <c r="C15" s="546"/>
      <c r="D15" s="546"/>
      <c r="E15" s="546"/>
      <c r="F15" s="546"/>
      <c r="G15" s="546"/>
      <c r="H15" s="37"/>
      <c r="I15" s="38"/>
      <c r="J15" s="3"/>
    </row>
    <row r="16" spans="1:11" ht="12.75" customHeight="1">
      <c r="H16" s="39"/>
      <c r="I16" s="38"/>
      <c r="J16" s="3"/>
    </row>
    <row r="17" spans="1:11" ht="48" customHeight="1">
      <c r="A17" s="547" t="s">
        <v>114</v>
      </c>
      <c r="B17" s="546"/>
      <c r="C17" s="546"/>
      <c r="D17" s="546"/>
      <c r="E17" s="546"/>
      <c r="F17" s="546"/>
      <c r="G17" s="546"/>
      <c r="H17" s="37"/>
    </row>
    <row r="18" spans="1:11" ht="15.75">
      <c r="A18" s="187" t="s">
        <v>71</v>
      </c>
      <c r="B18" s="36"/>
      <c r="C18" s="36"/>
      <c r="D18" s="36"/>
      <c r="E18" s="36"/>
      <c r="F18" s="36"/>
      <c r="G18" s="36"/>
      <c r="H18" s="37"/>
    </row>
    <row r="19" spans="1:11">
      <c r="H19" s="39"/>
      <c r="I19" s="28"/>
    </row>
    <row r="20" spans="1:11" ht="15.75">
      <c r="A20" s="555" t="s">
        <v>75</v>
      </c>
      <c r="B20" s="555"/>
      <c r="C20" s="555"/>
      <c r="D20" s="555"/>
      <c r="E20" s="555"/>
      <c r="F20" s="555"/>
      <c r="G20" s="555"/>
      <c r="H20" s="37"/>
    </row>
    <row r="21" spans="1:11">
      <c r="H21" s="39"/>
    </row>
    <row r="22" spans="1:11" ht="15.75">
      <c r="A22" s="556" t="s">
        <v>286</v>
      </c>
      <c r="B22" s="556"/>
      <c r="C22" s="556"/>
      <c r="D22" s="556"/>
      <c r="E22" s="556"/>
      <c r="F22" s="556"/>
      <c r="G22" s="556"/>
      <c r="H22" s="41"/>
    </row>
    <row r="23" spans="1:11">
      <c r="H23" s="39"/>
    </row>
    <row r="24" spans="1:11" ht="12.75" customHeight="1" thickBot="1">
      <c r="H24" s="39"/>
    </row>
    <row r="25" spans="1:11" ht="16.5" thickBot="1">
      <c r="B25" s="543" t="s">
        <v>115</v>
      </c>
      <c r="C25" s="544"/>
      <c r="D25" s="191">
        <f>LOOKUP("End of Data",Data!$I$34:'Data'!$I$90,Data!$B$34:'Data'!$B$90)</f>
        <v>43195</v>
      </c>
    </row>
    <row r="26" spans="1:11" ht="16.5" thickBot="1">
      <c r="A26" s="10" t="s">
        <v>363</v>
      </c>
      <c r="B26" s="11"/>
      <c r="C26" s="11"/>
      <c r="D26" s="11"/>
      <c r="E26" s="11"/>
      <c r="F26" s="11"/>
      <c r="G26" s="11"/>
      <c r="H26" s="11"/>
      <c r="I26" s="11"/>
      <c r="J26" s="13"/>
    </row>
    <row r="27" spans="1:11" ht="15">
      <c r="A27" s="12"/>
      <c r="B27" s="552" t="s">
        <v>116</v>
      </c>
      <c r="C27" s="553"/>
      <c r="D27" s="541" t="s">
        <v>77</v>
      </c>
      <c r="E27" s="541"/>
      <c r="F27" s="54" t="s">
        <v>85</v>
      </c>
      <c r="G27" s="542" t="s">
        <v>78</v>
      </c>
      <c r="H27" s="542"/>
      <c r="I27" s="542"/>
      <c r="J27" s="87"/>
    </row>
    <row r="28" spans="1:11">
      <c r="A28" s="65" t="s">
        <v>81</v>
      </c>
      <c r="B28" s="209" t="s">
        <v>79</v>
      </c>
      <c r="C28" s="209" t="s">
        <v>80</v>
      </c>
      <c r="D28" s="210" t="s">
        <v>82</v>
      </c>
      <c r="E28" s="210" t="s">
        <v>83</v>
      </c>
      <c r="F28" s="54" t="s">
        <v>84</v>
      </c>
      <c r="G28" s="211" t="s">
        <v>120</v>
      </c>
      <c r="H28" s="211" t="s">
        <v>119</v>
      </c>
      <c r="I28" s="211" t="s">
        <v>121</v>
      </c>
      <c r="J28" s="87"/>
    </row>
    <row r="29" spans="1:11" ht="51" customHeight="1">
      <c r="A29" s="212" t="s">
        <v>87</v>
      </c>
      <c r="B29" s="213" t="s">
        <v>124</v>
      </c>
      <c r="C29" s="213" t="s">
        <v>69</v>
      </c>
      <c r="D29" s="214" t="s">
        <v>28</v>
      </c>
      <c r="E29" s="214" t="s">
        <v>117</v>
      </c>
      <c r="F29" s="215" t="s">
        <v>125</v>
      </c>
      <c r="G29" s="216" t="s">
        <v>118</v>
      </c>
      <c r="H29" s="216" t="s">
        <v>29</v>
      </c>
      <c r="I29" s="216" t="s">
        <v>122</v>
      </c>
      <c r="J29" s="217"/>
    </row>
    <row r="30" spans="1:11">
      <c r="B30" s="57" t="s">
        <v>123</v>
      </c>
      <c r="C30" s="56"/>
      <c r="D30" s="49"/>
      <c r="E30" s="49"/>
      <c r="F30" s="52"/>
      <c r="G30" s="59"/>
      <c r="H30" s="273" t="s">
        <v>157</v>
      </c>
      <c r="I30" s="273" t="s">
        <v>217</v>
      </c>
      <c r="J30" s="64"/>
      <c r="K30" s="17"/>
    </row>
    <row r="31" spans="1:11" ht="15.75">
      <c r="A31" t="s">
        <v>241</v>
      </c>
      <c r="B31" s="55" t="s">
        <v>156</v>
      </c>
      <c r="C31" s="55" t="str">
        <f>IF(B32=0,"",B32)</f>
        <v/>
      </c>
      <c r="D31" s="188">
        <f t="array" ref="D31:D42">TRANSPOSE(Data!$C$531:'Data'!$NM$531)</f>
        <v>-0.1540939999999999</v>
      </c>
      <c r="E31" s="50" t="str">
        <f>IF(C31="","",C31+D31)</f>
        <v/>
      </c>
      <c r="F31" s="253">
        <f>LOOKUP("End of Data",Data!$Q$241:'Data'!$Q$309,Data!E$241:'Data'!E$309)</f>
        <v>4.37</v>
      </c>
      <c r="G31" s="61">
        <f>IF(F31&gt;0,F31,E31)</f>
        <v>4.37</v>
      </c>
      <c r="H31" s="189">
        <f>Data!C622*100</f>
        <v>13.62</v>
      </c>
      <c r="I31" s="62">
        <f t="shared" ref="I31:I42" si="0">(G31*H31)/100</f>
        <v>0.595194</v>
      </c>
      <c r="J31" s="64"/>
      <c r="K31" s="17"/>
    </row>
    <row r="32" spans="1:11" ht="15.75">
      <c r="A32" t="s">
        <v>154</v>
      </c>
      <c r="B32" s="411">
        <f>LOOKUP("End of Data",Data!$I$34:'Data'!$I$102,Data!C$34:'Data'!C$102)</f>
        <v>0</v>
      </c>
      <c r="C32" s="55" t="str">
        <f>IF(B34=0,"",B34)</f>
        <v/>
      </c>
      <c r="D32" s="188">
        <v>-0.34551440000000005</v>
      </c>
      <c r="E32" s="50" t="str">
        <f t="shared" ref="E32:E42" si="1">IF(C32="","",C32+D32)</f>
        <v/>
      </c>
      <c r="F32" s="253">
        <f>LOOKUP("End of Data",Data!$Q$241:'Data'!$Q$309,Data!F$241:'Data'!F$309)</f>
        <v>4.7699999999999996</v>
      </c>
      <c r="G32" s="61">
        <f>IF(F32&gt;0,F32,E32)</f>
        <v>4.7699999999999996</v>
      </c>
      <c r="H32" s="189">
        <f>Data!D622*100</f>
        <v>17.72</v>
      </c>
      <c r="I32" s="62">
        <f t="shared" si="0"/>
        <v>0.84524399999999988</v>
      </c>
      <c r="J32" s="64"/>
      <c r="K32" s="17"/>
    </row>
    <row r="33" spans="1:11" ht="15.75">
      <c r="A33" t="s">
        <v>155</v>
      </c>
      <c r="B33" s="55"/>
      <c r="C33" s="55" t="str">
        <f>IF(B34=0,"",B34)</f>
        <v/>
      </c>
      <c r="D33" s="188">
        <v>-0.31340320000000021</v>
      </c>
      <c r="E33" s="50" t="str">
        <f t="shared" si="1"/>
        <v/>
      </c>
      <c r="F33" s="253">
        <f>LOOKUP("End of Data",Data!$Q$241:'Data'!$Q$309,Data!G$241:'Data'!G$309)</f>
        <v>4.83</v>
      </c>
      <c r="G33" s="61">
        <f t="shared" ref="G33:G42" si="2">IF(F33&gt;0,F33,E33)</f>
        <v>4.83</v>
      </c>
      <c r="H33" s="189">
        <f>Data!E622*100</f>
        <v>13.22</v>
      </c>
      <c r="I33" s="62">
        <f t="shared" si="0"/>
        <v>0.63852600000000004</v>
      </c>
      <c r="J33" s="64"/>
      <c r="K33" s="17"/>
    </row>
    <row r="34" spans="1:11" ht="15.75">
      <c r="A34" t="s">
        <v>144</v>
      </c>
      <c r="B34" s="411">
        <f>LOOKUP("End of Data",Data!$I$34:'Data'!$I$102,Data!D$34:'Data'!D$102)</f>
        <v>0</v>
      </c>
      <c r="C34" s="55" t="str">
        <f>IF(B37=0,"",B37)</f>
        <v/>
      </c>
      <c r="D34" s="188">
        <v>-0.42383460000000028</v>
      </c>
      <c r="E34" s="50" t="str">
        <f t="shared" si="1"/>
        <v/>
      </c>
      <c r="F34" s="253">
        <f>LOOKUP("End of Data",Data!$Q$241:'Data'!$Q$309,Data!H$241:'Data'!H$309)</f>
        <v>4.6500000000000004</v>
      </c>
      <c r="G34" s="61">
        <f t="shared" si="2"/>
        <v>4.6500000000000004</v>
      </c>
      <c r="H34" s="189">
        <f>Data!F622*100</f>
        <v>9.74</v>
      </c>
      <c r="I34" s="62">
        <f t="shared" si="0"/>
        <v>0.45291000000000003</v>
      </c>
      <c r="J34" s="64"/>
      <c r="K34" s="17"/>
    </row>
    <row r="35" spans="1:11" ht="15.75">
      <c r="A35" t="s">
        <v>145</v>
      </c>
      <c r="B35" s="55"/>
      <c r="C35" s="55" t="str">
        <f>IF(B37=0,"",B37)</f>
        <v/>
      </c>
      <c r="D35" s="188">
        <v>-0.38929859999999944</v>
      </c>
      <c r="E35" s="50" t="str">
        <f t="shared" si="1"/>
        <v/>
      </c>
      <c r="F35" s="253">
        <f>LOOKUP("End of Data",Data!$Q$241:'Data'!$Q$309,Data!I$241:'Data'!I$309)</f>
        <v>4.6399999999999997</v>
      </c>
      <c r="G35" s="61">
        <f t="shared" si="2"/>
        <v>4.6399999999999997</v>
      </c>
      <c r="H35" s="189">
        <f>Data!G622*100</f>
        <v>6.4399999999999995</v>
      </c>
      <c r="I35" s="62">
        <f t="shared" si="0"/>
        <v>0.29881599999999997</v>
      </c>
      <c r="J35" s="64"/>
      <c r="K35" s="17"/>
    </row>
    <row r="36" spans="1:11" ht="15.75">
      <c r="A36" t="s">
        <v>146</v>
      </c>
      <c r="B36" s="55"/>
      <c r="C36" s="55" t="str">
        <f>IF(B37=0,"",B37)</f>
        <v/>
      </c>
      <c r="D36" s="188">
        <v>-0.14594059999999995</v>
      </c>
      <c r="E36" s="50" t="str">
        <f t="shared" si="1"/>
        <v/>
      </c>
      <c r="F36" s="253">
        <f>LOOKUP("End of Data",Data!$Q$241:'Data'!$Q$309,Data!J$241:'Data'!J$309)</f>
        <v>4.7300000000000004</v>
      </c>
      <c r="G36" s="61">
        <f t="shared" si="2"/>
        <v>4.7300000000000004</v>
      </c>
      <c r="H36" s="189">
        <f>Data!H622*100</f>
        <v>4.7</v>
      </c>
      <c r="I36" s="62">
        <f t="shared" si="0"/>
        <v>0.22231000000000001</v>
      </c>
      <c r="J36" s="64"/>
      <c r="K36" s="17"/>
    </row>
    <row r="37" spans="1:11" ht="15.75">
      <c r="A37" t="s">
        <v>147</v>
      </c>
      <c r="B37" s="411">
        <f>LOOKUP("End of Data",Data!$I$34:'Data'!$I$102,Data!E$34:'Data'!E$102)</f>
        <v>0</v>
      </c>
      <c r="C37" s="55" t="str">
        <f>IF(B40=0,"",B40)</f>
        <v/>
      </c>
      <c r="D37" s="188">
        <v>-0.17650219999999991</v>
      </c>
      <c r="E37" s="50" t="str">
        <f t="shared" si="1"/>
        <v/>
      </c>
      <c r="F37" s="253">
        <f>LOOKUP("End of Data",Data!$Q$241:'Data'!$Q$309,Data!K$241:'Data'!K$309)</f>
        <v>4.51</v>
      </c>
      <c r="G37" s="61">
        <f t="shared" si="2"/>
        <v>4.51</v>
      </c>
      <c r="H37" s="189">
        <f>Data!I622*100</f>
        <v>7.339999999999999</v>
      </c>
      <c r="I37" s="62">
        <f t="shared" si="0"/>
        <v>0.33103399999999994</v>
      </c>
      <c r="J37" s="64"/>
      <c r="K37" s="17"/>
    </row>
    <row r="38" spans="1:11" ht="15.75">
      <c r="A38" t="s">
        <v>148</v>
      </c>
      <c r="B38" s="55"/>
      <c r="C38" s="55" t="str">
        <f>IF(B40=0,"",B40)</f>
        <v/>
      </c>
      <c r="D38" s="188">
        <v>7.5613599999999975E-2</v>
      </c>
      <c r="E38" s="50" t="str">
        <f t="shared" si="1"/>
        <v/>
      </c>
      <c r="F38" s="253">
        <f>LOOKUP("End of Data",Data!$Q$241:'Data'!$Q$309,Data!L$241:'Data'!L$309)</f>
        <v>4.6900000000000004</v>
      </c>
      <c r="G38" s="61">
        <f t="shared" si="2"/>
        <v>4.6900000000000004</v>
      </c>
      <c r="H38" s="189">
        <f>Data!J622*100</f>
        <v>7.64</v>
      </c>
      <c r="I38" s="62">
        <f t="shared" si="0"/>
        <v>0.35831600000000002</v>
      </c>
      <c r="J38" s="64"/>
      <c r="K38" s="17"/>
    </row>
    <row r="39" spans="1:11" ht="15.75">
      <c r="A39" t="s">
        <v>149</v>
      </c>
      <c r="B39" s="56"/>
      <c r="C39" s="55" t="str">
        <f>IF(B40=0,"",B40)</f>
        <v/>
      </c>
      <c r="D39" s="188">
        <v>3.253179999999993E-2</v>
      </c>
      <c r="E39" s="50" t="str">
        <f t="shared" si="1"/>
        <v/>
      </c>
      <c r="F39" s="253">
        <f>LOOKUP("End of Data",Data!$Q$241:'Data'!$Q$309,Data!M$241:'Data'!M$309)</f>
        <v>4.92</v>
      </c>
      <c r="G39" s="61">
        <f t="shared" si="2"/>
        <v>4.92</v>
      </c>
      <c r="H39" s="189">
        <f>Data!K622*100</f>
        <v>5.1400000000000006</v>
      </c>
      <c r="I39" s="62">
        <f t="shared" si="0"/>
        <v>0.252888</v>
      </c>
      <c r="J39" s="64"/>
      <c r="K39" s="17"/>
    </row>
    <row r="40" spans="1:11" ht="15.75">
      <c r="A40" t="s">
        <v>150</v>
      </c>
      <c r="B40" s="411">
        <f>LOOKUP("End of Data",Data!$I$34:'Data'!$I$102,Data!F$34:'Data'!F$102)</f>
        <v>0</v>
      </c>
      <c r="C40" s="55">
        <f>IF(B42=0,"",B42)</f>
        <v>4.9850000000000003</v>
      </c>
      <c r="D40" s="188">
        <v>-0.12867359999999978</v>
      </c>
      <c r="E40" s="50">
        <f t="shared" si="1"/>
        <v>4.8563264000000004</v>
      </c>
      <c r="F40" s="253">
        <f>LOOKUP("End of Data",Data!$Q$241:'Data'!$Q$309,Data!N$241:'Data'!N$309)</f>
        <v>0</v>
      </c>
      <c r="G40" s="61">
        <f t="shared" si="2"/>
        <v>4.8563264000000004</v>
      </c>
      <c r="H40" s="189">
        <f>Data!L622*100</f>
        <v>6.18</v>
      </c>
      <c r="I40" s="62">
        <f t="shared" si="0"/>
        <v>0.30012097152</v>
      </c>
      <c r="J40" s="64"/>
      <c r="K40" s="17"/>
    </row>
    <row r="41" spans="1:11" ht="15.75">
      <c r="A41" t="s">
        <v>151</v>
      </c>
      <c r="B41" s="56"/>
      <c r="C41" s="55">
        <f>IF(B42=0,"",B42)</f>
        <v>4.9850000000000003</v>
      </c>
      <c r="D41" s="188">
        <v>-7.0101200000000044E-2</v>
      </c>
      <c r="E41" s="50">
        <f t="shared" si="1"/>
        <v>4.9148988000000005</v>
      </c>
      <c r="F41" s="253">
        <f>LOOKUP("End of Data",Data!$Q$241:'Data'!$Q$309,Data!O$241:'Data'!O$309)</f>
        <v>0</v>
      </c>
      <c r="G41" s="61">
        <f t="shared" si="2"/>
        <v>4.9148988000000005</v>
      </c>
      <c r="H41" s="189">
        <f>Data!M622*100</f>
        <v>4.5999999999999996</v>
      </c>
      <c r="I41" s="62">
        <f t="shared" si="0"/>
        <v>0.2260853448</v>
      </c>
      <c r="J41" s="64"/>
      <c r="K41" s="17"/>
    </row>
    <row r="42" spans="1:11" ht="15.75">
      <c r="A42" t="s">
        <v>60</v>
      </c>
      <c r="B42" s="411">
        <f>LOOKUP("End of Data",Data!$I$34:'Data'!$I$102,Data!G$34:'Data'!G$102)</f>
        <v>4.9850000000000003</v>
      </c>
      <c r="C42" s="55">
        <f>IF(B43=0,"",B43)</f>
        <v>5.165</v>
      </c>
      <c r="D42" s="188">
        <v>-5.7280000000000088E-2</v>
      </c>
      <c r="E42" s="50">
        <f t="shared" si="1"/>
        <v>5.1077199999999996</v>
      </c>
      <c r="F42" s="253">
        <f>LOOKUP("End of Data",Data!$Q$241:'Data'!$Q$309,Data!P$241:'Data'!P$309)</f>
        <v>0</v>
      </c>
      <c r="G42" s="61">
        <f t="shared" si="2"/>
        <v>5.1077199999999996</v>
      </c>
      <c r="H42" s="189">
        <f>Data!N622*100</f>
        <v>3.66</v>
      </c>
      <c r="I42" s="62">
        <f t="shared" si="0"/>
        <v>0.18694255200000001</v>
      </c>
      <c r="J42" s="64"/>
      <c r="K42" s="17"/>
    </row>
    <row r="43" spans="1:11" ht="16.5" thickBot="1">
      <c r="A43" s="13" t="s">
        <v>61</v>
      </c>
      <c r="B43" s="412">
        <f>LOOKUP("End of Data",Data!$I$34:'Data'!$I$102,Data!H$34:'Data'!H$102)</f>
        <v>5.165</v>
      </c>
      <c r="C43" s="58"/>
      <c r="D43" s="51"/>
      <c r="E43" s="51"/>
      <c r="F43" s="53"/>
      <c r="G43" s="193" t="s">
        <v>137</v>
      </c>
      <c r="H43" s="190">
        <f>SUM(H31:H42)</f>
        <v>100</v>
      </c>
      <c r="I43" s="60"/>
      <c r="J43" s="502"/>
      <c r="K43" s="17"/>
    </row>
    <row r="44" spans="1:11">
      <c r="A44" s="220"/>
      <c r="B44" s="221"/>
      <c r="C44" s="221"/>
      <c r="D44" s="221"/>
      <c r="E44" s="221"/>
      <c r="F44" s="221"/>
      <c r="G44" s="221"/>
      <c r="H44" s="220"/>
      <c r="I44" s="220"/>
      <c r="J44" s="220"/>
    </row>
    <row r="45" spans="1:11" ht="16.5" thickBot="1">
      <c r="A45" s="66" t="s">
        <v>220</v>
      </c>
      <c r="B45" s="66"/>
      <c r="C45" s="66"/>
      <c r="D45" s="67"/>
      <c r="E45" s="68"/>
      <c r="F45" s="68"/>
      <c r="G45" s="68"/>
      <c r="H45" s="68"/>
      <c r="I45" s="68"/>
      <c r="J45" s="88"/>
    </row>
    <row r="46" spans="1:11" ht="16.5" thickBot="1">
      <c r="A46" s="69"/>
      <c r="B46" s="69"/>
      <c r="C46" s="69"/>
      <c r="D46" s="70"/>
      <c r="E46" s="68"/>
      <c r="F46" s="68"/>
      <c r="G46" s="68"/>
      <c r="H46" s="68"/>
      <c r="I46" s="68"/>
      <c r="J46" s="88"/>
    </row>
    <row r="47" spans="1:11" ht="15" thickBot="1">
      <c r="A47" s="86" t="s">
        <v>126</v>
      </c>
      <c r="B47" s="68"/>
      <c r="C47" s="68"/>
      <c r="D47" s="70"/>
      <c r="E47" s="68"/>
      <c r="F47" s="68"/>
      <c r="G47" s="68"/>
      <c r="H47" s="68"/>
      <c r="I47" s="71">
        <f>SUM(I31:I42)</f>
        <v>4.7083868683199999</v>
      </c>
      <c r="J47" s="88"/>
    </row>
    <row r="48" spans="1:11">
      <c r="A48" s="68"/>
      <c r="B48" s="68"/>
      <c r="C48" s="68"/>
      <c r="D48" s="72"/>
      <c r="E48" s="68"/>
      <c r="F48" s="68"/>
      <c r="G48" s="68"/>
      <c r="H48" s="68"/>
      <c r="I48" s="68"/>
      <c r="J48" s="88"/>
    </row>
    <row r="49" spans="1:10" ht="16.5" thickBot="1">
      <c r="A49" s="73" t="s">
        <v>291</v>
      </c>
      <c r="B49" s="73"/>
      <c r="C49" s="73"/>
      <c r="D49" s="74"/>
      <c r="E49" s="47"/>
      <c r="F49" s="47"/>
      <c r="G49" s="47"/>
      <c r="H49" s="47"/>
      <c r="I49" s="47"/>
      <c r="J49" s="89"/>
    </row>
    <row r="50" spans="1:10" ht="16.5" thickBot="1">
      <c r="A50" s="75" t="s">
        <v>141</v>
      </c>
      <c r="B50" s="76"/>
      <c r="C50" s="77"/>
      <c r="D50" s="78"/>
      <c r="E50" s="75"/>
      <c r="F50" s="75"/>
      <c r="G50" s="47"/>
      <c r="H50" s="47"/>
      <c r="I50" s="47"/>
      <c r="J50" s="89"/>
    </row>
    <row r="51" spans="1:10" ht="15" thickBot="1">
      <c r="A51" s="47"/>
      <c r="B51" s="224" t="s">
        <v>276</v>
      </c>
      <c r="C51" s="494">
        <f>MAX(0,(D52 -(IF(G52&gt;I52,G52,I52))))</f>
        <v>0.79161313168000014</v>
      </c>
      <c r="D51" s="83" t="s">
        <v>289</v>
      </c>
      <c r="E51" s="82"/>
      <c r="F51" s="492"/>
      <c r="G51" s="47"/>
      <c r="H51" s="47"/>
      <c r="I51" s="492"/>
      <c r="J51" s="89"/>
    </row>
    <row r="52" spans="1:10" ht="14.25">
      <c r="A52" s="47"/>
      <c r="B52" s="223"/>
      <c r="C52" s="495"/>
      <c r="D52" s="81">
        <f>+Data!F796</f>
        <v>5.5</v>
      </c>
      <c r="E52" s="78"/>
      <c r="F52" s="79"/>
      <c r="G52" s="81">
        <f>+I47</f>
        <v>4.7083868683199999</v>
      </c>
      <c r="H52" s="79"/>
      <c r="I52" s="81">
        <f>+Data!C796</f>
        <v>2.94</v>
      </c>
      <c r="J52" s="79"/>
    </row>
    <row r="53" spans="1:10">
      <c r="A53" s="79"/>
      <c r="B53" s="500"/>
      <c r="C53" s="493"/>
      <c r="D53" s="82"/>
      <c r="E53" s="79"/>
      <c r="F53" s="82"/>
      <c r="G53" s="79"/>
      <c r="H53" s="79"/>
      <c r="I53" s="79"/>
      <c r="J53" s="79"/>
    </row>
    <row r="54" spans="1:10" ht="15.75">
      <c r="A54" s="78"/>
      <c r="B54" s="79"/>
      <c r="C54" s="78"/>
      <c r="D54" s="79"/>
      <c r="E54" s="493"/>
      <c r="F54" s="78"/>
      <c r="G54" s="80"/>
      <c r="H54" s="85"/>
      <c r="I54" s="79"/>
      <c r="J54" s="79"/>
    </row>
    <row r="55" spans="1:10">
      <c r="A55" s="79"/>
      <c r="B55" s="79"/>
      <c r="C55" s="79"/>
      <c r="D55" s="79"/>
      <c r="E55" s="79"/>
      <c r="F55" s="79"/>
      <c r="G55" s="79"/>
      <c r="H55" s="493"/>
      <c r="I55" s="493"/>
      <c r="J55" s="79"/>
    </row>
    <row r="56" spans="1:10" ht="14.25">
      <c r="A56" s="79"/>
      <c r="B56" s="79"/>
      <c r="C56" s="79"/>
      <c r="D56" s="78"/>
      <c r="E56" s="79"/>
      <c r="F56" s="79"/>
      <c r="G56" s="79"/>
      <c r="H56" s="79"/>
      <c r="I56" s="79"/>
      <c r="J56" s="79"/>
    </row>
    <row r="57" spans="1:10" ht="14.25">
      <c r="A57" s="65" t="s">
        <v>17</v>
      </c>
      <c r="B57" s="14"/>
      <c r="C57" s="503"/>
      <c r="D57" s="504"/>
      <c r="E57" s="503"/>
      <c r="F57" s="218"/>
      <c r="G57" s="14"/>
      <c r="H57" s="15"/>
      <c r="I57" s="14"/>
      <c r="J57" s="14"/>
    </row>
    <row r="58" spans="1:10">
      <c r="A58" t="s">
        <v>6</v>
      </c>
    </row>
    <row r="59" spans="1:10">
      <c r="A59" s="298" t="s">
        <v>295</v>
      </c>
      <c r="C59" s="14"/>
    </row>
    <row r="60" spans="1:10">
      <c r="A60" s="298" t="s">
        <v>234</v>
      </c>
      <c r="C60" s="14"/>
      <c r="I60" s="14"/>
    </row>
    <row r="61" spans="1:10">
      <c r="A61" s="298" t="s">
        <v>311</v>
      </c>
    </row>
    <row r="62" spans="1:10">
      <c r="A62" s="94"/>
    </row>
    <row r="63" spans="1:10" ht="12.75" customHeight="1">
      <c r="A63" s="94"/>
    </row>
    <row r="64" spans="1:10" ht="12.75" customHeight="1"/>
    <row r="65" spans="1:9" ht="12.75" customHeight="1">
      <c r="A65" s="182"/>
      <c r="B65" s="37"/>
      <c r="C65" s="37"/>
      <c r="D65" s="37"/>
      <c r="E65" s="37"/>
      <c r="F65" s="37"/>
      <c r="G65" s="37"/>
      <c r="H65" s="38"/>
      <c r="I65" s="6"/>
    </row>
    <row r="66" spans="1:9" ht="15.75">
      <c r="A66" s="37" t="s">
        <v>380</v>
      </c>
      <c r="B66" s="38"/>
      <c r="C66" s="38"/>
      <c r="D66" s="38"/>
      <c r="E66" s="38"/>
      <c r="F66" s="38"/>
      <c r="G66" s="40"/>
      <c r="H66" s="7"/>
    </row>
    <row r="67" spans="1:9" ht="47.25" customHeight="1">
      <c r="A67" s="580" t="s">
        <v>382</v>
      </c>
      <c r="B67" s="580"/>
      <c r="C67" s="580"/>
      <c r="D67" s="580"/>
      <c r="E67" s="580"/>
      <c r="F67" s="580"/>
      <c r="G67" s="580"/>
      <c r="H67" s="7"/>
    </row>
    <row r="68" spans="1:9" ht="12.75" customHeight="1">
      <c r="A68" s="37"/>
      <c r="B68" s="37"/>
      <c r="C68" s="37"/>
      <c r="D68" s="37"/>
      <c r="E68" s="37"/>
      <c r="F68" s="39"/>
      <c r="G68" s="39"/>
    </row>
    <row r="69" spans="1:9" ht="33" customHeight="1">
      <c r="A69" s="557" t="s">
        <v>7</v>
      </c>
      <c r="B69" s="558"/>
      <c r="C69" s="558"/>
      <c r="D69" s="558"/>
      <c r="E69" s="558"/>
      <c r="F69" s="558"/>
      <c r="G69" s="558"/>
      <c r="H69" s="6"/>
      <c r="I69" s="6"/>
    </row>
    <row r="70" spans="1:9" ht="15.75">
      <c r="A70" s="183" t="s">
        <v>138</v>
      </c>
      <c r="B70" s="184"/>
      <c r="C70" s="184"/>
      <c r="D70" s="184"/>
      <c r="E70" s="184"/>
      <c r="F70" s="184"/>
      <c r="G70" s="184"/>
      <c r="H70" s="272"/>
      <c r="I70" s="6"/>
    </row>
    <row r="71" spans="1:9" ht="12.75" customHeight="1">
      <c r="A71" s="3"/>
      <c r="H71" s="39"/>
    </row>
    <row r="72" spans="1:9" ht="48" customHeight="1">
      <c r="A72" s="559" t="s">
        <v>110</v>
      </c>
      <c r="B72" s="546"/>
      <c r="C72" s="546"/>
      <c r="D72" s="546"/>
      <c r="E72" s="546"/>
      <c r="F72" s="546"/>
      <c r="G72" s="546"/>
      <c r="H72" s="37"/>
      <c r="I72" s="3"/>
    </row>
    <row r="73" spans="1:9" ht="15.75">
      <c r="A73" s="185" t="s">
        <v>139</v>
      </c>
      <c r="B73" s="186"/>
      <c r="C73" s="186"/>
      <c r="D73" s="186"/>
      <c r="E73" s="186"/>
      <c r="F73" s="186"/>
      <c r="G73" s="186"/>
      <c r="H73" s="37"/>
      <c r="I73" s="3"/>
    </row>
    <row r="74" spans="1:9" ht="12.75" customHeight="1">
      <c r="A74" s="37"/>
      <c r="B74" s="37"/>
      <c r="C74" s="37"/>
      <c r="D74" s="37"/>
      <c r="E74" s="37"/>
      <c r="F74" s="37"/>
      <c r="G74" s="37"/>
      <c r="H74" s="37"/>
    </row>
    <row r="75" spans="1:9" ht="33" customHeight="1">
      <c r="A75" s="560" t="s">
        <v>312</v>
      </c>
      <c r="B75" s="546"/>
      <c r="C75" s="546"/>
      <c r="D75" s="546"/>
      <c r="E75" s="546"/>
      <c r="F75" s="546"/>
      <c r="G75" s="546"/>
      <c r="H75" s="37"/>
      <c r="I75" s="38"/>
    </row>
    <row r="76" spans="1:9" ht="12.75" customHeight="1">
      <c r="H76" s="39"/>
      <c r="I76" s="38"/>
    </row>
    <row r="77" spans="1:9" ht="48" customHeight="1">
      <c r="A77" s="547" t="s">
        <v>114</v>
      </c>
      <c r="B77" s="546"/>
      <c r="C77" s="546"/>
      <c r="D77" s="546"/>
      <c r="E77" s="546"/>
      <c r="F77" s="546"/>
      <c r="G77" s="546"/>
      <c r="H77" s="37"/>
    </row>
    <row r="78" spans="1:9" ht="15.75">
      <c r="A78" s="187" t="s">
        <v>140</v>
      </c>
      <c r="B78" s="36"/>
      <c r="C78" s="36"/>
      <c r="D78" s="36"/>
      <c r="E78" s="36"/>
      <c r="F78" s="37"/>
      <c r="G78" s="37"/>
      <c r="H78" s="37"/>
    </row>
    <row r="79" spans="1:9">
      <c r="H79" s="39"/>
      <c r="I79" s="28"/>
    </row>
    <row r="80" spans="1:9" ht="15.75">
      <c r="A80" s="555" t="s">
        <v>75</v>
      </c>
      <c r="B80" s="555"/>
      <c r="C80" s="555"/>
      <c r="D80" s="555"/>
      <c r="E80" s="555"/>
      <c r="F80" s="555"/>
      <c r="G80" s="555"/>
      <c r="H80" s="37"/>
    </row>
    <row r="81" spans="1:10">
      <c r="H81" s="39"/>
    </row>
    <row r="82" spans="1:10" ht="15.75">
      <c r="A82" s="556" t="s">
        <v>275</v>
      </c>
      <c r="B82" s="556"/>
      <c r="C82" s="556"/>
      <c r="D82" s="556"/>
      <c r="E82" s="556"/>
      <c r="F82" s="556"/>
      <c r="G82" s="556"/>
      <c r="H82" s="41"/>
    </row>
    <row r="83" spans="1:10" ht="12.75" customHeight="1">
      <c r="H83" s="39"/>
    </row>
    <row r="84" spans="1:10" ht="12.75" customHeight="1">
      <c r="H84" s="39"/>
    </row>
    <row r="85" spans="1:10" ht="12.75" customHeight="1" thickBot="1"/>
    <row r="86" spans="1:10" ht="16.5" thickBot="1">
      <c r="B86" s="543" t="s">
        <v>115</v>
      </c>
      <c r="C86" s="544"/>
      <c r="D86" s="191">
        <f>LOOKUP("End of Data",Data!$I$112:'Data'!$I$181,Data!$B$112:'Data'!$B$181)</f>
        <v>42880</v>
      </c>
    </row>
    <row r="87" spans="1:10" ht="16.5" thickBot="1">
      <c r="A87" s="10" t="s">
        <v>381</v>
      </c>
      <c r="B87" s="11"/>
      <c r="C87" s="11"/>
      <c r="D87" s="11"/>
      <c r="E87" s="11"/>
      <c r="F87" s="11"/>
      <c r="G87" s="11"/>
      <c r="H87" s="11"/>
      <c r="I87" s="11"/>
      <c r="J87" s="13"/>
    </row>
    <row r="88" spans="1:10" ht="15">
      <c r="A88" s="12"/>
      <c r="B88" s="552" t="s">
        <v>116</v>
      </c>
      <c r="C88" s="553"/>
      <c r="D88" s="541" t="s">
        <v>77</v>
      </c>
      <c r="E88" s="541"/>
      <c r="F88" s="54" t="s">
        <v>85</v>
      </c>
      <c r="G88" s="542" t="s">
        <v>78</v>
      </c>
      <c r="H88" s="542"/>
      <c r="I88" s="542"/>
      <c r="J88" s="87"/>
    </row>
    <row r="89" spans="1:10">
      <c r="A89" s="65" t="s">
        <v>81</v>
      </c>
      <c r="B89" s="209" t="s">
        <v>79</v>
      </c>
      <c r="C89" s="209" t="s">
        <v>80</v>
      </c>
      <c r="D89" s="210" t="s">
        <v>82</v>
      </c>
      <c r="E89" s="210" t="s">
        <v>83</v>
      </c>
      <c r="F89" s="54" t="s">
        <v>84</v>
      </c>
      <c r="G89" s="211" t="s">
        <v>120</v>
      </c>
      <c r="H89" s="211" t="s">
        <v>119</v>
      </c>
      <c r="I89" s="211" t="s">
        <v>121</v>
      </c>
      <c r="J89" s="87"/>
    </row>
    <row r="90" spans="1:10" ht="52.5" customHeight="1">
      <c r="A90" s="212" t="s">
        <v>87</v>
      </c>
      <c r="B90" s="213" t="s">
        <v>124</v>
      </c>
      <c r="C90" s="213" t="s">
        <v>69</v>
      </c>
      <c r="D90" s="214" t="s">
        <v>28</v>
      </c>
      <c r="E90" s="214" t="s">
        <v>117</v>
      </c>
      <c r="F90" s="215" t="s">
        <v>125</v>
      </c>
      <c r="G90" s="216" t="s">
        <v>118</v>
      </c>
      <c r="H90" s="216" t="s">
        <v>29</v>
      </c>
      <c r="I90" s="216" t="s">
        <v>122</v>
      </c>
      <c r="J90" s="217"/>
    </row>
    <row r="91" spans="1:10">
      <c r="B91" s="57" t="s">
        <v>123</v>
      </c>
      <c r="C91" s="56"/>
      <c r="D91" s="49"/>
      <c r="E91" s="49"/>
      <c r="F91" s="52"/>
      <c r="G91" s="59"/>
      <c r="H91" s="273" t="s">
        <v>157</v>
      </c>
      <c r="I91" s="273" t="s">
        <v>217</v>
      </c>
      <c r="J91" s="337"/>
    </row>
    <row r="92" spans="1:10" ht="15.75">
      <c r="A92" t="s">
        <v>241</v>
      </c>
      <c r="B92" s="55" t="s">
        <v>156</v>
      </c>
      <c r="C92" s="342" t="str">
        <f>IF(B93=0,"",B93)</f>
        <v/>
      </c>
      <c r="D92" s="188">
        <f t="array" ref="D92:D103">TRANSPOSE(Data!$C$530:'Data'!$N$530)</f>
        <v>-0.24988939999999998</v>
      </c>
      <c r="E92" s="343" t="str">
        <f>IF(C92="","",C92+D92)</f>
        <v/>
      </c>
      <c r="F92" s="253">
        <f>LOOKUP("End of Data",Data!$Q$319:'Data'!$Q$388,Data!E$319:'Data'!E$388)</f>
        <v>4.2</v>
      </c>
      <c r="G92" s="61">
        <f>IF(F92&gt;0,F92,E92)</f>
        <v>4.2</v>
      </c>
      <c r="H92" s="189">
        <f>Data!$C621*100</f>
        <v>13.620000000000001</v>
      </c>
      <c r="I92" s="62">
        <f t="shared" ref="I92:I103" si="3">(G92*H92)/100</f>
        <v>0.5720400000000001</v>
      </c>
      <c r="J92" s="87"/>
    </row>
    <row r="93" spans="1:10" ht="15.75">
      <c r="A93" t="s">
        <v>154</v>
      </c>
      <c r="B93" s="411">
        <f>LOOKUP("End of Data",Data!$I$112:'Data'!$I$181,Data!C$112:'Data'!C$181)</f>
        <v>0</v>
      </c>
      <c r="C93" s="342" t="str">
        <f>IF(B95=0,"",B95)</f>
        <v/>
      </c>
      <c r="D93" s="188">
        <v>-0.36023940000000021</v>
      </c>
      <c r="E93" s="343" t="str">
        <f t="shared" ref="E93:E103" si="4">IF(C93="","",C93+D93)</f>
        <v/>
      </c>
      <c r="F93" s="253">
        <f>LOOKUP("End of Data",Data!$Q$319:'Data'!$Q$388,Data!F$319:'Data'!F$388)</f>
        <v>3.75</v>
      </c>
      <c r="G93" s="61">
        <f t="shared" ref="G93:G103" si="5">IF(F93&gt;0,F93,E93)</f>
        <v>3.75</v>
      </c>
      <c r="H93" s="189">
        <f>Data!$D621*100</f>
        <v>17.98</v>
      </c>
      <c r="I93" s="62">
        <f t="shared" si="3"/>
        <v>0.67425000000000002</v>
      </c>
      <c r="J93" s="87"/>
    </row>
    <row r="94" spans="1:10" ht="15.75">
      <c r="A94" t="s">
        <v>155</v>
      </c>
      <c r="B94" s="342"/>
      <c r="C94" s="342" t="str">
        <f>IF(B95=0,"",B95)</f>
        <v/>
      </c>
      <c r="D94" s="188">
        <v>-0.34894680000000022</v>
      </c>
      <c r="E94" s="343" t="str">
        <f t="shared" si="4"/>
        <v/>
      </c>
      <c r="F94" s="253">
        <f>LOOKUP("End of Data",Data!$Q$319:'Data'!$Q$388,Data!G$319:'Data'!G$388)</f>
        <v>3.67</v>
      </c>
      <c r="G94" s="61">
        <f t="shared" si="5"/>
        <v>3.67</v>
      </c>
      <c r="H94" s="189">
        <f>Data!$E621*100</f>
        <v>13.16</v>
      </c>
      <c r="I94" s="62">
        <f t="shared" si="3"/>
        <v>0.48297199999999996</v>
      </c>
      <c r="J94" s="87"/>
    </row>
    <row r="95" spans="1:10" ht="15.75">
      <c r="A95" t="s">
        <v>144</v>
      </c>
      <c r="B95" s="411">
        <f>LOOKUP("End of Data",Data!$I$112:'Data'!$I$181,Data!D$112:'Data'!D$181)</f>
        <v>0</v>
      </c>
      <c r="C95" s="55" t="str">
        <f>IF(B98=0,"",B98)</f>
        <v/>
      </c>
      <c r="D95" s="188">
        <v>-0.35592980000000035</v>
      </c>
      <c r="E95" s="50" t="str">
        <f t="shared" si="4"/>
        <v/>
      </c>
      <c r="F95" s="253">
        <f>LOOKUP("End of Data",Data!$Q$319:'Data'!$Q$388,Data!H$319:'Data'!H$388)</f>
        <v>3.49</v>
      </c>
      <c r="G95" s="61">
        <f t="shared" si="5"/>
        <v>3.49</v>
      </c>
      <c r="H95" s="189">
        <f>Data!$F621*100</f>
        <v>9.120000000000001</v>
      </c>
      <c r="I95" s="62">
        <f t="shared" si="3"/>
        <v>0.31828800000000007</v>
      </c>
      <c r="J95" s="87"/>
    </row>
    <row r="96" spans="1:10" ht="15.75">
      <c r="A96" t="s">
        <v>145</v>
      </c>
      <c r="B96" s="342"/>
      <c r="C96" s="55" t="str">
        <f>IF(B98=0,"",B98)</f>
        <v/>
      </c>
      <c r="D96" s="188">
        <v>-0.27077479999999954</v>
      </c>
      <c r="E96" s="50" t="str">
        <f t="shared" si="4"/>
        <v/>
      </c>
      <c r="F96" s="253">
        <f>LOOKUP("End of Data",Data!$Q$319:'Data'!$Q$388,Data!I$319:'Data'!I$388)</f>
        <v>3.68</v>
      </c>
      <c r="G96" s="61">
        <f t="shared" si="5"/>
        <v>3.68</v>
      </c>
      <c r="H96" s="189">
        <f>Data!$G621*100</f>
        <v>5.9399999999999995</v>
      </c>
      <c r="I96" s="62">
        <f t="shared" si="3"/>
        <v>0.21859199999999998</v>
      </c>
      <c r="J96" s="87"/>
    </row>
    <row r="97" spans="1:11" ht="15.75">
      <c r="A97" t="s">
        <v>146</v>
      </c>
      <c r="B97" s="342"/>
      <c r="C97" s="55" t="str">
        <f>IF(B98=0,"",B98)</f>
        <v/>
      </c>
      <c r="D97" s="188">
        <v>-1.7202400000000041E-2</v>
      </c>
      <c r="E97" s="50" t="str">
        <f t="shared" si="4"/>
        <v/>
      </c>
      <c r="F97" s="253">
        <f>LOOKUP("End of Data",Data!$Q$319:'Data'!$Q$388,Data!J$319:'Data'!J$388)</f>
        <v>3.88</v>
      </c>
      <c r="G97" s="61">
        <f t="shared" si="5"/>
        <v>3.88</v>
      </c>
      <c r="H97" s="189">
        <f>Data!$H621*100</f>
        <v>4.8</v>
      </c>
      <c r="I97" s="62">
        <f t="shared" si="3"/>
        <v>0.18623999999999999</v>
      </c>
      <c r="J97" s="87"/>
    </row>
    <row r="98" spans="1:11" ht="15.75">
      <c r="A98" t="s">
        <v>147</v>
      </c>
      <c r="B98" s="411">
        <f>LOOKUP("End of Data",Data!$I$112:'Data'!$I$181,Data!E$112:'Data'!E$181)</f>
        <v>0</v>
      </c>
      <c r="C98" s="55" t="str">
        <f>IF(B101=0,"",B101)</f>
        <v/>
      </c>
      <c r="D98" s="188">
        <v>-3.2954599999999876E-2</v>
      </c>
      <c r="E98" s="50" t="str">
        <f t="shared" si="4"/>
        <v/>
      </c>
      <c r="F98" s="253">
        <f>LOOKUP("End of Data",Data!$Q$319:'Data'!$Q$388,Data!K$319:'Data'!K$388)</f>
        <v>3.91</v>
      </c>
      <c r="G98" s="61">
        <f t="shared" si="5"/>
        <v>3.91</v>
      </c>
      <c r="H98" s="189">
        <f>Data!$I621*100</f>
        <v>7.64</v>
      </c>
      <c r="I98" s="62">
        <f t="shared" si="3"/>
        <v>0.29872399999999999</v>
      </c>
      <c r="J98" s="87"/>
    </row>
    <row r="99" spans="1:11" ht="15.75">
      <c r="A99" t="s">
        <v>148</v>
      </c>
      <c r="B99" s="55"/>
      <c r="C99" s="55" t="str">
        <f>IF(B101=0,"",B101)</f>
        <v/>
      </c>
      <c r="D99" s="188">
        <v>0.1827636</v>
      </c>
      <c r="E99" s="50" t="str">
        <f t="shared" si="4"/>
        <v/>
      </c>
      <c r="F99" s="253">
        <f>LOOKUP("End of Data",Data!$Q$319:'Data'!$Q$388,Data!L$319:'Data'!L$388)</f>
        <v>4.0199999999999996</v>
      </c>
      <c r="G99" s="61">
        <f t="shared" si="5"/>
        <v>4.0199999999999996</v>
      </c>
      <c r="H99" s="189">
        <f>Data!$J621*100</f>
        <v>7.4000000000000012</v>
      </c>
      <c r="I99" s="62">
        <f t="shared" si="3"/>
        <v>0.29748000000000002</v>
      </c>
      <c r="J99" s="87"/>
    </row>
    <row r="100" spans="1:11" ht="15.75">
      <c r="A100" t="s">
        <v>149</v>
      </c>
      <c r="B100" s="252"/>
      <c r="C100" s="55" t="str">
        <f>IF(B101=0,"",B101)</f>
        <v/>
      </c>
      <c r="D100" s="188">
        <v>0.13761999999999991</v>
      </c>
      <c r="E100" s="50" t="str">
        <f t="shared" si="4"/>
        <v/>
      </c>
      <c r="F100" s="253">
        <f>LOOKUP("End of Data",Data!$Q$319:'Data'!$Q$388,Data!M$319:'Data'!M$388)</f>
        <v>4.1500000000000004</v>
      </c>
      <c r="G100" s="61">
        <f t="shared" si="5"/>
        <v>4.1500000000000004</v>
      </c>
      <c r="H100" s="189">
        <f>Data!$K621*100</f>
        <v>5.08</v>
      </c>
      <c r="I100" s="62">
        <f t="shared" si="3"/>
        <v>0.21082000000000001</v>
      </c>
      <c r="J100" s="87"/>
    </row>
    <row r="101" spans="1:11" ht="15.75">
      <c r="A101" t="s">
        <v>150</v>
      </c>
      <c r="B101" s="411">
        <f>LOOKUP("End of Data",Data!$I$112:'Data'!$I$181,Data!F$112:'Data'!F$181)</f>
        <v>0</v>
      </c>
      <c r="C101" s="55">
        <f>IF(B103=0,"",B103)</f>
        <v>4.18</v>
      </c>
      <c r="D101" s="188">
        <v>-5.0539199999999875E-2</v>
      </c>
      <c r="E101" s="50">
        <f t="shared" si="4"/>
        <v>4.1294607999999995</v>
      </c>
      <c r="F101" s="253">
        <f>LOOKUP("End of Data",Data!$Q$319:'Data'!$Q$388,Data!N$319:'Data'!N$388)</f>
        <v>4.37</v>
      </c>
      <c r="G101" s="61">
        <f t="shared" si="5"/>
        <v>4.37</v>
      </c>
      <c r="H101" s="189">
        <f>Data!$L621*100</f>
        <v>6.4</v>
      </c>
      <c r="I101" s="62">
        <f t="shared" si="3"/>
        <v>0.27968000000000004</v>
      </c>
      <c r="J101" s="87"/>
    </row>
    <row r="102" spans="1:11" ht="15.75">
      <c r="A102" t="s">
        <v>151</v>
      </c>
      <c r="B102" s="252"/>
      <c r="C102" s="55">
        <f>IF(B103=0,"",B103)</f>
        <v>4.18</v>
      </c>
      <c r="D102" s="188">
        <v>6.2871200000000016E-2</v>
      </c>
      <c r="E102" s="50">
        <f t="shared" si="4"/>
        <v>4.2428711999999997</v>
      </c>
      <c r="F102" s="253">
        <f>LOOKUP("End of Data",Data!$Q$319:'Data'!$Q$388,Data!$O$319:'Data'!$O$388)</f>
        <v>0</v>
      </c>
      <c r="G102" s="61">
        <f t="shared" si="5"/>
        <v>4.2428711999999997</v>
      </c>
      <c r="H102" s="189">
        <f>Data!$M621*100</f>
        <v>4.58</v>
      </c>
      <c r="I102" s="62">
        <f t="shared" si="3"/>
        <v>0.19432350096000001</v>
      </c>
      <c r="J102" s="87"/>
    </row>
    <row r="103" spans="1:11" ht="15.75">
      <c r="A103" t="s">
        <v>60</v>
      </c>
      <c r="B103" s="411">
        <f>LOOKUP("End of Data",Data!$I$112:'Data'!$I$181,Data!G$112:'Data'!G$181)</f>
        <v>4.18</v>
      </c>
      <c r="C103" s="55">
        <f>IF(B104=0,"",B104)</f>
        <v>4.3125</v>
      </c>
      <c r="D103" s="188">
        <v>-0.10575720000000004</v>
      </c>
      <c r="E103" s="50">
        <f t="shared" si="4"/>
        <v>4.2067427999999998</v>
      </c>
      <c r="F103" s="253">
        <f>LOOKUP("End of Data",Data!$Q$319:'Data'!$Q$388,Data!P$319:'Data'!P$388)</f>
        <v>0</v>
      </c>
      <c r="G103" s="61">
        <f t="shared" si="5"/>
        <v>4.2067427999999998</v>
      </c>
      <c r="H103" s="189">
        <f>Data!$N621*100</f>
        <v>4.28</v>
      </c>
      <c r="I103" s="62">
        <f t="shared" si="3"/>
        <v>0.18004859183999999</v>
      </c>
      <c r="J103" s="87"/>
    </row>
    <row r="104" spans="1:11" ht="16.5" thickBot="1">
      <c r="A104" s="13" t="s">
        <v>61</v>
      </c>
      <c r="B104" s="412">
        <f>LOOKUP("End of Data",Data!$I$111:'Data'!$I$181,Data!H$111:'Data'!H$181)</f>
        <v>4.3125</v>
      </c>
      <c r="C104" s="58"/>
      <c r="D104" s="51"/>
      <c r="E104" s="51"/>
      <c r="F104" s="53"/>
      <c r="G104" s="63" t="s">
        <v>137</v>
      </c>
      <c r="H104" s="190">
        <f>SUM(H92:H103)</f>
        <v>100.00000000000001</v>
      </c>
      <c r="I104" s="60"/>
      <c r="J104" s="90"/>
    </row>
    <row r="105" spans="1:11">
      <c r="A105" s="338"/>
      <c r="B105" s="339"/>
      <c r="C105" s="339"/>
      <c r="D105" s="339"/>
      <c r="E105" s="339"/>
      <c r="F105" s="339"/>
      <c r="G105" s="339"/>
      <c r="H105" s="338"/>
      <c r="I105" s="338"/>
      <c r="J105" s="340"/>
    </row>
    <row r="106" spans="1:11" ht="16.5" thickBot="1">
      <c r="A106" s="66" t="s">
        <v>220</v>
      </c>
      <c r="B106" s="66"/>
      <c r="C106" s="66"/>
      <c r="D106" s="67"/>
      <c r="E106" s="68"/>
      <c r="F106" s="68"/>
      <c r="G106" s="68"/>
      <c r="H106" s="68"/>
      <c r="I106" s="68"/>
      <c r="J106" s="70"/>
      <c r="K106" s="17"/>
    </row>
    <row r="107" spans="1:11" ht="16.5" thickBot="1">
      <c r="A107" s="69"/>
      <c r="B107" s="69"/>
      <c r="C107" s="69"/>
      <c r="D107" s="70"/>
      <c r="E107" s="68"/>
      <c r="F107" s="68"/>
      <c r="G107" s="68"/>
      <c r="H107" s="68"/>
      <c r="I107" s="68"/>
      <c r="J107" s="70"/>
      <c r="K107" s="17"/>
    </row>
    <row r="108" spans="1:11" ht="15" thickBot="1">
      <c r="A108" s="86" t="s">
        <v>126</v>
      </c>
      <c r="B108" s="68"/>
      <c r="C108" s="68"/>
      <c r="D108" s="70"/>
      <c r="E108" s="68"/>
      <c r="F108" s="68"/>
      <c r="G108" s="68"/>
      <c r="H108" s="68"/>
      <c r="I108" s="71">
        <f>SUM(I92:I103)</f>
        <v>3.9134580928000005</v>
      </c>
      <c r="J108" s="70"/>
      <c r="K108" s="17"/>
    </row>
    <row r="109" spans="1:11">
      <c r="A109" s="68"/>
      <c r="B109" s="68"/>
      <c r="C109" s="68"/>
      <c r="D109" s="72"/>
      <c r="E109" s="68"/>
      <c r="F109" s="68"/>
      <c r="G109" s="68"/>
      <c r="H109" s="68"/>
      <c r="I109" s="68"/>
      <c r="J109" s="70"/>
      <c r="K109" s="17"/>
    </row>
    <row r="110" spans="1:11" ht="16.5" thickBot="1">
      <c r="A110" s="73" t="s">
        <v>291</v>
      </c>
      <c r="B110" s="73"/>
      <c r="C110" s="73"/>
      <c r="D110" s="74"/>
      <c r="E110" s="47"/>
      <c r="F110" s="47"/>
      <c r="G110" s="47"/>
      <c r="H110" s="47"/>
      <c r="I110" s="47"/>
      <c r="J110" s="79"/>
      <c r="K110" s="17"/>
    </row>
    <row r="111" spans="1:11" ht="16.5" thickBot="1">
      <c r="A111" s="75" t="s">
        <v>141</v>
      </c>
      <c r="B111" s="76"/>
      <c r="C111" s="77"/>
      <c r="D111" s="78"/>
      <c r="E111" s="75"/>
      <c r="F111" s="75"/>
      <c r="G111" s="47"/>
      <c r="H111" s="47"/>
      <c r="I111" s="47"/>
      <c r="J111" s="79"/>
      <c r="K111" s="17"/>
    </row>
    <row r="112" spans="1:11" ht="15" thickBot="1">
      <c r="A112" s="47"/>
      <c r="B112" s="224" t="s">
        <v>276</v>
      </c>
      <c r="C112" s="494">
        <f>MAX(0,(D113 -(IF(G113&gt;I113,G113,I113))))</f>
        <v>1.5865419071999995</v>
      </c>
      <c r="D112" s="83" t="s">
        <v>288</v>
      </c>
      <c r="E112" s="82"/>
      <c r="F112" s="492"/>
      <c r="G112" s="47"/>
      <c r="H112" s="47"/>
      <c r="I112" s="492"/>
      <c r="J112" s="79"/>
      <c r="K112" s="17"/>
    </row>
    <row r="113" spans="1:11" ht="14.25">
      <c r="A113" s="47"/>
      <c r="B113" s="223"/>
      <c r="C113" s="495"/>
      <c r="D113" s="81">
        <f>+Data!F795</f>
        <v>5.5</v>
      </c>
      <c r="E113" s="78"/>
      <c r="F113" s="79"/>
      <c r="G113" s="81">
        <f>+I108</f>
        <v>3.9134580928000005</v>
      </c>
      <c r="H113" s="79"/>
      <c r="I113" s="81">
        <f>+Data!C795</f>
        <v>2.94</v>
      </c>
      <c r="J113" s="79"/>
      <c r="K113" s="17"/>
    </row>
    <row r="114" spans="1:11">
      <c r="A114" s="47"/>
      <c r="B114" s="224"/>
      <c r="C114" s="493"/>
      <c r="D114" s="82"/>
      <c r="E114" s="79"/>
      <c r="F114" s="82"/>
      <c r="G114" s="79"/>
      <c r="H114" s="79"/>
      <c r="I114" s="79"/>
      <c r="J114" s="79"/>
      <c r="K114" s="17"/>
    </row>
    <row r="115" spans="1:11" ht="15.75">
      <c r="A115" s="75"/>
      <c r="B115" s="47"/>
      <c r="C115" s="78"/>
      <c r="D115" s="79"/>
      <c r="E115" s="493"/>
      <c r="F115" s="78"/>
      <c r="G115" s="80"/>
      <c r="H115" s="85"/>
      <c r="I115" s="79"/>
      <c r="J115" s="79"/>
      <c r="K115" s="17"/>
    </row>
    <row r="116" spans="1:11">
      <c r="A116" s="79"/>
      <c r="B116" s="79"/>
      <c r="C116" s="79"/>
      <c r="D116" s="79"/>
      <c r="E116" s="79"/>
      <c r="F116" s="79"/>
      <c r="G116" s="79"/>
      <c r="H116" s="493"/>
      <c r="I116" s="493"/>
      <c r="J116" s="79"/>
      <c r="K116" s="17"/>
    </row>
    <row r="117" spans="1:11" ht="15" thickBot="1">
      <c r="A117" s="74"/>
      <c r="B117" s="74"/>
      <c r="C117" s="74"/>
      <c r="D117" s="262"/>
      <c r="E117" s="74"/>
      <c r="F117" s="74"/>
      <c r="G117" s="74"/>
      <c r="H117" s="74"/>
      <c r="I117" s="74"/>
      <c r="J117" s="74"/>
      <c r="K117" s="17"/>
    </row>
    <row r="118" spans="1:11">
      <c r="A118" s="65" t="s">
        <v>17</v>
      </c>
    </row>
    <row r="119" spans="1:11">
      <c r="A119" t="s">
        <v>6</v>
      </c>
    </row>
    <row r="120" spans="1:11">
      <c r="A120" s="298" t="s">
        <v>295</v>
      </c>
    </row>
    <row r="121" spans="1:11">
      <c r="A121" s="298" t="s">
        <v>234</v>
      </c>
    </row>
    <row r="122" spans="1:11">
      <c r="A122" s="298" t="s">
        <v>311</v>
      </c>
    </row>
    <row r="123" spans="1:11">
      <c r="A123" s="94"/>
    </row>
    <row r="124" spans="1:11" ht="15.75">
      <c r="A124" s="43"/>
      <c r="B124" s="44"/>
      <c r="C124" s="44"/>
      <c r="D124" s="44"/>
      <c r="E124" s="39"/>
      <c r="F124" s="43"/>
      <c r="G124" s="45"/>
      <c r="H124" s="46"/>
      <c r="I124" s="39"/>
      <c r="J124" s="15"/>
    </row>
    <row r="125" spans="1:11" ht="14.25">
      <c r="A125" s="43"/>
      <c r="B125" s="42"/>
      <c r="C125" s="44"/>
      <c r="D125" s="42"/>
      <c r="E125" s="39"/>
      <c r="F125" s="42"/>
      <c r="G125" s="42"/>
      <c r="H125" s="42"/>
      <c r="I125" s="39"/>
      <c r="J125" s="14"/>
    </row>
    <row r="126" spans="1:11">
      <c r="A126" s="42"/>
      <c r="B126" s="42"/>
      <c r="C126" s="42"/>
      <c r="D126" s="39"/>
      <c r="E126" s="39"/>
      <c r="F126" s="39"/>
      <c r="G126" s="39"/>
      <c r="H126" s="39"/>
      <c r="I126" s="39"/>
      <c r="J126" s="14"/>
    </row>
    <row r="127" spans="1:11">
      <c r="A127" s="42"/>
      <c r="B127" s="42"/>
      <c r="C127" s="42"/>
      <c r="D127" s="39"/>
      <c r="E127" s="39"/>
      <c r="F127" s="39"/>
      <c r="G127" s="39"/>
      <c r="H127" s="39"/>
      <c r="I127" s="39"/>
      <c r="J127" s="14"/>
    </row>
    <row r="128" spans="1:11" ht="14.25">
      <c r="A128" s="42"/>
      <c r="B128" s="42"/>
      <c r="C128" s="42"/>
      <c r="D128" s="44"/>
      <c r="E128" s="42"/>
      <c r="F128" s="46"/>
      <c r="G128" s="42"/>
      <c r="H128" s="44"/>
      <c r="I128" s="42"/>
      <c r="J128" s="14"/>
    </row>
    <row r="129" spans="1:9">
      <c r="A129" s="39"/>
      <c r="B129" s="39"/>
      <c r="C129" s="39"/>
      <c r="D129" s="39"/>
      <c r="E129" s="39"/>
      <c r="F129" s="39"/>
      <c r="G129" s="39"/>
      <c r="H129" s="39"/>
      <c r="I129" s="39"/>
    </row>
    <row r="130" spans="1:9">
      <c r="A130" s="39"/>
      <c r="B130" s="39"/>
      <c r="C130" s="39"/>
      <c r="D130" s="39"/>
      <c r="E130" s="39"/>
      <c r="F130" s="39"/>
      <c r="G130" s="39"/>
      <c r="H130" s="39"/>
      <c r="I130" s="42"/>
    </row>
    <row r="131" spans="1:9">
      <c r="A131" s="39"/>
      <c r="B131" s="39"/>
      <c r="C131" s="39"/>
      <c r="D131" s="39"/>
      <c r="E131" s="39"/>
      <c r="F131" s="39"/>
      <c r="G131" s="39"/>
      <c r="H131" s="39"/>
      <c r="I131" s="39"/>
    </row>
    <row r="132" spans="1:9">
      <c r="A132" s="39"/>
      <c r="B132" s="39"/>
      <c r="C132" s="39"/>
      <c r="D132" s="39"/>
      <c r="E132" s="39"/>
      <c r="F132" s="39"/>
      <c r="G132" s="39"/>
      <c r="H132" s="39"/>
      <c r="I132" s="39"/>
    </row>
    <row r="133" spans="1:9">
      <c r="A133" s="39"/>
      <c r="B133" s="39"/>
      <c r="C133" s="39"/>
      <c r="D133" s="39"/>
      <c r="E133" s="39"/>
      <c r="F133" s="39"/>
      <c r="G133" s="39"/>
      <c r="H133" s="39"/>
      <c r="I133" s="39"/>
    </row>
  </sheetData>
  <mergeCells count="24">
    <mergeCell ref="A77:G77"/>
    <mergeCell ref="A67:G67"/>
    <mergeCell ref="B25:C25"/>
    <mergeCell ref="A72:G72"/>
    <mergeCell ref="A75:G75"/>
    <mergeCell ref="B27:C27"/>
    <mergeCell ref="D27:E27"/>
    <mergeCell ref="G27:I27"/>
    <mergeCell ref="A2:G2"/>
    <mergeCell ref="A9:G9"/>
    <mergeCell ref="A69:G69"/>
    <mergeCell ref="A12:G12"/>
    <mergeCell ref="A15:G15"/>
    <mergeCell ref="A17:G17"/>
    <mergeCell ref="A22:G22"/>
    <mergeCell ref="A3:E3"/>
    <mergeCell ref="A4:D4"/>
    <mergeCell ref="A20:G20"/>
    <mergeCell ref="A80:G80"/>
    <mergeCell ref="A82:G82"/>
    <mergeCell ref="B86:C86"/>
    <mergeCell ref="B88:C88"/>
    <mergeCell ref="D88:E88"/>
    <mergeCell ref="G88:I88"/>
  </mergeCells>
  <phoneticPr fontId="2" type="noConversion"/>
  <hyperlinks>
    <hyperlink ref="A4" location="'Change forecast'!A66" display="How to change the forecast for marketing year 2003/04 (table 2)"/>
    <hyperlink ref="A3" location="'Change forecast'!A7" display="How to change the most recent forecast for marketing year 2004/05 (table 1)"/>
    <hyperlink ref="A3:E3" location="'Change forecast'!A7" display="How to change the most recent forecast for marketing year 2009/10 (table 1)"/>
  </hyperlinks>
  <pageMargins left="0.75" right="0.75" top="1" bottom="1" header="0.5" footer="0.5"/>
  <pageSetup scale="79" fitToHeight="5" orientation="landscape" r:id="rId1"/>
  <headerFooter alignWithMargins="0"/>
  <ignoredErrors>
    <ignoredError sqref="C93 C100" formula="1"/>
    <ignoredError sqref="B32:B41 C31 C33:C38 C40:C42 E31:E42 F31:F42 G31:G42 I31:I42 B43" evalError="1"/>
    <ignoredError sqref="C39 C32" evalError="1"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41"/>
  <sheetViews>
    <sheetView workbookViewId="0"/>
  </sheetViews>
  <sheetFormatPr defaultRowHeight="12.75"/>
  <cols>
    <col min="1" max="1" width="100.7109375" customWidth="1"/>
  </cols>
  <sheetData>
    <row r="1" spans="1:11" ht="18.75">
      <c r="A1" s="5" t="s">
        <v>93</v>
      </c>
      <c r="B1" s="344"/>
      <c r="C1" s="25"/>
      <c r="D1" s="25"/>
      <c r="E1" s="25"/>
      <c r="F1" s="25"/>
      <c r="G1" s="25"/>
      <c r="H1" s="25"/>
    </row>
    <row r="2" spans="1:11" ht="15.75">
      <c r="A2" s="303" t="s">
        <v>36</v>
      </c>
      <c r="B2" s="230"/>
      <c r="C2" s="25"/>
      <c r="D2" s="25"/>
      <c r="E2" s="25"/>
      <c r="F2" s="25"/>
      <c r="G2" s="25"/>
    </row>
    <row r="3" spans="1:11" ht="15.75">
      <c r="A3" s="299" t="s">
        <v>31</v>
      </c>
      <c r="C3" s="25"/>
      <c r="D3" s="25"/>
      <c r="E3" s="25"/>
      <c r="F3" s="25"/>
      <c r="G3" s="25"/>
    </row>
    <row r="4" spans="1:11" ht="15.75">
      <c r="A4" s="299" t="s">
        <v>32</v>
      </c>
      <c r="B4" s="25"/>
      <c r="C4" s="25"/>
      <c r="D4" s="25"/>
      <c r="E4" s="25"/>
      <c r="F4" s="25"/>
      <c r="G4" s="25"/>
    </row>
    <row r="5" spans="1:11" ht="15.75">
      <c r="A5" s="299" t="s">
        <v>258</v>
      </c>
      <c r="B5" s="425"/>
      <c r="C5" s="25"/>
      <c r="D5" s="25"/>
      <c r="E5" s="25"/>
      <c r="F5" s="25"/>
      <c r="G5" s="25"/>
    </row>
    <row r="6" spans="1:11" ht="15.75">
      <c r="A6" s="299" t="s">
        <v>259</v>
      </c>
      <c r="B6" s="25"/>
      <c r="C6" s="25"/>
      <c r="D6" s="25"/>
      <c r="E6" s="25"/>
      <c r="F6" s="25"/>
      <c r="G6" s="25"/>
    </row>
    <row r="7" spans="1:11" ht="15.75">
      <c r="A7" s="299" t="s">
        <v>34</v>
      </c>
      <c r="B7" s="25"/>
      <c r="C7" s="25"/>
      <c r="D7" s="25"/>
      <c r="E7" s="25"/>
      <c r="F7" s="25"/>
      <c r="G7" s="25"/>
    </row>
    <row r="8" spans="1:11" ht="15.75">
      <c r="A8" s="299" t="s">
        <v>33</v>
      </c>
      <c r="B8" s="25"/>
      <c r="C8" s="25"/>
      <c r="D8" s="25"/>
      <c r="E8" s="25"/>
      <c r="F8" s="25"/>
      <c r="G8" s="25"/>
    </row>
    <row r="9" spans="1:11" ht="15.75">
      <c r="A9" s="299" t="s">
        <v>292</v>
      </c>
      <c r="B9" s="25"/>
      <c r="C9" s="25"/>
      <c r="D9" s="25"/>
      <c r="E9" s="25"/>
      <c r="F9" s="25"/>
      <c r="G9" s="25"/>
    </row>
    <row r="10" spans="1:11" ht="15.75">
      <c r="A10" s="299" t="s">
        <v>283</v>
      </c>
      <c r="B10" s="25"/>
      <c r="C10" s="25"/>
      <c r="D10" s="25"/>
      <c r="E10" s="25"/>
      <c r="F10" s="25"/>
      <c r="G10" s="25"/>
    </row>
    <row r="11" spans="1:11" ht="15.75">
      <c r="A11" s="299" t="s">
        <v>43</v>
      </c>
      <c r="B11" s="25"/>
      <c r="C11" s="25"/>
      <c r="D11" s="25"/>
      <c r="E11" s="25"/>
      <c r="F11" s="25"/>
      <c r="G11" s="25"/>
    </row>
    <row r="13" spans="1:11" ht="144" customHeight="1">
      <c r="A13" s="300" t="s">
        <v>4</v>
      </c>
    </row>
    <row r="14" spans="1:11" ht="15.75">
      <c r="A14" s="3" t="s">
        <v>142</v>
      </c>
    </row>
    <row r="15" spans="1:11" ht="47.25">
      <c r="A15" s="300" t="s">
        <v>18</v>
      </c>
      <c r="B15" s="25"/>
      <c r="C15" s="25"/>
      <c r="D15" s="25"/>
      <c r="E15" s="25"/>
      <c r="F15" s="25"/>
      <c r="G15" s="25"/>
      <c r="H15" s="25"/>
      <c r="I15" s="25"/>
      <c r="J15" s="25"/>
      <c r="K15" s="25"/>
    </row>
    <row r="16" spans="1:11" ht="15.75">
      <c r="A16" s="301" t="s">
        <v>293</v>
      </c>
      <c r="B16" s="274"/>
    </row>
    <row r="17" spans="1:12" ht="68.099999999999994" customHeight="1">
      <c r="A17" s="205" t="s">
        <v>48</v>
      </c>
      <c r="B17" s="274"/>
    </row>
    <row r="18" spans="1:12" ht="15.75">
      <c r="A18" s="427" t="s">
        <v>394</v>
      </c>
      <c r="B18" s="274"/>
    </row>
    <row r="19" spans="1:12" ht="15.75">
      <c r="A19" s="8" t="s">
        <v>30</v>
      </c>
      <c r="B19" s="274"/>
    </row>
    <row r="20" spans="1:12" ht="15.75">
      <c r="A20" s="301" t="s">
        <v>395</v>
      </c>
      <c r="B20" s="274"/>
    </row>
    <row r="21" spans="1:12" ht="15.75">
      <c r="A21" s="3" t="s">
        <v>397</v>
      </c>
    </row>
    <row r="22" spans="1:12" ht="15.75">
      <c r="A22" s="302" t="s">
        <v>396</v>
      </c>
      <c r="B22" s="25"/>
      <c r="C22" s="25"/>
      <c r="D22" s="25"/>
      <c r="E22" s="25"/>
      <c r="F22" s="25"/>
      <c r="G22" s="25"/>
      <c r="H22" s="25"/>
      <c r="I22" s="25"/>
      <c r="J22" s="25"/>
      <c r="K22" s="25"/>
      <c r="L22" s="25"/>
    </row>
    <row r="23" spans="1:12" ht="15.75">
      <c r="A23" s="302"/>
      <c r="B23" s="25"/>
      <c r="C23" s="25"/>
      <c r="D23" s="25"/>
      <c r="E23" s="25"/>
      <c r="F23" s="25"/>
      <c r="G23" s="25"/>
      <c r="H23" s="25"/>
      <c r="I23" s="25"/>
      <c r="J23" s="25"/>
      <c r="K23" s="25"/>
      <c r="L23" s="25"/>
    </row>
    <row r="24" spans="1:12" ht="47.25">
      <c r="A24" s="428" t="s">
        <v>5</v>
      </c>
      <c r="B24" s="274"/>
    </row>
    <row r="25" spans="1:12" ht="15">
      <c r="A25" s="21"/>
    </row>
    <row r="26" spans="1:12" ht="94.5">
      <c r="A26" s="300" t="s">
        <v>3</v>
      </c>
    </row>
    <row r="27" spans="1:12" ht="15.75">
      <c r="A27" s="429" t="s">
        <v>263</v>
      </c>
      <c r="B27" s="274"/>
      <c r="C27" s="540"/>
    </row>
    <row r="28" spans="1:12" ht="15.75">
      <c r="A28" s="334" t="s">
        <v>257</v>
      </c>
      <c r="B28" s="274"/>
    </row>
    <row r="29" spans="1:12" ht="15.75">
      <c r="A29" s="302" t="s">
        <v>398</v>
      </c>
      <c r="B29" s="426"/>
      <c r="C29" s="302"/>
      <c r="D29" s="302"/>
      <c r="E29" s="302"/>
      <c r="F29" s="302"/>
      <c r="G29" s="302"/>
    </row>
    <row r="30" spans="1:12" ht="15.75">
      <c r="A30" s="302"/>
      <c r="B30" s="274"/>
    </row>
    <row r="31" spans="1:12" ht="78.75">
      <c r="A31" s="300" t="s">
        <v>19</v>
      </c>
    </row>
    <row r="33" spans="1:1" ht="31.5">
      <c r="A33" s="300" t="s">
        <v>20</v>
      </c>
    </row>
    <row r="35" spans="1:1" ht="32.25" customHeight="1">
      <c r="A35" s="478" t="s">
        <v>302</v>
      </c>
    </row>
    <row r="36" spans="1:1" ht="15.75">
      <c r="A36" s="410" t="s">
        <v>393</v>
      </c>
    </row>
    <row r="37" spans="1:1" ht="13.5" customHeight="1"/>
    <row r="38" spans="1:1" ht="31.5">
      <c r="A38" s="478" t="s">
        <v>285</v>
      </c>
    </row>
    <row r="39" spans="1:1" ht="15.75">
      <c r="A39" s="410" t="s">
        <v>284</v>
      </c>
    </row>
    <row r="41" spans="1:1" ht="63">
      <c r="A41" s="300" t="s">
        <v>21</v>
      </c>
    </row>
  </sheetData>
  <phoneticPr fontId="2" type="noConversion"/>
  <hyperlinks>
    <hyperlink ref="A16" r:id="rId1"/>
    <hyperlink ref="A20" r:id="rId2"/>
    <hyperlink ref="A3" location="Definitions!A13" display="Basis"/>
    <hyperlink ref="A4" location="Definitions!A15" display="Counter-cyclical payment rate"/>
    <hyperlink ref="A6" location="Definitions!A26" display="Futures price"/>
    <hyperlink ref="A7" location="Definitions!A31" display="Marketing weights"/>
    <hyperlink ref="A8" location="Definitions!A33" display="Marketing year"/>
    <hyperlink ref="A11" location="Definitions!A41" display="Season-average price received"/>
    <hyperlink ref="A29" r:id="rId3"/>
    <hyperlink ref="A27" r:id="rId4"/>
    <hyperlink ref="A5" location="Definitions!A24" display="Counter-cyclical payment trigger price"/>
    <hyperlink ref="A22" r:id="rId5"/>
    <hyperlink ref="A18" r:id="rId6"/>
    <hyperlink ref="A36" r:id="rId7"/>
    <hyperlink ref="A39" r:id="rId8"/>
    <hyperlink ref="A9" location="Definitions!A35" display="Price loss coverage (PLC) payment rate "/>
    <hyperlink ref="A10" location="Definitions!A38" display="Reference price "/>
  </hyperlinks>
  <pageMargins left="0.5" right="0.5" top="0.75" bottom="0.75" header="0.5" footer="0.5"/>
  <pageSetup orientation="portrait" r:id="rId9"/>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136"/>
  <sheetViews>
    <sheetView workbookViewId="0"/>
  </sheetViews>
  <sheetFormatPr defaultRowHeight="12.75"/>
  <cols>
    <col min="1" max="1" width="10.5703125" customWidth="1"/>
    <col min="2" max="2" width="14.5703125" customWidth="1"/>
    <col min="3" max="3" width="18.7109375" customWidth="1"/>
    <col min="4" max="4" width="19.5703125" customWidth="1"/>
    <col min="5" max="5" width="13.28515625" customWidth="1"/>
    <col min="6" max="6" width="13.140625" customWidth="1"/>
    <col min="7" max="7" width="24.140625" customWidth="1"/>
    <col min="8" max="8" width="19" customWidth="1"/>
    <col min="9" max="9" width="15.85546875" customWidth="1"/>
    <col min="10" max="10" width="17.85546875" customWidth="1"/>
  </cols>
  <sheetData>
    <row r="1" spans="1:11" ht="18.75">
      <c r="A1" s="192" t="s">
        <v>94</v>
      </c>
      <c r="B1" s="26"/>
      <c r="C1" s="26"/>
      <c r="D1" s="344"/>
      <c r="E1" s="26"/>
      <c r="F1" s="26"/>
      <c r="G1" s="26"/>
      <c r="H1" s="26"/>
      <c r="I1" s="26"/>
      <c r="J1" s="26"/>
    </row>
    <row r="2" spans="1:11" ht="15.75">
      <c r="A2" s="303" t="s">
        <v>133</v>
      </c>
      <c r="D2" s="230"/>
    </row>
    <row r="3" spans="1:11" ht="15.75">
      <c r="A3" s="561" t="s">
        <v>24</v>
      </c>
      <c r="B3" s="561"/>
      <c r="C3" s="561"/>
    </row>
    <row r="4" spans="1:11" ht="15.75">
      <c r="A4" s="561" t="s">
        <v>44</v>
      </c>
      <c r="B4" s="561"/>
      <c r="C4" s="1"/>
    </row>
    <row r="5" spans="1:11" ht="15.75">
      <c r="A5" s="588" t="s">
        <v>45</v>
      </c>
      <c r="B5" s="588"/>
      <c r="C5" s="1"/>
    </row>
    <row r="6" spans="1:11" ht="15.75">
      <c r="A6" s="2"/>
    </row>
    <row r="7" spans="1:11" ht="33" customHeight="1">
      <c r="A7" s="593" t="s">
        <v>25</v>
      </c>
      <c r="B7" s="548"/>
      <c r="C7" s="548"/>
      <c r="D7" s="548"/>
      <c r="E7" s="548"/>
      <c r="F7" s="548"/>
      <c r="G7" s="548"/>
      <c r="H7" s="84"/>
      <c r="I7" s="84"/>
      <c r="J7" s="25"/>
    </row>
    <row r="8" spans="1:11" ht="15.75">
      <c r="A8" s="3"/>
      <c r="B8" s="84"/>
      <c r="C8" s="84"/>
      <c r="D8" s="84"/>
      <c r="E8" s="84"/>
      <c r="F8" s="84"/>
      <c r="G8" s="84"/>
      <c r="H8" s="84"/>
      <c r="I8" s="84"/>
    </row>
    <row r="9" spans="1:11" ht="18">
      <c r="A9" s="4" t="s">
        <v>24</v>
      </c>
      <c r="B9" s="26"/>
      <c r="C9" s="26"/>
    </row>
    <row r="10" spans="1:11" ht="48" customHeight="1">
      <c r="A10" s="594" t="s">
        <v>228</v>
      </c>
      <c r="B10" s="546"/>
      <c r="C10" s="546"/>
      <c r="D10" s="546"/>
      <c r="E10" s="546"/>
      <c r="F10" s="546"/>
      <c r="G10" s="546"/>
    </row>
    <row r="11" spans="1:11" ht="15.75">
      <c r="A11" s="3"/>
    </row>
    <row r="12" spans="1:11" ht="33" customHeight="1">
      <c r="A12" s="549" t="s">
        <v>229</v>
      </c>
      <c r="B12" s="546"/>
      <c r="C12" s="546"/>
      <c r="D12" s="546"/>
      <c r="E12" s="546"/>
      <c r="F12" s="546"/>
      <c r="G12" s="546"/>
    </row>
    <row r="13" spans="1:11" ht="15.75">
      <c r="A13" s="3"/>
    </row>
    <row r="14" spans="1:11" ht="33" customHeight="1">
      <c r="A14" s="586" t="s">
        <v>230</v>
      </c>
      <c r="B14" s="546"/>
      <c r="C14" s="546"/>
      <c r="D14" s="546"/>
      <c r="E14" s="546"/>
      <c r="F14" s="546"/>
      <c r="G14" s="546"/>
    </row>
    <row r="15" spans="1:11" ht="15.75">
      <c r="A15" s="3"/>
    </row>
    <row r="16" spans="1:11" ht="48" customHeight="1">
      <c r="A16" s="549" t="s">
        <v>231</v>
      </c>
      <c r="B16" s="546"/>
      <c r="C16" s="546"/>
      <c r="D16" s="546"/>
      <c r="E16" s="546"/>
      <c r="F16" s="546"/>
      <c r="G16" s="546"/>
      <c r="H16" s="84"/>
      <c r="I16" s="25"/>
      <c r="J16" s="25"/>
      <c r="K16" s="25"/>
    </row>
    <row r="17" spans="1:8" ht="15.75">
      <c r="A17" s="3"/>
    </row>
    <row r="18" spans="1:8" ht="33" customHeight="1">
      <c r="A18" s="581" t="s">
        <v>232</v>
      </c>
      <c r="B18" s="546"/>
      <c r="C18" s="546"/>
      <c r="D18" s="546"/>
      <c r="E18" s="546"/>
      <c r="F18" s="546"/>
      <c r="G18" s="546"/>
    </row>
    <row r="19" spans="1:8" ht="15.75">
      <c r="A19" s="8"/>
    </row>
    <row r="20" spans="1:8" ht="15.75">
      <c r="A20" s="4" t="s">
        <v>44</v>
      </c>
    </row>
    <row r="21" spans="1:8" ht="15.75">
      <c r="A21" s="3" t="s">
        <v>53</v>
      </c>
      <c r="B21" s="84"/>
      <c r="C21" s="84"/>
      <c r="D21" s="84"/>
    </row>
    <row r="22" spans="1:8" ht="48" customHeight="1">
      <c r="A22" s="549" t="s">
        <v>317</v>
      </c>
      <c r="B22" s="549"/>
      <c r="C22" s="549"/>
      <c r="D22" s="549"/>
      <c r="E22" s="549"/>
      <c r="F22" s="549"/>
      <c r="G22" s="549"/>
    </row>
    <row r="23" spans="1:8" ht="15.75" customHeight="1">
      <c r="A23" s="554" t="s">
        <v>319</v>
      </c>
      <c r="B23" s="554"/>
      <c r="C23" s="554"/>
      <c r="D23" s="554"/>
      <c r="E23" s="554"/>
      <c r="F23" s="554"/>
      <c r="G23" s="554"/>
      <c r="H23" s="274"/>
    </row>
    <row r="24" spans="1:8" ht="15.75" customHeight="1">
      <c r="A24" s="582" t="s">
        <v>318</v>
      </c>
      <c r="B24" s="582"/>
      <c r="C24" s="582"/>
      <c r="D24" s="582"/>
      <c r="E24" s="582"/>
      <c r="F24" s="582"/>
      <c r="G24" s="582"/>
      <c r="H24" s="274"/>
    </row>
    <row r="25" spans="1:8" ht="15.75" customHeight="1">
      <c r="A25" s="554" t="s">
        <v>316</v>
      </c>
      <c r="B25" s="554"/>
      <c r="C25" s="554"/>
      <c r="D25" s="554"/>
      <c r="E25" s="554"/>
      <c r="F25" s="554"/>
      <c r="G25" s="554"/>
      <c r="H25" s="274"/>
    </row>
    <row r="26" spans="1:8" ht="15.75">
      <c r="A26" s="3"/>
    </row>
    <row r="27" spans="1:8" ht="33" customHeight="1">
      <c r="A27" s="587" t="s">
        <v>386</v>
      </c>
      <c r="B27" s="546"/>
      <c r="C27" s="546"/>
      <c r="D27" s="546"/>
      <c r="E27" s="546"/>
      <c r="F27" s="546"/>
      <c r="G27" s="546"/>
    </row>
    <row r="28" spans="1:8" ht="15.75">
      <c r="A28" s="583" t="s">
        <v>246</v>
      </c>
      <c r="B28" s="584"/>
      <c r="C28" s="584"/>
      <c r="D28" s="584"/>
      <c r="E28" s="584"/>
      <c r="F28" s="584"/>
      <c r="G28" s="584"/>
    </row>
    <row r="29" spans="1:8" ht="15.75">
      <c r="A29" s="410"/>
      <c r="B29" s="410"/>
      <c r="C29" s="410"/>
      <c r="D29" s="410"/>
      <c r="E29" s="410"/>
      <c r="F29" s="410"/>
      <c r="G29" s="410"/>
    </row>
    <row r="30" spans="1:8" ht="33" customHeight="1">
      <c r="A30" s="549" t="s">
        <v>0</v>
      </c>
      <c r="B30" s="549"/>
      <c r="C30" s="549"/>
      <c r="D30" s="549"/>
      <c r="E30" s="549"/>
      <c r="F30" s="549"/>
      <c r="G30" s="549"/>
    </row>
    <row r="31" spans="1:8" ht="15">
      <c r="A31" s="7"/>
      <c r="B31" s="7"/>
      <c r="C31" s="7"/>
      <c r="D31" s="7"/>
      <c r="E31" s="7"/>
      <c r="F31" s="7"/>
      <c r="G31" s="7"/>
    </row>
    <row r="32" spans="1:8" ht="48" customHeight="1">
      <c r="A32" s="589" t="s">
        <v>233</v>
      </c>
      <c r="B32" s="589"/>
      <c r="C32" s="589"/>
      <c r="D32" s="589"/>
      <c r="E32" s="589"/>
      <c r="F32" s="589"/>
      <c r="G32" s="589"/>
    </row>
    <row r="33" spans="1:10" ht="15.75">
      <c r="A33" s="583" t="s">
        <v>246</v>
      </c>
      <c r="B33" s="584"/>
      <c r="C33" s="584"/>
      <c r="D33" s="584"/>
      <c r="E33" s="584"/>
      <c r="F33" s="584"/>
      <c r="G33" s="584"/>
    </row>
    <row r="34" spans="1:10" ht="15.75">
      <c r="A34" s="410"/>
      <c r="B34" s="422"/>
      <c r="C34" s="422"/>
      <c r="D34" s="422"/>
      <c r="E34" s="422"/>
      <c r="F34" s="422"/>
      <c r="G34" s="422"/>
    </row>
    <row r="35" spans="1:10" ht="48" customHeight="1">
      <c r="A35" s="589" t="s">
        <v>26</v>
      </c>
      <c r="B35" s="589"/>
      <c r="C35" s="589"/>
      <c r="D35" s="589"/>
      <c r="E35" s="589"/>
      <c r="F35" s="589"/>
      <c r="G35" s="589"/>
    </row>
    <row r="36" spans="1:10" ht="15.75">
      <c r="A36" s="583" t="s">
        <v>244</v>
      </c>
      <c r="B36" s="584"/>
      <c r="C36" s="584"/>
      <c r="D36" s="584"/>
      <c r="E36" s="584"/>
      <c r="F36" s="584"/>
      <c r="G36" s="584"/>
    </row>
    <row r="37" spans="1:10" ht="15.75">
      <c r="A37" s="3"/>
      <c r="B37" s="7"/>
      <c r="C37" s="7"/>
      <c r="D37" s="7"/>
      <c r="E37" s="7"/>
      <c r="F37" s="7"/>
      <c r="G37" s="7"/>
    </row>
    <row r="38" spans="1:10" ht="53.25" customHeight="1">
      <c r="A38" s="549" t="s">
        <v>320</v>
      </c>
      <c r="B38" s="592"/>
      <c r="C38" s="592"/>
      <c r="D38" s="592"/>
      <c r="E38" s="592"/>
      <c r="F38" s="592"/>
      <c r="G38" s="592"/>
    </row>
    <row r="39" spans="1:10" ht="27.75" customHeight="1">
      <c r="A39" s="590" t="s">
        <v>393</v>
      </c>
      <c r="B39" s="591"/>
      <c r="C39" s="591"/>
      <c r="D39" s="591"/>
      <c r="E39" s="591"/>
      <c r="F39" s="591"/>
      <c r="G39" s="591"/>
      <c r="H39" s="256"/>
    </row>
    <row r="40" spans="1:10" ht="15.75">
      <c r="A40" s="583" t="s">
        <v>385</v>
      </c>
      <c r="B40" s="584"/>
      <c r="C40" s="584"/>
      <c r="D40" s="584"/>
      <c r="E40" s="584"/>
      <c r="F40" s="584"/>
      <c r="G40" s="584"/>
      <c r="H40" s="422"/>
      <c r="I40" s="422"/>
    </row>
    <row r="41" spans="1:10" ht="15.75">
      <c r="A41" s="3"/>
      <c r="C41" s="410"/>
      <c r="D41" s="422"/>
      <c r="E41" s="422"/>
      <c r="F41" s="422"/>
      <c r="G41" s="422"/>
      <c r="H41" s="422"/>
      <c r="I41" s="422"/>
    </row>
    <row r="42" spans="1:10" ht="15.75">
      <c r="A42" s="9" t="s">
        <v>45</v>
      </c>
    </row>
    <row r="43" spans="1:10" ht="65.099999999999994" customHeight="1">
      <c r="A43" s="549" t="s">
        <v>2</v>
      </c>
      <c r="B43" s="546"/>
      <c r="C43" s="546"/>
      <c r="D43" s="546"/>
      <c r="E43" s="546"/>
      <c r="F43" s="546"/>
      <c r="G43" s="546"/>
    </row>
    <row r="44" spans="1:10" ht="15.75">
      <c r="A44" s="334"/>
      <c r="B44" s="208"/>
      <c r="C44" s="208"/>
      <c r="D44" s="208"/>
      <c r="E44" s="208"/>
      <c r="F44" s="208"/>
      <c r="G44" s="208"/>
    </row>
    <row r="45" spans="1:10" ht="15.75">
      <c r="A45" s="3" t="s">
        <v>303</v>
      </c>
      <c r="B45" s="84"/>
      <c r="C45" s="84"/>
      <c r="D45" s="84"/>
      <c r="E45" s="84"/>
      <c r="F45" s="84"/>
      <c r="G45" s="84"/>
    </row>
    <row r="46" spans="1:10" ht="15.75">
      <c r="A46" s="3"/>
    </row>
    <row r="47" spans="1:10" ht="33" customHeight="1">
      <c r="A47" s="557" t="s">
        <v>1</v>
      </c>
      <c r="B47" s="558"/>
      <c r="C47" s="558"/>
      <c r="D47" s="558"/>
      <c r="E47" s="558"/>
      <c r="F47" s="558"/>
      <c r="G47" s="558"/>
      <c r="H47" s="272"/>
      <c r="I47" s="6"/>
      <c r="J47" s="6"/>
    </row>
    <row r="48" spans="1:10" ht="15.75">
      <c r="A48" s="3"/>
      <c r="H48" s="39"/>
    </row>
    <row r="49" spans="1:12" ht="48" customHeight="1">
      <c r="A49" s="559" t="s">
        <v>110</v>
      </c>
      <c r="B49" s="546"/>
      <c r="C49" s="546"/>
      <c r="D49" s="546"/>
      <c r="E49" s="546"/>
      <c r="F49" s="546"/>
      <c r="G49" s="546"/>
      <c r="H49" s="37"/>
      <c r="I49" s="3"/>
      <c r="J49" s="3"/>
      <c r="K49" s="3"/>
    </row>
    <row r="50" spans="1:12" ht="15.75">
      <c r="A50" s="37"/>
      <c r="B50" s="37"/>
      <c r="C50" s="37"/>
      <c r="D50" s="37"/>
      <c r="E50" s="37"/>
      <c r="F50" s="37"/>
      <c r="G50" s="37"/>
      <c r="H50" s="37"/>
      <c r="I50" s="38"/>
      <c r="J50" s="38"/>
      <c r="K50" s="3"/>
    </row>
    <row r="51" spans="1:12" ht="33" customHeight="1">
      <c r="A51" s="560" t="s">
        <v>314</v>
      </c>
      <c r="B51" s="546"/>
      <c r="C51" s="546"/>
      <c r="D51" s="546"/>
      <c r="E51" s="546"/>
      <c r="F51" s="546"/>
      <c r="G51" s="546"/>
      <c r="H51" s="37"/>
      <c r="I51" s="38"/>
      <c r="J51" s="38"/>
      <c r="K51" s="3"/>
    </row>
    <row r="52" spans="1:12">
      <c r="H52" s="39"/>
      <c r="I52" s="39"/>
      <c r="J52" s="39"/>
    </row>
    <row r="53" spans="1:12" ht="48" customHeight="1">
      <c r="A53" s="547" t="s">
        <v>114</v>
      </c>
      <c r="B53" s="546"/>
      <c r="C53" s="546"/>
      <c r="D53" s="546"/>
      <c r="E53" s="546"/>
      <c r="F53" s="546"/>
      <c r="G53" s="546"/>
      <c r="H53" s="37"/>
      <c r="I53" s="38"/>
      <c r="J53" s="38"/>
      <c r="K53" s="3"/>
      <c r="L53" s="3"/>
    </row>
    <row r="54" spans="1:12">
      <c r="H54" s="39"/>
      <c r="I54" s="39"/>
      <c r="J54" s="39"/>
    </row>
    <row r="55" spans="1:12" ht="15.75">
      <c r="A55" s="555" t="s">
        <v>75</v>
      </c>
      <c r="B55" s="555"/>
      <c r="C55" s="555"/>
      <c r="D55" s="555"/>
      <c r="E55" s="555"/>
      <c r="F55" s="555"/>
      <c r="G55" s="555"/>
      <c r="H55" s="37"/>
      <c r="I55" s="38"/>
      <c r="J55" s="38"/>
      <c r="K55" s="3"/>
      <c r="L55" s="3"/>
    </row>
    <row r="56" spans="1:12">
      <c r="H56" s="39"/>
      <c r="I56" s="39"/>
      <c r="J56" s="39"/>
    </row>
    <row r="57" spans="1:12" ht="30.75" customHeight="1">
      <c r="A57" s="585" t="s">
        <v>313</v>
      </c>
      <c r="B57" s="585"/>
      <c r="C57" s="585"/>
      <c r="D57" s="585"/>
      <c r="E57" s="585"/>
      <c r="F57" s="585"/>
      <c r="G57" s="585"/>
      <c r="H57" s="41"/>
      <c r="I57" s="41"/>
      <c r="J57" s="39"/>
    </row>
    <row r="58" spans="1:12" ht="15.75">
      <c r="A58" s="38"/>
      <c r="B58" s="335"/>
      <c r="C58" s="335"/>
      <c r="D58" s="335"/>
      <c r="E58" s="335"/>
      <c r="F58" s="335"/>
      <c r="G58" s="41"/>
      <c r="H58" s="41"/>
      <c r="I58" s="28"/>
    </row>
    <row r="59" spans="1:12" ht="15.75">
      <c r="A59" s="4"/>
      <c r="B59" s="335"/>
      <c r="C59" s="335"/>
      <c r="D59" s="335"/>
      <c r="E59" s="335"/>
      <c r="F59" s="335"/>
      <c r="G59" s="41"/>
      <c r="H59" s="41"/>
      <c r="I59" s="28"/>
    </row>
    <row r="60" spans="1:12" ht="13.5" thickBot="1"/>
    <row r="61" spans="1:12" ht="16.5" thickBot="1">
      <c r="B61" s="543" t="s">
        <v>115</v>
      </c>
      <c r="C61" s="544"/>
      <c r="D61" s="191">
        <f>LOOKUP("End of Data",Data!$I$34:'Data'!$I$90,Data!$B$34:'Data'!$B$90)</f>
        <v>43195</v>
      </c>
    </row>
    <row r="62" spans="1:12" ht="16.5" thickBot="1">
      <c r="A62" s="10" t="s">
        <v>363</v>
      </c>
      <c r="B62" s="11"/>
      <c r="C62" s="11"/>
      <c r="D62" s="11"/>
      <c r="E62" s="11"/>
      <c r="F62" s="11"/>
      <c r="G62" s="11"/>
      <c r="H62" s="11"/>
      <c r="I62" s="11"/>
      <c r="J62" s="13"/>
    </row>
    <row r="63" spans="1:12" ht="15">
      <c r="A63" s="12"/>
      <c r="B63" s="552" t="s">
        <v>116</v>
      </c>
      <c r="C63" s="553"/>
      <c r="D63" s="541" t="s">
        <v>77</v>
      </c>
      <c r="E63" s="541"/>
      <c r="F63" s="54" t="s">
        <v>85</v>
      </c>
      <c r="G63" s="542" t="s">
        <v>78</v>
      </c>
      <c r="H63" s="542"/>
      <c r="I63" s="542"/>
      <c r="J63" s="87"/>
    </row>
    <row r="64" spans="1:12">
      <c r="A64" s="65" t="s">
        <v>81</v>
      </c>
      <c r="B64" s="209" t="s">
        <v>79</v>
      </c>
      <c r="C64" s="209" t="s">
        <v>80</v>
      </c>
      <c r="D64" s="210" t="s">
        <v>82</v>
      </c>
      <c r="E64" s="210" t="s">
        <v>83</v>
      </c>
      <c r="F64" s="54" t="s">
        <v>84</v>
      </c>
      <c r="G64" s="211" t="s">
        <v>120</v>
      </c>
      <c r="H64" s="211" t="s">
        <v>119</v>
      </c>
      <c r="I64" s="211" t="s">
        <v>121</v>
      </c>
      <c r="J64" s="87"/>
    </row>
    <row r="65" spans="1:10" ht="51">
      <c r="A65" s="212" t="s">
        <v>87</v>
      </c>
      <c r="B65" s="213" t="s">
        <v>124</v>
      </c>
      <c r="C65" s="213" t="s">
        <v>69</v>
      </c>
      <c r="D65" s="214" t="s">
        <v>28</v>
      </c>
      <c r="E65" s="214" t="s">
        <v>117</v>
      </c>
      <c r="F65" s="215" t="s">
        <v>125</v>
      </c>
      <c r="G65" s="216" t="s">
        <v>118</v>
      </c>
      <c r="H65" s="216" t="s">
        <v>29</v>
      </c>
      <c r="I65" s="216" t="s">
        <v>122</v>
      </c>
      <c r="J65" s="217"/>
    </row>
    <row r="66" spans="1:10">
      <c r="B66" s="57" t="s">
        <v>123</v>
      </c>
      <c r="C66" s="56"/>
      <c r="D66" s="49"/>
      <c r="E66" s="49"/>
      <c r="F66" s="52"/>
      <c r="G66" s="59"/>
      <c r="H66" s="273" t="s">
        <v>157</v>
      </c>
      <c r="I66" s="273" t="s">
        <v>217</v>
      </c>
      <c r="J66" s="64"/>
    </row>
    <row r="67" spans="1:10" ht="15.75">
      <c r="A67" t="s">
        <v>241</v>
      </c>
      <c r="B67" s="55" t="s">
        <v>156</v>
      </c>
      <c r="C67" s="55" t="str">
        <f>IF(B68=0,"",B68)</f>
        <v/>
      </c>
      <c r="D67" s="188">
        <f t="array" ref="D67:D78">TRANSPOSE(Data!$C$531:'Data'!$N$531)</f>
        <v>-0.1540939999999999</v>
      </c>
      <c r="E67" s="50" t="str">
        <f>IF(C67="","",C67+D67)</f>
        <v/>
      </c>
      <c r="F67" s="253">
        <f>LOOKUP("End of Data",Data!$Q$241:'Data'!$Q$309,Data!E$241:'Data'!E$309)</f>
        <v>4.37</v>
      </c>
      <c r="G67" s="61">
        <f>IF(F67&gt;0,F67,E67)</f>
        <v>4.37</v>
      </c>
      <c r="H67" s="189">
        <f>Data!C622*100</f>
        <v>13.62</v>
      </c>
      <c r="I67" s="62">
        <f t="shared" ref="I67:I78" si="0">(G67*H67)/100</f>
        <v>0.595194</v>
      </c>
      <c r="J67" s="64"/>
    </row>
    <row r="68" spans="1:10" ht="15.75">
      <c r="A68" t="s">
        <v>154</v>
      </c>
      <c r="B68" s="411">
        <f>LOOKUP("End of Data",Data!$I$34:'Data'!$I$102,Data!C$34:'Data'!C$102)</f>
        <v>0</v>
      </c>
      <c r="C68" s="55" t="str">
        <f>IF(B70=0,"",B70)</f>
        <v/>
      </c>
      <c r="D68" s="188">
        <v>-0.34551440000000005</v>
      </c>
      <c r="E68" s="50" t="str">
        <f t="shared" ref="E68:E78" si="1">IF(C68="","",C68+D68)</f>
        <v/>
      </c>
      <c r="F68" s="253">
        <f>LOOKUP("End of Data",Data!$Q$241:'Data'!$Q$309,Data!F$241:'Data'!F$309)</f>
        <v>4.7699999999999996</v>
      </c>
      <c r="G68" s="61">
        <f>IF(F68&gt;0,F68,E68)</f>
        <v>4.7699999999999996</v>
      </c>
      <c r="H68" s="189">
        <f>Data!D622*100</f>
        <v>17.72</v>
      </c>
      <c r="I68" s="62">
        <f t="shared" si="0"/>
        <v>0.84524399999999988</v>
      </c>
      <c r="J68" s="64"/>
    </row>
    <row r="69" spans="1:10" ht="15.75">
      <c r="A69" t="s">
        <v>155</v>
      </c>
      <c r="B69" s="55"/>
      <c r="C69" s="55" t="str">
        <f>IF(B70=0,"",B70)</f>
        <v/>
      </c>
      <c r="D69" s="188">
        <v>-0.31340320000000021</v>
      </c>
      <c r="E69" s="50" t="str">
        <f t="shared" si="1"/>
        <v/>
      </c>
      <c r="F69" s="253">
        <f>LOOKUP("End of Data",Data!$Q$241:'Data'!$Q$309,Data!G$241:'Data'!G$309)</f>
        <v>4.83</v>
      </c>
      <c r="G69" s="61">
        <f t="shared" ref="G69:G78" si="2">IF(F69&gt;0,F69,E69)</f>
        <v>4.83</v>
      </c>
      <c r="H69" s="189">
        <f>Data!E622*100</f>
        <v>13.22</v>
      </c>
      <c r="I69" s="62">
        <f t="shared" si="0"/>
        <v>0.63852600000000004</v>
      </c>
      <c r="J69" s="64"/>
    </row>
    <row r="70" spans="1:10" ht="15.75">
      <c r="A70" t="s">
        <v>144</v>
      </c>
      <c r="B70" s="411">
        <f>LOOKUP("End of Data",Data!$I$34:'Data'!$I$102,Data!D$34:'Data'!D$102)</f>
        <v>0</v>
      </c>
      <c r="C70" s="55" t="str">
        <f>IF(B73=0,"",B73)</f>
        <v/>
      </c>
      <c r="D70" s="188">
        <v>-0.42383460000000028</v>
      </c>
      <c r="E70" s="50" t="str">
        <f t="shared" si="1"/>
        <v/>
      </c>
      <c r="F70" s="253">
        <f>LOOKUP("End of Data",Data!$Q$241:'Data'!$Q$309,Data!H$241:'Data'!H$309)</f>
        <v>4.6500000000000004</v>
      </c>
      <c r="G70" s="61">
        <f t="shared" si="2"/>
        <v>4.6500000000000004</v>
      </c>
      <c r="H70" s="189">
        <f>Data!F622*100</f>
        <v>9.74</v>
      </c>
      <c r="I70" s="62">
        <f t="shared" si="0"/>
        <v>0.45291000000000003</v>
      </c>
      <c r="J70" s="64"/>
    </row>
    <row r="71" spans="1:10" ht="15.75">
      <c r="A71" t="s">
        <v>145</v>
      </c>
      <c r="B71" s="55"/>
      <c r="C71" s="55" t="str">
        <f>IF(B73=0,"",B73)</f>
        <v/>
      </c>
      <c r="D71" s="188">
        <v>-0.38929859999999944</v>
      </c>
      <c r="E71" s="50" t="str">
        <f t="shared" si="1"/>
        <v/>
      </c>
      <c r="F71" s="253">
        <f>LOOKUP("End of Data",Data!$Q$241:'Data'!$Q$309,Data!I$241:'Data'!I$309)</f>
        <v>4.6399999999999997</v>
      </c>
      <c r="G71" s="61">
        <f t="shared" si="2"/>
        <v>4.6399999999999997</v>
      </c>
      <c r="H71" s="189">
        <f>Data!G622*100</f>
        <v>6.4399999999999995</v>
      </c>
      <c r="I71" s="62">
        <f t="shared" si="0"/>
        <v>0.29881599999999997</v>
      </c>
      <c r="J71" s="64"/>
    </row>
    <row r="72" spans="1:10" ht="15.75">
      <c r="A72" t="s">
        <v>146</v>
      </c>
      <c r="B72" s="55"/>
      <c r="C72" s="55" t="str">
        <f>IF(B73=0,"",B73)</f>
        <v/>
      </c>
      <c r="D72" s="188">
        <v>-0.14594059999999995</v>
      </c>
      <c r="E72" s="50" t="str">
        <f t="shared" si="1"/>
        <v/>
      </c>
      <c r="F72" s="253">
        <f>LOOKUP("End of Data",Data!$Q$241:'Data'!$Q$309,Data!J$241:'Data'!J$309)</f>
        <v>4.7300000000000004</v>
      </c>
      <c r="G72" s="61">
        <f t="shared" si="2"/>
        <v>4.7300000000000004</v>
      </c>
      <c r="H72" s="189">
        <f>Data!H622*100</f>
        <v>4.7</v>
      </c>
      <c r="I72" s="62">
        <f t="shared" si="0"/>
        <v>0.22231000000000001</v>
      </c>
      <c r="J72" s="64"/>
    </row>
    <row r="73" spans="1:10" ht="15.75">
      <c r="A73" t="s">
        <v>147</v>
      </c>
      <c r="B73" s="411">
        <f>LOOKUP("End of Data",Data!$I$34:'Data'!$I$102,Data!E$34:'Data'!E$102)</f>
        <v>0</v>
      </c>
      <c r="C73" s="55" t="str">
        <f>IF(B76=0,"",B76)</f>
        <v/>
      </c>
      <c r="D73" s="188">
        <v>-0.17650219999999991</v>
      </c>
      <c r="E73" s="50" t="str">
        <f t="shared" si="1"/>
        <v/>
      </c>
      <c r="F73" s="253">
        <f>LOOKUP("End of Data",Data!$Q$241:'Data'!$Q$309,Data!K$241:'Data'!K$309)</f>
        <v>4.51</v>
      </c>
      <c r="G73" s="61">
        <f t="shared" si="2"/>
        <v>4.51</v>
      </c>
      <c r="H73" s="189">
        <f>Data!I622*100</f>
        <v>7.339999999999999</v>
      </c>
      <c r="I73" s="62">
        <f t="shared" si="0"/>
        <v>0.33103399999999994</v>
      </c>
      <c r="J73" s="64"/>
    </row>
    <row r="74" spans="1:10" ht="15.75">
      <c r="A74" t="s">
        <v>148</v>
      </c>
      <c r="B74" s="55"/>
      <c r="C74" s="55" t="str">
        <f>IF(B76=0,"",B76)</f>
        <v/>
      </c>
      <c r="D74" s="188">
        <v>7.5613599999999975E-2</v>
      </c>
      <c r="E74" s="50" t="str">
        <f t="shared" si="1"/>
        <v/>
      </c>
      <c r="F74" s="253">
        <f>LOOKUP("End of Data",Data!$Q$241:'Data'!$Q$309,Data!L$241:'Data'!L$309)</f>
        <v>4.6900000000000004</v>
      </c>
      <c r="G74" s="61">
        <f t="shared" si="2"/>
        <v>4.6900000000000004</v>
      </c>
      <c r="H74" s="189">
        <f>Data!J622*100</f>
        <v>7.64</v>
      </c>
      <c r="I74" s="62">
        <f t="shared" si="0"/>
        <v>0.35831600000000002</v>
      </c>
      <c r="J74" s="64"/>
    </row>
    <row r="75" spans="1:10" ht="15.75">
      <c r="A75" t="s">
        <v>149</v>
      </c>
      <c r="B75" s="56"/>
      <c r="C75" s="55" t="str">
        <f>IF(B76=0,"",B76)</f>
        <v/>
      </c>
      <c r="D75" s="188">
        <v>3.253179999999993E-2</v>
      </c>
      <c r="E75" s="50" t="str">
        <f t="shared" si="1"/>
        <v/>
      </c>
      <c r="F75" s="253">
        <f>LOOKUP("End of Data",Data!$Q$241:'Data'!$Q$309,Data!M$241:'Data'!M$309)</f>
        <v>4.92</v>
      </c>
      <c r="G75" s="61">
        <f t="shared" si="2"/>
        <v>4.92</v>
      </c>
      <c r="H75" s="189">
        <f>Data!K622*100</f>
        <v>5.1400000000000006</v>
      </c>
      <c r="I75" s="62">
        <f t="shared" si="0"/>
        <v>0.252888</v>
      </c>
      <c r="J75" s="64"/>
    </row>
    <row r="76" spans="1:10" ht="15.75">
      <c r="A76" t="s">
        <v>150</v>
      </c>
      <c r="B76" s="411">
        <f>LOOKUP("End of Data",Data!$I$34:'Data'!$I$102,Data!F$34:'Data'!F$102)</f>
        <v>0</v>
      </c>
      <c r="C76" s="55">
        <f>IF(B78=0,"",B78)</f>
        <v>4.9850000000000003</v>
      </c>
      <c r="D76" s="188">
        <v>-0.12867359999999978</v>
      </c>
      <c r="E76" s="50">
        <f t="shared" si="1"/>
        <v>4.8563264000000004</v>
      </c>
      <c r="F76" s="253">
        <f>LOOKUP("End of Data",Data!$Q$241:'Data'!$Q$309,Data!N$241:'Data'!N$309)</f>
        <v>0</v>
      </c>
      <c r="G76" s="61">
        <f t="shared" si="2"/>
        <v>4.8563264000000004</v>
      </c>
      <c r="H76" s="189">
        <f>Data!L622*100</f>
        <v>6.18</v>
      </c>
      <c r="I76" s="62">
        <f t="shared" si="0"/>
        <v>0.30012097152</v>
      </c>
      <c r="J76" s="64"/>
    </row>
    <row r="77" spans="1:10" ht="15.75">
      <c r="A77" t="s">
        <v>151</v>
      </c>
      <c r="B77" s="56"/>
      <c r="C77" s="55">
        <f>IF(B78=0,"",B78)</f>
        <v>4.9850000000000003</v>
      </c>
      <c r="D77" s="188">
        <v>-7.0101200000000044E-2</v>
      </c>
      <c r="E77" s="50">
        <f t="shared" si="1"/>
        <v>4.9148988000000005</v>
      </c>
      <c r="F77" s="253">
        <f>LOOKUP("End of Data",Data!$Q$241:'Data'!$Q$309,Data!O$241:'Data'!O$309)</f>
        <v>0</v>
      </c>
      <c r="G77" s="61">
        <f t="shared" si="2"/>
        <v>4.9148988000000005</v>
      </c>
      <c r="H77" s="189">
        <f>Data!M622*100</f>
        <v>4.5999999999999996</v>
      </c>
      <c r="I77" s="62">
        <f t="shared" si="0"/>
        <v>0.2260853448</v>
      </c>
      <c r="J77" s="64"/>
    </row>
    <row r="78" spans="1:10" ht="15.75">
      <c r="A78" t="s">
        <v>60</v>
      </c>
      <c r="B78" s="411">
        <f>LOOKUP("End of Data",Data!$I$34:'Data'!$I$102,Data!G$34:'Data'!G$102)</f>
        <v>4.9850000000000003</v>
      </c>
      <c r="C78" s="55">
        <f>IF(B79=0,"",B79)</f>
        <v>5.165</v>
      </c>
      <c r="D78" s="188">
        <v>-5.7280000000000088E-2</v>
      </c>
      <c r="E78" s="50">
        <f t="shared" si="1"/>
        <v>5.1077199999999996</v>
      </c>
      <c r="F78" s="253">
        <f>LOOKUP("End of Data",Data!$Q$241:'Data'!$Q$309,Data!P$241:'Data'!P$309)</f>
        <v>0</v>
      </c>
      <c r="G78" s="61">
        <f t="shared" si="2"/>
        <v>5.1077199999999996</v>
      </c>
      <c r="H78" s="189">
        <f>Data!N622*100</f>
        <v>3.66</v>
      </c>
      <c r="I78" s="62">
        <f t="shared" si="0"/>
        <v>0.18694255200000001</v>
      </c>
      <c r="J78" s="64"/>
    </row>
    <row r="79" spans="1:10" ht="16.5" thickBot="1">
      <c r="A79" s="13" t="s">
        <v>61</v>
      </c>
      <c r="B79" s="412">
        <f>LOOKUP("End of Data",Data!$I$34:'Data'!$I$102,Data!H$34:'Data'!H$102)</f>
        <v>5.165</v>
      </c>
      <c r="C79" s="58"/>
      <c r="D79" s="51"/>
      <c r="E79" s="51"/>
      <c r="F79" s="53"/>
      <c r="G79" s="193" t="s">
        <v>137</v>
      </c>
      <c r="H79" s="190">
        <f>SUM(H67:H78)</f>
        <v>100</v>
      </c>
      <c r="I79" s="60"/>
      <c r="J79" s="502"/>
    </row>
    <row r="80" spans="1:10">
      <c r="A80" s="220"/>
      <c r="B80" s="221"/>
      <c r="C80" s="221"/>
      <c r="D80" s="221"/>
      <c r="E80" s="221"/>
      <c r="F80" s="221"/>
      <c r="G80" s="221"/>
      <c r="H80" s="220"/>
      <c r="I80" s="220"/>
      <c r="J80" s="220"/>
    </row>
    <row r="81" spans="1:14" ht="16.5" thickBot="1">
      <c r="A81" s="66" t="s">
        <v>220</v>
      </c>
      <c r="B81" s="66"/>
      <c r="C81" s="66"/>
      <c r="D81" s="67"/>
      <c r="E81" s="68"/>
      <c r="F81" s="68"/>
      <c r="G81" s="68"/>
      <c r="H81" s="68"/>
      <c r="I81" s="68"/>
      <c r="J81" s="88"/>
    </row>
    <row r="82" spans="1:14" ht="16.5" thickBot="1">
      <c r="A82" s="69"/>
      <c r="B82" s="69"/>
      <c r="C82" s="69"/>
      <c r="D82" s="70"/>
      <c r="E82" s="68"/>
      <c r="F82" s="68"/>
      <c r="G82" s="68"/>
      <c r="H82" s="68"/>
      <c r="I82" s="68"/>
      <c r="J82" s="88"/>
    </row>
    <row r="83" spans="1:14" ht="15" thickBot="1">
      <c r="A83" s="86" t="s">
        <v>126</v>
      </c>
      <c r="B83" s="68"/>
      <c r="C83" s="68"/>
      <c r="D83" s="70"/>
      <c r="E83" s="68"/>
      <c r="F83" s="68"/>
      <c r="G83" s="68"/>
      <c r="H83" s="68"/>
      <c r="I83" s="71">
        <f>SUM(I67:I78)</f>
        <v>4.7083868683199999</v>
      </c>
      <c r="J83" s="88"/>
    </row>
    <row r="84" spans="1:14">
      <c r="A84" s="68"/>
      <c r="B84" s="68"/>
      <c r="C84" s="68"/>
      <c r="D84" s="72"/>
      <c r="E84" s="68"/>
      <c r="F84" s="68"/>
      <c r="G84" s="68"/>
      <c r="H84" s="68"/>
      <c r="I84" s="68"/>
      <c r="J84" s="88"/>
    </row>
    <row r="85" spans="1:14" ht="16.5" thickBot="1">
      <c r="A85" s="73" t="s">
        <v>291</v>
      </c>
      <c r="B85" s="73"/>
      <c r="C85" s="73"/>
      <c r="D85" s="74"/>
      <c r="E85" s="47"/>
      <c r="F85" s="47"/>
      <c r="G85" s="47"/>
      <c r="H85" s="47"/>
      <c r="I85" s="47"/>
      <c r="J85" s="89"/>
    </row>
    <row r="86" spans="1:14" ht="16.5" thickBot="1">
      <c r="A86" s="75" t="s">
        <v>141</v>
      </c>
      <c r="B86" s="76"/>
      <c r="C86" s="77"/>
      <c r="D86" s="78"/>
      <c r="E86" s="75"/>
      <c r="F86" s="75"/>
      <c r="G86" s="47"/>
      <c r="H86" s="47"/>
      <c r="I86" s="47"/>
      <c r="J86" s="89"/>
    </row>
    <row r="87" spans="1:14" ht="15" thickBot="1">
      <c r="A87" s="47"/>
      <c r="B87" s="224" t="s">
        <v>276</v>
      </c>
      <c r="C87" s="494">
        <f>MAX(0,(D88 -(IF(G88&gt;I88,G88,I88))))</f>
        <v>0.79161313168000014</v>
      </c>
      <c r="D87" s="83" t="s">
        <v>289</v>
      </c>
      <c r="E87" s="82"/>
      <c r="F87" s="492"/>
      <c r="G87" s="47"/>
      <c r="H87" s="47"/>
      <c r="I87" s="492"/>
      <c r="J87" s="89"/>
      <c r="L87" s="14"/>
      <c r="M87" s="14"/>
      <c r="N87" s="14"/>
    </row>
    <row r="88" spans="1:14" ht="14.25">
      <c r="A88" s="47"/>
      <c r="B88" s="223"/>
      <c r="C88" s="495"/>
      <c r="D88" s="81">
        <f>+Data!F796</f>
        <v>5.5</v>
      </c>
      <c r="E88" s="78"/>
      <c r="F88" s="79"/>
      <c r="G88" s="81">
        <f>+I83</f>
        <v>4.7083868683199999</v>
      </c>
      <c r="H88" s="79"/>
      <c r="I88" s="81">
        <f>+Data!C796</f>
        <v>2.94</v>
      </c>
      <c r="J88" s="79"/>
      <c r="L88" s="14"/>
      <c r="M88" s="14"/>
      <c r="N88" s="14"/>
    </row>
    <row r="89" spans="1:14">
      <c r="A89" s="79"/>
      <c r="B89" s="500"/>
      <c r="C89" s="493"/>
      <c r="D89" s="82"/>
      <c r="E89" s="79"/>
      <c r="F89" s="82"/>
      <c r="G89" s="79"/>
      <c r="H89" s="79"/>
      <c r="I89" s="79"/>
      <c r="J89" s="79"/>
      <c r="L89" s="14"/>
      <c r="M89" s="336"/>
      <c r="N89" s="14"/>
    </row>
    <row r="90" spans="1:14" ht="15.75">
      <c r="A90" s="78"/>
      <c r="B90" s="79"/>
      <c r="C90" s="78"/>
      <c r="D90" s="79"/>
      <c r="E90" s="493"/>
      <c r="F90" s="78"/>
      <c r="G90" s="80"/>
      <c r="H90" s="85"/>
      <c r="I90" s="79"/>
      <c r="J90" s="79"/>
      <c r="L90" s="14"/>
      <c r="M90" s="14"/>
      <c r="N90" s="14"/>
    </row>
    <row r="91" spans="1:14">
      <c r="A91" s="79"/>
      <c r="B91" s="79"/>
      <c r="C91" s="79"/>
      <c r="D91" s="79"/>
      <c r="E91" s="79"/>
      <c r="F91" s="79"/>
      <c r="G91" s="79"/>
      <c r="H91" s="493"/>
      <c r="I91" s="493"/>
      <c r="J91" s="79"/>
      <c r="L91" s="14"/>
      <c r="M91" s="14"/>
      <c r="N91" s="14"/>
    </row>
    <row r="92" spans="1:14" ht="14.25">
      <c r="A92" s="79"/>
      <c r="B92" s="79"/>
      <c r="C92" s="79"/>
      <c r="D92" s="78"/>
      <c r="E92" s="79"/>
      <c r="F92" s="79"/>
      <c r="G92" s="79"/>
      <c r="H92" s="79"/>
      <c r="I92" s="79"/>
      <c r="J92" s="79"/>
    </row>
    <row r="93" spans="1:14" ht="14.25">
      <c r="A93" s="65" t="s">
        <v>17</v>
      </c>
      <c r="B93" s="14"/>
      <c r="C93" s="503"/>
      <c r="D93" s="504"/>
      <c r="E93" s="503"/>
      <c r="F93" s="218"/>
      <c r="G93" s="14"/>
      <c r="H93" s="15"/>
      <c r="I93" s="14"/>
      <c r="J93" s="14"/>
    </row>
    <row r="94" spans="1:14">
      <c r="A94" t="s">
        <v>6</v>
      </c>
    </row>
    <row r="95" spans="1:14">
      <c r="A95" s="298" t="s">
        <v>295</v>
      </c>
      <c r="C95" s="14"/>
    </row>
    <row r="96" spans="1:14">
      <c r="A96" s="298" t="s">
        <v>234</v>
      </c>
      <c r="C96" s="14"/>
      <c r="I96" s="14"/>
    </row>
    <row r="97" spans="1:10">
      <c r="A97" s="298" t="s">
        <v>315</v>
      </c>
    </row>
    <row r="99" spans="1:10" ht="13.5" thickBot="1"/>
    <row r="100" spans="1:10" ht="16.5" thickBot="1">
      <c r="B100" s="543" t="s">
        <v>115</v>
      </c>
      <c r="C100" s="544"/>
      <c r="D100" s="191">
        <f>LOOKUP("End of Data",Data!$I$112:'Data'!$I$181,Data!$B$112:'Data'!$B$181)</f>
        <v>42880</v>
      </c>
    </row>
    <row r="101" spans="1:10" ht="16.5" thickBot="1">
      <c r="A101" s="10" t="s">
        <v>381</v>
      </c>
      <c r="B101" s="11"/>
      <c r="C101" s="11"/>
      <c r="D101" s="11"/>
      <c r="E101" s="11"/>
      <c r="F101" s="11"/>
      <c r="G101" s="11"/>
      <c r="H101" s="11"/>
      <c r="I101" s="11"/>
      <c r="J101" s="13"/>
    </row>
    <row r="102" spans="1:10" ht="15">
      <c r="A102" s="12"/>
      <c r="B102" s="552" t="s">
        <v>116</v>
      </c>
      <c r="C102" s="553"/>
      <c r="D102" s="541" t="s">
        <v>77</v>
      </c>
      <c r="E102" s="541"/>
      <c r="F102" s="54" t="s">
        <v>85</v>
      </c>
      <c r="G102" s="542" t="s">
        <v>78</v>
      </c>
      <c r="H102" s="542"/>
      <c r="I102" s="542"/>
      <c r="J102" s="87"/>
    </row>
    <row r="103" spans="1:10">
      <c r="A103" s="65" t="s">
        <v>81</v>
      </c>
      <c r="B103" s="209" t="s">
        <v>79</v>
      </c>
      <c r="C103" s="209" t="s">
        <v>80</v>
      </c>
      <c r="D103" s="210" t="s">
        <v>82</v>
      </c>
      <c r="E103" s="210" t="s">
        <v>83</v>
      </c>
      <c r="F103" s="54" t="s">
        <v>84</v>
      </c>
      <c r="G103" s="211" t="s">
        <v>120</v>
      </c>
      <c r="H103" s="211" t="s">
        <v>119</v>
      </c>
      <c r="I103" s="211" t="s">
        <v>121</v>
      </c>
      <c r="J103" s="87"/>
    </row>
    <row r="104" spans="1:10" ht="51">
      <c r="A104" s="212" t="s">
        <v>87</v>
      </c>
      <c r="B104" s="213" t="s">
        <v>124</v>
      </c>
      <c r="C104" s="213" t="s">
        <v>69</v>
      </c>
      <c r="D104" s="214" t="s">
        <v>28</v>
      </c>
      <c r="E104" s="214" t="s">
        <v>117</v>
      </c>
      <c r="F104" s="215" t="s">
        <v>125</v>
      </c>
      <c r="G104" s="216" t="s">
        <v>118</v>
      </c>
      <c r="H104" s="216" t="s">
        <v>29</v>
      </c>
      <c r="I104" s="216" t="s">
        <v>122</v>
      </c>
      <c r="J104" s="217"/>
    </row>
    <row r="105" spans="1:10">
      <c r="B105" s="57" t="s">
        <v>123</v>
      </c>
      <c r="C105" s="56"/>
      <c r="D105" s="49"/>
      <c r="E105" s="49"/>
      <c r="F105" s="52"/>
      <c r="G105" s="59"/>
      <c r="H105" s="273" t="s">
        <v>157</v>
      </c>
      <c r="I105" s="273" t="s">
        <v>217</v>
      </c>
      <c r="J105" s="337"/>
    </row>
    <row r="106" spans="1:10" ht="15.75">
      <c r="A106" t="s">
        <v>241</v>
      </c>
      <c r="B106" s="55" t="s">
        <v>156</v>
      </c>
      <c r="C106" s="342" t="str">
        <f>IF(B107=0,"",B107)</f>
        <v/>
      </c>
      <c r="D106" s="188">
        <f t="array" ref="D106:D117">TRANSPOSE(Data!$C$530:'Data'!$N$530)</f>
        <v>-0.24988939999999998</v>
      </c>
      <c r="E106" s="343" t="str">
        <f>IF(C106="","",C106+D106)</f>
        <v/>
      </c>
      <c r="F106" s="253">
        <f>LOOKUP("End of Data",Data!$Q$319:'Data'!$Q$388,Data!E$319:'Data'!E$388)</f>
        <v>4.2</v>
      </c>
      <c r="G106" s="61">
        <f>IF(F106&gt;0,F106,E106)</f>
        <v>4.2</v>
      </c>
      <c r="H106" s="189">
        <f>Data!$C621*100</f>
        <v>13.620000000000001</v>
      </c>
      <c r="I106" s="62">
        <f t="shared" ref="I106:I117" si="3">(G106*H106)/100</f>
        <v>0.5720400000000001</v>
      </c>
      <c r="J106" s="87"/>
    </row>
    <row r="107" spans="1:10" ht="15.75">
      <c r="A107" t="s">
        <v>154</v>
      </c>
      <c r="B107" s="411">
        <f>LOOKUP("End of Data",Data!$I$112:'Data'!$I$181,Data!C$112:'Data'!C$181)</f>
        <v>0</v>
      </c>
      <c r="C107" s="342" t="str">
        <f>IF(B109=0,"",B109)</f>
        <v/>
      </c>
      <c r="D107" s="188">
        <v>-0.36023940000000021</v>
      </c>
      <c r="E107" s="343" t="str">
        <f t="shared" ref="E107:E117" si="4">IF(C107="","",C107+D107)</f>
        <v/>
      </c>
      <c r="F107" s="253">
        <f>LOOKUP("End of Data",Data!$Q$319:'Data'!$Q$388,Data!F$319:'Data'!F$388)</f>
        <v>3.75</v>
      </c>
      <c r="G107" s="61">
        <f t="shared" ref="G107:G117" si="5">IF(F107&gt;0,F107,E107)</f>
        <v>3.75</v>
      </c>
      <c r="H107" s="189">
        <f>Data!$D621*100</f>
        <v>17.98</v>
      </c>
      <c r="I107" s="62">
        <f t="shared" si="3"/>
        <v>0.67425000000000002</v>
      </c>
      <c r="J107" s="87"/>
    </row>
    <row r="108" spans="1:10" ht="15.75">
      <c r="A108" t="s">
        <v>155</v>
      </c>
      <c r="B108" s="342"/>
      <c r="C108" s="342" t="str">
        <f>IF(B109=0,"",B109)</f>
        <v/>
      </c>
      <c r="D108" s="188">
        <v>-0.34894680000000022</v>
      </c>
      <c r="E108" s="343" t="str">
        <f t="shared" si="4"/>
        <v/>
      </c>
      <c r="F108" s="253">
        <f>LOOKUP("End of Data",Data!$Q$319:'Data'!$Q$388,Data!G$319:'Data'!G$388)</f>
        <v>3.67</v>
      </c>
      <c r="G108" s="61">
        <f t="shared" si="5"/>
        <v>3.67</v>
      </c>
      <c r="H108" s="189">
        <f>Data!$E621*100</f>
        <v>13.16</v>
      </c>
      <c r="I108" s="62">
        <f t="shared" si="3"/>
        <v>0.48297199999999996</v>
      </c>
      <c r="J108" s="87"/>
    </row>
    <row r="109" spans="1:10" ht="15.75">
      <c r="A109" t="s">
        <v>144</v>
      </c>
      <c r="B109" s="411">
        <f>LOOKUP("End of Data",Data!$I$112:'Data'!$I$181,Data!D$112:'Data'!D$181)</f>
        <v>0</v>
      </c>
      <c r="C109" s="55" t="str">
        <f>IF(B112=0,"",B112)</f>
        <v/>
      </c>
      <c r="D109" s="188">
        <v>-0.35592980000000035</v>
      </c>
      <c r="E109" s="50" t="str">
        <f t="shared" si="4"/>
        <v/>
      </c>
      <c r="F109" s="253">
        <f>LOOKUP("End of Data",Data!$Q$319:'Data'!$Q$388,Data!H$319:'Data'!H$388)</f>
        <v>3.49</v>
      </c>
      <c r="G109" s="61">
        <f t="shared" si="5"/>
        <v>3.49</v>
      </c>
      <c r="H109" s="189">
        <f>Data!$F621*100</f>
        <v>9.120000000000001</v>
      </c>
      <c r="I109" s="62">
        <f t="shared" si="3"/>
        <v>0.31828800000000007</v>
      </c>
      <c r="J109" s="87"/>
    </row>
    <row r="110" spans="1:10" ht="15.75">
      <c r="A110" t="s">
        <v>145</v>
      </c>
      <c r="B110" s="342"/>
      <c r="C110" s="55" t="str">
        <f>IF(B112=0,"",B112)</f>
        <v/>
      </c>
      <c r="D110" s="188">
        <v>-0.27077479999999954</v>
      </c>
      <c r="E110" s="50" t="str">
        <f t="shared" si="4"/>
        <v/>
      </c>
      <c r="F110" s="253">
        <f>LOOKUP("End of Data",Data!$Q$319:'Data'!$Q$388,Data!I$319:'Data'!I$388)</f>
        <v>3.68</v>
      </c>
      <c r="G110" s="61">
        <f t="shared" si="5"/>
        <v>3.68</v>
      </c>
      <c r="H110" s="189">
        <f>Data!$G621*100</f>
        <v>5.9399999999999995</v>
      </c>
      <c r="I110" s="62">
        <f t="shared" si="3"/>
        <v>0.21859199999999998</v>
      </c>
      <c r="J110" s="87"/>
    </row>
    <row r="111" spans="1:10" ht="15.75">
      <c r="A111" t="s">
        <v>146</v>
      </c>
      <c r="B111" s="342"/>
      <c r="C111" s="55" t="str">
        <f>IF(B112=0,"",B112)</f>
        <v/>
      </c>
      <c r="D111" s="188">
        <v>-1.7202400000000041E-2</v>
      </c>
      <c r="E111" s="50" t="str">
        <f t="shared" si="4"/>
        <v/>
      </c>
      <c r="F111" s="253">
        <f>LOOKUP("End of Data",Data!$Q$319:'Data'!$Q$388,Data!J$319:'Data'!J$388)</f>
        <v>3.88</v>
      </c>
      <c r="G111" s="61">
        <f t="shared" si="5"/>
        <v>3.88</v>
      </c>
      <c r="H111" s="189">
        <f>Data!$H621*100</f>
        <v>4.8</v>
      </c>
      <c r="I111" s="62">
        <f t="shared" si="3"/>
        <v>0.18623999999999999</v>
      </c>
      <c r="J111" s="87"/>
    </row>
    <row r="112" spans="1:10" ht="15.75">
      <c r="A112" t="s">
        <v>147</v>
      </c>
      <c r="B112" s="411">
        <f>LOOKUP("End of Data",Data!$I$112:'Data'!$I$181,Data!E$112:'Data'!E$181)</f>
        <v>0</v>
      </c>
      <c r="C112" s="55" t="str">
        <f>IF(B115=0,"",B115)</f>
        <v/>
      </c>
      <c r="D112" s="188">
        <v>-3.2954599999999876E-2</v>
      </c>
      <c r="E112" s="50" t="str">
        <f t="shared" si="4"/>
        <v/>
      </c>
      <c r="F112" s="253">
        <f>LOOKUP("End of Data",Data!$Q$319:'Data'!$Q$388,Data!K$319:'Data'!K$388)</f>
        <v>3.91</v>
      </c>
      <c r="G112" s="61">
        <f t="shared" si="5"/>
        <v>3.91</v>
      </c>
      <c r="H112" s="189">
        <f>Data!$I621*100</f>
        <v>7.64</v>
      </c>
      <c r="I112" s="62">
        <f t="shared" si="3"/>
        <v>0.29872399999999999</v>
      </c>
      <c r="J112" s="87"/>
    </row>
    <row r="113" spans="1:10" ht="15.75">
      <c r="A113" t="s">
        <v>148</v>
      </c>
      <c r="B113" s="55"/>
      <c r="C113" s="55" t="str">
        <f>IF(B115=0,"",B115)</f>
        <v/>
      </c>
      <c r="D113" s="188">
        <v>0.1827636</v>
      </c>
      <c r="E113" s="50" t="str">
        <f t="shared" si="4"/>
        <v/>
      </c>
      <c r="F113" s="253">
        <f>LOOKUP("End of Data",Data!$Q$319:'Data'!$Q$388,Data!L$319:'Data'!L$388)</f>
        <v>4.0199999999999996</v>
      </c>
      <c r="G113" s="61">
        <f t="shared" si="5"/>
        <v>4.0199999999999996</v>
      </c>
      <c r="H113" s="189">
        <f>Data!$J621*100</f>
        <v>7.4000000000000012</v>
      </c>
      <c r="I113" s="62">
        <f t="shared" si="3"/>
        <v>0.29748000000000002</v>
      </c>
      <c r="J113" s="87"/>
    </row>
    <row r="114" spans="1:10" ht="15.75">
      <c r="A114" t="s">
        <v>149</v>
      </c>
      <c r="B114" s="252"/>
      <c r="C114" s="55" t="str">
        <f>IF(B115=0,"",B115)</f>
        <v/>
      </c>
      <c r="D114" s="188">
        <v>0.13761999999999991</v>
      </c>
      <c r="E114" s="50" t="str">
        <f t="shared" si="4"/>
        <v/>
      </c>
      <c r="F114" s="253">
        <f>LOOKUP("End of Data",Data!$Q$319:'Data'!$Q$388,Data!M$319:'Data'!M$388)</f>
        <v>4.1500000000000004</v>
      </c>
      <c r="G114" s="61">
        <f t="shared" si="5"/>
        <v>4.1500000000000004</v>
      </c>
      <c r="H114" s="189">
        <f>Data!$K621*100</f>
        <v>5.08</v>
      </c>
      <c r="I114" s="62">
        <f t="shared" si="3"/>
        <v>0.21082000000000001</v>
      </c>
      <c r="J114" s="87"/>
    </row>
    <row r="115" spans="1:10" ht="15.75">
      <c r="A115" t="s">
        <v>150</v>
      </c>
      <c r="B115" s="411">
        <f>LOOKUP("End of Data",Data!$I$112:'Data'!$I$181,Data!F$112:'Data'!F$181)</f>
        <v>0</v>
      </c>
      <c r="C115" s="55">
        <f>IF(B117=0,"",B117)</f>
        <v>4.18</v>
      </c>
      <c r="D115" s="188">
        <v>-5.0539199999999875E-2</v>
      </c>
      <c r="E115" s="50">
        <f t="shared" si="4"/>
        <v>4.1294607999999995</v>
      </c>
      <c r="F115" s="253">
        <f>LOOKUP("End of Data",Data!$Q$319:'Data'!$Q$388,Data!N$319:'Data'!N$388)</f>
        <v>4.37</v>
      </c>
      <c r="G115" s="61">
        <f t="shared" si="5"/>
        <v>4.37</v>
      </c>
      <c r="H115" s="189">
        <f>Data!$L621*100</f>
        <v>6.4</v>
      </c>
      <c r="I115" s="62">
        <f t="shared" si="3"/>
        <v>0.27968000000000004</v>
      </c>
      <c r="J115" s="87"/>
    </row>
    <row r="116" spans="1:10" ht="15.75">
      <c r="A116" t="s">
        <v>151</v>
      </c>
      <c r="B116" s="252"/>
      <c r="C116" s="55">
        <f>IF(B117=0,"",B117)</f>
        <v>4.18</v>
      </c>
      <c r="D116" s="188">
        <v>6.2871200000000016E-2</v>
      </c>
      <c r="E116" s="50">
        <f t="shared" si="4"/>
        <v>4.2428711999999997</v>
      </c>
      <c r="F116" s="253">
        <f>LOOKUP("End of Data",Data!$Q$319:'Data'!$Q$388,Data!$O$319:'Data'!$O$388)</f>
        <v>0</v>
      </c>
      <c r="G116" s="61">
        <f t="shared" si="5"/>
        <v>4.2428711999999997</v>
      </c>
      <c r="H116" s="189">
        <f>Data!$M621*100</f>
        <v>4.58</v>
      </c>
      <c r="I116" s="62">
        <f t="shared" si="3"/>
        <v>0.19432350096000001</v>
      </c>
      <c r="J116" s="87"/>
    </row>
    <row r="117" spans="1:10" ht="15.75">
      <c r="A117" t="s">
        <v>60</v>
      </c>
      <c r="B117" s="411">
        <f>LOOKUP("End of Data",Data!$I$112:'Data'!$I$181,Data!G$112:'Data'!G$181)</f>
        <v>4.18</v>
      </c>
      <c r="C117" s="55">
        <f>IF(B118=0,"",B118)</f>
        <v>4.3125</v>
      </c>
      <c r="D117" s="188">
        <v>-0.10575720000000004</v>
      </c>
      <c r="E117" s="50">
        <f t="shared" si="4"/>
        <v>4.2067427999999998</v>
      </c>
      <c r="F117" s="253">
        <f>LOOKUP("End of Data",Data!$Q$319:'Data'!$Q$388,Data!P$319:'Data'!P$388)</f>
        <v>0</v>
      </c>
      <c r="G117" s="61">
        <f t="shared" si="5"/>
        <v>4.2067427999999998</v>
      </c>
      <c r="H117" s="189">
        <f>Data!$N621*100</f>
        <v>4.28</v>
      </c>
      <c r="I117" s="62">
        <f t="shared" si="3"/>
        <v>0.18004859183999999</v>
      </c>
      <c r="J117" s="87"/>
    </row>
    <row r="118" spans="1:10" ht="16.5" thickBot="1">
      <c r="A118" s="13" t="s">
        <v>61</v>
      </c>
      <c r="B118" s="412">
        <f>LOOKUP("End of Data",Data!$I$111:'Data'!$I$181,Data!H$111:'Data'!H$181)</f>
        <v>4.3125</v>
      </c>
      <c r="C118" s="58"/>
      <c r="D118" s="51"/>
      <c r="E118" s="51"/>
      <c r="F118" s="53"/>
      <c r="G118" s="63" t="s">
        <v>137</v>
      </c>
      <c r="H118" s="190">
        <f>SUM(H106:H117)</f>
        <v>100.00000000000001</v>
      </c>
      <c r="I118" s="60"/>
      <c r="J118" s="90"/>
    </row>
    <row r="119" spans="1:10" ht="13.5" thickBot="1">
      <c r="A119" s="518"/>
      <c r="B119" s="519"/>
      <c r="C119" s="519"/>
      <c r="D119" s="519"/>
      <c r="E119" s="519"/>
      <c r="F119" s="519"/>
      <c r="G119" s="519"/>
      <c r="H119" s="518"/>
      <c r="I119" s="518"/>
      <c r="J119" s="520"/>
    </row>
    <row r="120" spans="1:10" ht="16.5" thickBot="1">
      <c r="A120" s="521" t="s">
        <v>220</v>
      </c>
      <c r="B120" s="522"/>
      <c r="C120" s="522"/>
      <c r="D120" s="523"/>
      <c r="E120" s="524"/>
      <c r="F120" s="524"/>
      <c r="G120" s="524"/>
      <c r="H120" s="524"/>
      <c r="I120" s="524"/>
      <c r="J120" s="525"/>
    </row>
    <row r="121" spans="1:10" ht="16.5" thickBot="1">
      <c r="A121" s="526"/>
      <c r="B121" s="69"/>
      <c r="C121" s="69"/>
      <c r="D121" s="70"/>
      <c r="E121" s="70"/>
      <c r="F121" s="70"/>
      <c r="G121" s="70"/>
      <c r="H121" s="70"/>
      <c r="I121" s="70"/>
      <c r="J121" s="527"/>
    </row>
    <row r="122" spans="1:10" ht="15" thickBot="1">
      <c r="A122" s="528" t="s">
        <v>126</v>
      </c>
      <c r="B122" s="70"/>
      <c r="C122" s="70"/>
      <c r="D122" s="70"/>
      <c r="E122" s="70"/>
      <c r="F122" s="70"/>
      <c r="G122" s="70"/>
      <c r="H122" s="70"/>
      <c r="I122" s="71">
        <f>SUM(I106:I117)</f>
        <v>3.9134580928000005</v>
      </c>
      <c r="J122" s="527"/>
    </row>
    <row r="123" spans="1:10">
      <c r="A123" s="529"/>
      <c r="B123" s="70"/>
      <c r="C123" s="70"/>
      <c r="D123" s="72"/>
      <c r="E123" s="70"/>
      <c r="F123" s="70"/>
      <c r="G123" s="70"/>
      <c r="H123" s="70"/>
      <c r="I123" s="70"/>
      <c r="J123" s="527"/>
    </row>
    <row r="124" spans="1:10" ht="16.5" thickBot="1">
      <c r="A124" s="530" t="s">
        <v>291</v>
      </c>
      <c r="B124" s="73"/>
      <c r="C124" s="73"/>
      <c r="D124" s="74"/>
      <c r="E124" s="79"/>
      <c r="F124" s="79"/>
      <c r="G124" s="79"/>
      <c r="H124" s="79"/>
      <c r="I124" s="79"/>
      <c r="J124" s="531"/>
    </row>
    <row r="125" spans="1:10" ht="16.5" thickBot="1">
      <c r="A125" s="532" t="s">
        <v>141</v>
      </c>
      <c r="B125" s="76"/>
      <c r="C125" s="77"/>
      <c r="D125" s="78"/>
      <c r="E125" s="78"/>
      <c r="F125" s="78"/>
      <c r="G125" s="79"/>
      <c r="H125" s="79"/>
      <c r="I125" s="79"/>
      <c r="J125" s="531"/>
    </row>
    <row r="126" spans="1:10" ht="15" thickBot="1">
      <c r="A126" s="533"/>
      <c r="B126" s="500" t="s">
        <v>276</v>
      </c>
      <c r="C126" s="494">
        <f>MAX(0,(D127 -(IF(G127&gt;I127,G127,I127))))</f>
        <v>1.5865419071999995</v>
      </c>
      <c r="D126" s="82" t="s">
        <v>383</v>
      </c>
      <c r="E126" s="82"/>
      <c r="F126" s="492"/>
      <c r="G126" s="79"/>
      <c r="H126" s="79"/>
      <c r="I126" s="492"/>
      <c r="J126" s="531"/>
    </row>
    <row r="127" spans="1:10" ht="14.25">
      <c r="A127" s="533"/>
      <c r="B127" s="534"/>
      <c r="C127" s="495"/>
      <c r="D127" s="81">
        <f>+Data!F795</f>
        <v>5.5</v>
      </c>
      <c r="E127" s="78"/>
      <c r="F127" s="79"/>
      <c r="G127" s="81">
        <f>+I122</f>
        <v>3.9134580928000005</v>
      </c>
      <c r="H127" s="79"/>
      <c r="I127" s="81">
        <f>+Data!C795</f>
        <v>2.94</v>
      </c>
      <c r="J127" s="531"/>
    </row>
    <row r="128" spans="1:10">
      <c r="A128" s="533"/>
      <c r="B128" s="500"/>
      <c r="C128" s="493"/>
      <c r="D128" s="82"/>
      <c r="E128" s="79"/>
      <c r="F128" s="82"/>
      <c r="G128" s="79"/>
      <c r="H128" s="79"/>
      <c r="I128" s="79"/>
      <c r="J128" s="531"/>
    </row>
    <row r="129" spans="1:10" ht="15.75">
      <c r="A129" s="532"/>
      <c r="B129" s="79"/>
      <c r="C129" s="78"/>
      <c r="D129" s="79"/>
      <c r="E129" s="493"/>
      <c r="F129" s="78"/>
      <c r="G129" s="80"/>
      <c r="H129" s="85"/>
      <c r="I129" s="79"/>
      <c r="J129" s="531"/>
    </row>
    <row r="130" spans="1:10">
      <c r="A130" s="533"/>
      <c r="B130" s="79"/>
      <c r="C130" s="79"/>
      <c r="D130" s="79"/>
      <c r="E130" s="79"/>
      <c r="F130" s="79"/>
      <c r="G130" s="79"/>
      <c r="H130" s="493"/>
      <c r="I130" s="493"/>
      <c r="J130" s="531"/>
    </row>
    <row r="131" spans="1:10" ht="15" thickBot="1">
      <c r="A131" s="535"/>
      <c r="B131" s="74"/>
      <c r="C131" s="74"/>
      <c r="D131" s="262"/>
      <c r="E131" s="74"/>
      <c r="F131" s="74"/>
      <c r="G131" s="74"/>
      <c r="H131" s="74"/>
      <c r="I131" s="74"/>
      <c r="J131" s="536"/>
    </row>
    <row r="132" spans="1:10">
      <c r="A132" s="65" t="s">
        <v>17</v>
      </c>
    </row>
    <row r="133" spans="1:10">
      <c r="A133" t="s">
        <v>6</v>
      </c>
    </row>
    <row r="134" spans="1:10">
      <c r="A134" s="298" t="s">
        <v>295</v>
      </c>
    </row>
    <row r="135" spans="1:10">
      <c r="A135" s="298" t="s">
        <v>234</v>
      </c>
    </row>
    <row r="136" spans="1:10">
      <c r="A136" s="298" t="s">
        <v>311</v>
      </c>
    </row>
  </sheetData>
  <mergeCells count="38">
    <mergeCell ref="A3:C3"/>
    <mergeCell ref="A4:B4"/>
    <mergeCell ref="A5:B5"/>
    <mergeCell ref="A55:G55"/>
    <mergeCell ref="A47:G47"/>
    <mergeCell ref="A30:G30"/>
    <mergeCell ref="A32:G32"/>
    <mergeCell ref="A35:G35"/>
    <mergeCell ref="A33:G33"/>
    <mergeCell ref="A39:G39"/>
    <mergeCell ref="A38:G38"/>
    <mergeCell ref="A43:G43"/>
    <mergeCell ref="A49:G49"/>
    <mergeCell ref="A51:G51"/>
    <mergeCell ref="A7:G7"/>
    <mergeCell ref="A10:G10"/>
    <mergeCell ref="A12:G12"/>
    <mergeCell ref="A14:G14"/>
    <mergeCell ref="A36:G36"/>
    <mergeCell ref="A22:G22"/>
    <mergeCell ref="A27:G27"/>
    <mergeCell ref="A23:G23"/>
    <mergeCell ref="A25:G25"/>
    <mergeCell ref="B100:C100"/>
    <mergeCell ref="B102:C102"/>
    <mergeCell ref="D102:E102"/>
    <mergeCell ref="G102:I102"/>
    <mergeCell ref="A16:G16"/>
    <mergeCell ref="A18:G18"/>
    <mergeCell ref="A24:G24"/>
    <mergeCell ref="A28:G28"/>
    <mergeCell ref="A53:G53"/>
    <mergeCell ref="A40:G40"/>
    <mergeCell ref="B63:C63"/>
    <mergeCell ref="D63:E63"/>
    <mergeCell ref="G63:I63"/>
    <mergeCell ref="A57:G57"/>
    <mergeCell ref="B61:C61"/>
  </mergeCells>
  <phoneticPr fontId="2" type="noConversion"/>
  <hyperlinks>
    <hyperlink ref="A28" r:id="rId1"/>
    <hyperlink ref="A36" r:id="rId2"/>
    <hyperlink ref="A3:C3" location="Documentation!A9" display="Brief description of the futures forecast model"/>
    <hyperlink ref="A4:B4" location="Documentation!A20" display="Data and sources"/>
    <hyperlink ref="A5:B5" location="Documentation!A42" display="Forecast procedures"/>
    <hyperlink ref="A33" r:id="rId3"/>
    <hyperlink ref="A25" r:id="rId4"/>
    <hyperlink ref="A39" r:id="rId5"/>
    <hyperlink ref="A23" r:id="rId6" location="pageNumber=1&amp;sortField=oi&amp;sortAsc=false&amp;group=2"/>
    <hyperlink ref="A40" r:id="rId7"/>
  </hyperlinks>
  <pageMargins left="0.25" right="0.25" top="0.5" bottom="0.5" header="0.5" footer="0.5"/>
  <pageSetup scale="75" fitToHeight="4" orientation="landscape" r:id="rId8"/>
  <headerFooter alignWithMargins="0"/>
  <ignoredErrors>
    <ignoredError sqref="B68:B79 C67:C79 E67:E78 F67:F79 G67:G78 I67:I78" evalError="1"/>
    <ignoredError sqref="C114 C107" formula="1"/>
  </ignoredErrors>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R797"/>
  <sheetViews>
    <sheetView zoomScaleNormal="100" workbookViewId="0"/>
  </sheetViews>
  <sheetFormatPr defaultRowHeight="12.75"/>
  <cols>
    <col min="1" max="1" width="10.140625" customWidth="1"/>
    <col min="2" max="2" width="17.140625" customWidth="1"/>
    <col min="3" max="3" width="22.140625" customWidth="1"/>
    <col min="4" max="4" width="11.28515625" customWidth="1"/>
    <col min="5" max="5" width="15.28515625" customWidth="1"/>
    <col min="6" max="6" width="10.42578125" customWidth="1"/>
    <col min="7" max="7" width="13.140625" customWidth="1"/>
    <col min="8" max="8" width="11.5703125" customWidth="1"/>
    <col min="10" max="10" width="12.140625" customWidth="1"/>
    <col min="14" max="14" width="13" customWidth="1"/>
    <col min="15" max="15" width="13.28515625" customWidth="1"/>
    <col min="16" max="16" width="18.42578125" customWidth="1"/>
    <col min="17" max="17" width="22" customWidth="1"/>
  </cols>
  <sheetData>
    <row r="1" spans="1:70" ht="18.75">
      <c r="A1" s="192" t="s">
        <v>95</v>
      </c>
      <c r="B1" s="29"/>
      <c r="C1" s="29"/>
      <c r="D1" s="230"/>
      <c r="E1" s="29"/>
      <c r="F1" s="29"/>
      <c r="G1" s="29"/>
    </row>
    <row r="2" spans="1:70" ht="18">
      <c r="A2" s="303" t="s">
        <v>37</v>
      </c>
      <c r="B2" s="29"/>
      <c r="C2" s="29"/>
      <c r="D2" s="29"/>
      <c r="E2" s="29"/>
      <c r="F2" s="29"/>
      <c r="G2" s="29"/>
    </row>
    <row r="3" spans="1:70" ht="12.75" customHeight="1">
      <c r="A3" s="303"/>
      <c r="B3" s="29"/>
      <c r="C3" s="29"/>
      <c r="D3" s="29"/>
      <c r="E3" s="29"/>
      <c r="F3" s="29"/>
      <c r="G3" s="29"/>
    </row>
    <row r="4" spans="1:70" ht="15.75">
      <c r="A4" s="7" t="s">
        <v>22</v>
      </c>
      <c r="B4" s="7"/>
      <c r="C4" s="7"/>
      <c r="D4" s="7"/>
      <c r="E4" s="7"/>
      <c r="F4" s="7"/>
      <c r="G4" s="7"/>
    </row>
    <row r="5" spans="1:70" ht="15.75">
      <c r="A5" s="595" t="s">
        <v>342</v>
      </c>
      <c r="B5" s="595"/>
      <c r="C5" s="595"/>
      <c r="D5" s="595"/>
      <c r="E5" s="595"/>
      <c r="F5" s="595"/>
      <c r="G5" s="595"/>
      <c r="I5" s="32"/>
    </row>
    <row r="6" spans="1:70" ht="15.75">
      <c r="A6" s="595" t="s">
        <v>346</v>
      </c>
      <c r="B6" s="595"/>
      <c r="C6" s="595"/>
      <c r="D6" s="595"/>
      <c r="E6" s="595"/>
      <c r="F6" s="595"/>
      <c r="G6" s="595"/>
      <c r="H6" s="32"/>
      <c r="I6" s="6"/>
    </row>
    <row r="7" spans="1:70" ht="15.75">
      <c r="A7" s="596" t="s">
        <v>351</v>
      </c>
      <c r="B7" s="596"/>
      <c r="C7" s="596"/>
      <c r="D7" s="596"/>
      <c r="E7" s="596"/>
      <c r="F7" s="596"/>
      <c r="G7" s="596"/>
      <c r="H7" s="596"/>
      <c r="I7" s="596"/>
      <c r="J7" s="596"/>
    </row>
    <row r="8" spans="1:70" ht="12.75" customHeight="1">
      <c r="A8" s="2"/>
      <c r="B8" s="7"/>
      <c r="C8" s="7"/>
      <c r="D8" s="7"/>
      <c r="E8" s="7"/>
      <c r="F8" s="7"/>
      <c r="G8" s="7"/>
      <c r="H8" s="7"/>
    </row>
    <row r="9" spans="1:70" ht="15.75">
      <c r="A9" s="7" t="s">
        <v>65</v>
      </c>
      <c r="B9" s="7"/>
      <c r="C9" s="7"/>
      <c r="D9" s="7"/>
      <c r="F9" s="7"/>
      <c r="G9" s="7"/>
      <c r="H9" s="7"/>
    </row>
    <row r="10" spans="1:70" ht="15.75">
      <c r="A10" s="595" t="s">
        <v>343</v>
      </c>
      <c r="B10" s="595"/>
      <c r="C10" s="595"/>
      <c r="D10" s="595"/>
      <c r="E10" s="595"/>
      <c r="F10" s="595"/>
      <c r="G10" s="595"/>
      <c r="H10" s="595"/>
      <c r="I10" s="595"/>
      <c r="J10" s="595"/>
      <c r="K10" s="595"/>
    </row>
    <row r="11" spans="1:70" ht="15.75">
      <c r="A11" s="595" t="s">
        <v>347</v>
      </c>
      <c r="B11" s="595"/>
      <c r="C11" s="595"/>
      <c r="D11" s="595"/>
      <c r="E11" s="595"/>
      <c r="F11" s="595"/>
      <c r="G11" s="595"/>
      <c r="H11" s="595"/>
      <c r="I11" s="595"/>
      <c r="J11" s="595"/>
      <c r="K11" s="595"/>
    </row>
    <row r="12" spans="1:70" ht="15.75">
      <c r="A12" s="595" t="s">
        <v>352</v>
      </c>
      <c r="B12" s="595"/>
      <c r="C12" s="595"/>
      <c r="D12" s="595"/>
      <c r="E12" s="595"/>
      <c r="F12" s="595"/>
      <c r="G12" s="595"/>
      <c r="H12" s="33"/>
      <c r="I12" s="3"/>
      <c r="J12" s="3"/>
      <c r="K12" s="3"/>
    </row>
    <row r="13" spans="1:70" ht="12.75" customHeight="1">
      <c r="A13" s="30"/>
      <c r="B13" s="3"/>
      <c r="C13" s="7"/>
      <c r="D13" s="7"/>
      <c r="E13" s="7"/>
      <c r="F13" s="7"/>
      <c r="G13" s="7"/>
      <c r="H13" s="7"/>
    </row>
    <row r="14" spans="1:70" ht="15.75">
      <c r="A14" s="34" t="s">
        <v>66</v>
      </c>
      <c r="B14" s="4"/>
      <c r="C14" s="4"/>
      <c r="D14" s="7"/>
      <c r="E14" s="7"/>
      <c r="F14" s="7"/>
      <c r="G14" s="7"/>
      <c r="H14" s="7"/>
    </row>
    <row r="15" spans="1:70" ht="15.75">
      <c r="A15" s="595" t="s">
        <v>355</v>
      </c>
      <c r="B15" s="595"/>
      <c r="C15" s="595"/>
      <c r="D15" s="595"/>
      <c r="E15" s="595"/>
      <c r="F15" s="595"/>
      <c r="G15" s="595"/>
      <c r="H15" s="595"/>
      <c r="I15" s="32"/>
      <c r="J15" s="32"/>
      <c r="K15" s="32"/>
      <c r="L15" s="32"/>
      <c r="M15" s="32"/>
      <c r="N15" s="32"/>
      <c r="O15" s="32"/>
      <c r="P15" s="32"/>
      <c r="Q15" s="32"/>
      <c r="R15" s="32"/>
      <c r="S15" s="32"/>
      <c r="T15" s="32"/>
      <c r="U15" s="32"/>
      <c r="V15" s="32"/>
      <c r="W15" s="32"/>
      <c r="X15" s="32"/>
      <c r="Y15" s="32"/>
      <c r="Z15" s="32"/>
      <c r="AA15" s="32"/>
      <c r="AB15" s="32"/>
      <c r="AC15" s="32"/>
      <c r="AD15" s="32"/>
      <c r="AE15" s="32"/>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row>
    <row r="16" spans="1:70" ht="15.75">
      <c r="A16" s="595" t="s">
        <v>356</v>
      </c>
      <c r="B16" s="595"/>
      <c r="C16" s="595"/>
      <c r="D16" s="595"/>
      <c r="E16" s="595"/>
      <c r="F16" s="595"/>
      <c r="G16" s="595"/>
      <c r="H16" s="595"/>
      <c r="I16" s="596"/>
      <c r="J16" s="32"/>
      <c r="K16" s="32"/>
      <c r="L16" s="32"/>
      <c r="M16" s="32"/>
      <c r="N16" s="32"/>
      <c r="O16" s="32"/>
      <c r="P16" s="32"/>
      <c r="Q16" s="32"/>
      <c r="R16" s="32"/>
      <c r="S16" s="32"/>
      <c r="T16" s="32"/>
      <c r="U16" s="32"/>
      <c r="V16" s="32"/>
      <c r="W16" s="32"/>
      <c r="X16" s="32"/>
      <c r="Y16" s="32"/>
      <c r="Z16" s="32"/>
      <c r="AA16" s="32"/>
      <c r="AB16" s="32"/>
      <c r="AC16" s="32"/>
      <c r="AD16" s="32"/>
      <c r="AE16" s="32"/>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row>
    <row r="17" spans="1:17" ht="12.75" customHeight="1">
      <c r="A17" s="1"/>
      <c r="B17" s="3"/>
      <c r="C17" s="7"/>
      <c r="D17" s="7"/>
      <c r="E17" s="7"/>
      <c r="F17" s="7"/>
      <c r="G17" s="7"/>
      <c r="H17" s="7"/>
    </row>
    <row r="18" spans="1:17" ht="15.75">
      <c r="A18" s="3" t="s">
        <v>70</v>
      </c>
      <c r="B18" s="7"/>
      <c r="C18" s="7"/>
      <c r="E18" s="7"/>
      <c r="F18" s="7"/>
      <c r="G18" s="7"/>
      <c r="H18" s="7"/>
    </row>
    <row r="19" spans="1:17" ht="15.75">
      <c r="A19" s="596" t="s">
        <v>357</v>
      </c>
      <c r="B19" s="596"/>
      <c r="C19" s="596"/>
      <c r="D19" s="596"/>
      <c r="E19" s="596"/>
      <c r="F19" s="596"/>
      <c r="G19" s="3"/>
      <c r="H19" s="7"/>
    </row>
    <row r="20" spans="1:17" ht="15.75">
      <c r="A20" s="595" t="s">
        <v>358</v>
      </c>
      <c r="B20" s="596"/>
      <c r="C20" s="596"/>
      <c r="D20" s="596"/>
      <c r="E20" s="596"/>
      <c r="F20" s="596"/>
      <c r="G20" s="596"/>
      <c r="H20" s="33"/>
      <c r="I20" s="14"/>
      <c r="J20" s="14"/>
      <c r="K20" s="14"/>
      <c r="L20" s="14"/>
      <c r="M20" s="14"/>
    </row>
    <row r="21" spans="1:17" ht="12.75" customHeight="1">
      <c r="B21" s="3"/>
      <c r="C21" s="7"/>
      <c r="D21" s="7"/>
      <c r="E21" s="7"/>
      <c r="F21" s="7"/>
      <c r="G21" s="7"/>
      <c r="H21" s="7"/>
    </row>
    <row r="22" spans="1:17" ht="15.75">
      <c r="A22" s="4" t="s">
        <v>46</v>
      </c>
      <c r="B22" s="4"/>
      <c r="C22" s="27"/>
      <c r="D22" s="27"/>
      <c r="E22" s="7"/>
      <c r="F22" s="7"/>
      <c r="G22" s="7"/>
      <c r="H22" s="7"/>
    </row>
    <row r="23" spans="1:17" ht="15.75">
      <c r="A23" s="595" t="s">
        <v>344</v>
      </c>
      <c r="B23" s="596"/>
      <c r="C23" s="596"/>
      <c r="D23" s="596"/>
      <c r="E23" s="596"/>
      <c r="F23" s="596"/>
      <c r="G23" s="596"/>
      <c r="H23" s="596"/>
      <c r="I23" s="596"/>
      <c r="J23" s="32"/>
      <c r="K23" s="32"/>
      <c r="L23" s="32"/>
      <c r="M23" s="32"/>
      <c r="N23" s="6"/>
      <c r="O23" s="6"/>
      <c r="P23" s="6"/>
    </row>
    <row r="24" spans="1:17" ht="15.75">
      <c r="A24" s="595" t="s">
        <v>348</v>
      </c>
      <c r="B24" s="596"/>
      <c r="C24" s="596"/>
      <c r="D24" s="596"/>
      <c r="E24" s="596"/>
      <c r="F24" s="596"/>
      <c r="G24" s="596"/>
      <c r="H24" s="596"/>
      <c r="I24" s="596"/>
      <c r="J24" s="32"/>
      <c r="K24" s="32"/>
      <c r="L24" s="32"/>
      <c r="M24" s="32"/>
      <c r="N24" s="6"/>
      <c r="O24" s="6"/>
      <c r="P24" s="6"/>
    </row>
    <row r="25" spans="1:17" ht="12.75" customHeight="1">
      <c r="A25" s="33"/>
      <c r="B25" s="33"/>
      <c r="C25" s="33"/>
      <c r="D25" s="33"/>
      <c r="E25" s="33"/>
      <c r="F25" s="33"/>
      <c r="G25" s="33"/>
      <c r="H25" s="32"/>
      <c r="I25" s="32"/>
      <c r="J25" s="32"/>
      <c r="K25" s="32"/>
      <c r="L25" s="32"/>
      <c r="M25" s="32"/>
      <c r="N25" s="6"/>
      <c r="O25" s="6"/>
      <c r="P25" s="6"/>
    </row>
    <row r="26" spans="1:17" ht="31.5" customHeight="1">
      <c r="A26" s="607" t="s">
        <v>297</v>
      </c>
      <c r="B26" s="608"/>
      <c r="C26" s="608"/>
      <c r="D26" s="608"/>
      <c r="E26" s="608"/>
      <c r="F26" s="608"/>
      <c r="G26" s="608"/>
      <c r="H26" s="608"/>
      <c r="I26" s="608"/>
    </row>
    <row r="27" spans="1:17" ht="30" customHeight="1">
      <c r="A27" s="597" t="s">
        <v>298</v>
      </c>
      <c r="B27" s="598"/>
      <c r="C27" s="598"/>
      <c r="D27" s="598"/>
      <c r="E27" s="598"/>
      <c r="F27" s="598"/>
      <c r="G27" s="598"/>
      <c r="H27" s="598"/>
      <c r="I27" s="598"/>
      <c r="J27" s="32"/>
      <c r="K27" s="32"/>
      <c r="L27" s="32"/>
      <c r="M27" s="32"/>
      <c r="N27" s="32"/>
      <c r="O27" s="32"/>
    </row>
    <row r="28" spans="1:17" ht="12.75" customHeight="1">
      <c r="A28" s="33"/>
      <c r="B28" s="33"/>
      <c r="C28" s="33"/>
      <c r="D28" s="33"/>
      <c r="E28" s="33"/>
      <c r="F28" s="33"/>
      <c r="G28" s="33"/>
      <c r="H28" s="33"/>
      <c r="I28" s="32"/>
      <c r="J28" s="32"/>
      <c r="K28" s="32"/>
      <c r="L28" s="32"/>
      <c r="M28" s="32"/>
      <c r="N28" s="32"/>
      <c r="O28" s="32"/>
    </row>
    <row r="29" spans="1:17" ht="12.75" customHeight="1">
      <c r="B29" s="3"/>
      <c r="C29" s="7"/>
      <c r="D29" s="7"/>
      <c r="E29" s="7"/>
      <c r="F29" s="7"/>
      <c r="G29" s="7"/>
      <c r="H29" s="7"/>
    </row>
    <row r="30" spans="1:17" ht="12.75" customHeight="1" thickBot="1">
      <c r="A30" s="345" t="s">
        <v>342</v>
      </c>
      <c r="B30" s="345"/>
      <c r="C30" s="345"/>
      <c r="D30" s="345"/>
      <c r="E30" s="345"/>
      <c r="F30" s="345"/>
      <c r="G30" s="345"/>
      <c r="H30" s="346"/>
      <c r="I30" s="304"/>
      <c r="J30" s="94"/>
      <c r="K30" s="94"/>
      <c r="L30" s="94"/>
      <c r="M30" s="94"/>
      <c r="N30" s="94"/>
      <c r="O30" s="94"/>
      <c r="P30" s="94"/>
      <c r="Q30" s="94"/>
    </row>
    <row r="31" spans="1:17" ht="12.75" customHeight="1">
      <c r="A31" s="347" t="s">
        <v>58</v>
      </c>
      <c r="B31" s="348" t="s">
        <v>240</v>
      </c>
      <c r="C31" s="347" t="s">
        <v>154</v>
      </c>
      <c r="D31" s="347" t="s">
        <v>144</v>
      </c>
      <c r="E31" s="347" t="s">
        <v>147</v>
      </c>
      <c r="F31" s="347" t="s">
        <v>150</v>
      </c>
      <c r="G31" s="347" t="s">
        <v>152</v>
      </c>
      <c r="H31" s="349" t="s">
        <v>154</v>
      </c>
      <c r="I31" s="94"/>
      <c r="J31" s="94"/>
      <c r="K31" s="94"/>
      <c r="L31" s="94"/>
      <c r="M31" s="94"/>
      <c r="N31" s="94"/>
      <c r="O31" s="94"/>
      <c r="P31" s="94"/>
      <c r="Q31" s="94"/>
    </row>
    <row r="32" spans="1:17" ht="12.75" customHeight="1" thickBot="1">
      <c r="A32" s="350" t="s">
        <v>111</v>
      </c>
      <c r="B32" s="351" t="s">
        <v>107</v>
      </c>
      <c r="C32" s="350"/>
      <c r="D32" s="350"/>
      <c r="E32" s="350"/>
      <c r="F32" s="350"/>
      <c r="G32" s="350"/>
      <c r="H32" s="13"/>
      <c r="I32" s="94"/>
      <c r="J32" s="94"/>
      <c r="K32" s="94"/>
      <c r="L32" s="94"/>
      <c r="M32" s="94"/>
      <c r="N32" s="94"/>
      <c r="O32" s="94"/>
      <c r="P32" s="94"/>
      <c r="Q32" s="94"/>
    </row>
    <row r="33" spans="1:17" ht="12.75" customHeight="1">
      <c r="A33" s="352"/>
      <c r="B33" s="353"/>
      <c r="C33" s="352"/>
      <c r="D33" s="347" t="s">
        <v>62</v>
      </c>
      <c r="E33" s="347"/>
      <c r="F33" s="347"/>
      <c r="G33" s="352"/>
      <c r="I33" s="94"/>
      <c r="J33" s="94"/>
      <c r="K33" s="94"/>
      <c r="L33" s="94"/>
      <c r="M33" s="94"/>
      <c r="N33" s="94"/>
      <c r="O33" s="94"/>
      <c r="P33" s="94"/>
      <c r="Q33" s="94"/>
    </row>
    <row r="34" spans="1:17" ht="12.75" customHeight="1">
      <c r="A34" s="19">
        <v>2017</v>
      </c>
      <c r="B34" s="310">
        <v>42859</v>
      </c>
      <c r="C34" s="470">
        <v>4.4450000000000003</v>
      </c>
      <c r="D34" s="470">
        <v>4.6100000000000003</v>
      </c>
      <c r="E34" s="470">
        <v>4.8499999999999996</v>
      </c>
      <c r="F34" s="470">
        <v>4.9850000000000003</v>
      </c>
      <c r="G34" s="470">
        <v>5.085</v>
      </c>
      <c r="H34" s="470">
        <v>5.1924999999999999</v>
      </c>
      <c r="I34" s="298"/>
      <c r="J34" s="94"/>
      <c r="K34" s="94"/>
      <c r="L34" s="94"/>
      <c r="M34" s="94"/>
      <c r="N34" s="94"/>
      <c r="O34" s="94"/>
      <c r="P34" s="94"/>
      <c r="Q34" s="94"/>
    </row>
    <row r="35" spans="1:17" ht="12.75" customHeight="1">
      <c r="A35" s="356"/>
      <c r="B35" s="357">
        <f>B34+7</f>
        <v>42866</v>
      </c>
      <c r="C35" s="470">
        <v>4.4074999999999998</v>
      </c>
      <c r="D35" s="470">
        <v>4.5774999999999997</v>
      </c>
      <c r="E35" s="470">
        <v>4.8049999999999997</v>
      </c>
      <c r="F35" s="470">
        <v>4.9450000000000003</v>
      </c>
      <c r="G35" s="470">
        <v>5.0475000000000003</v>
      </c>
      <c r="H35" s="470">
        <v>5.1624999999999996</v>
      </c>
      <c r="I35" s="298"/>
      <c r="J35" s="94"/>
      <c r="K35" s="94"/>
      <c r="L35" s="94"/>
      <c r="M35" s="94"/>
      <c r="N35" s="94"/>
      <c r="O35" s="94"/>
      <c r="P35" s="94"/>
      <c r="Q35" s="94"/>
    </row>
    <row r="36" spans="1:17" ht="12.75" customHeight="1">
      <c r="A36" s="356"/>
      <c r="B36" s="357">
        <f t="shared" ref="B36:B90" si="0">B35+7</f>
        <v>42873</v>
      </c>
      <c r="C36" s="413">
        <v>4.26</v>
      </c>
      <c r="D36" s="413">
        <v>4.4325000000000001</v>
      </c>
      <c r="E36" s="413">
        <v>4.68</v>
      </c>
      <c r="F36" s="413">
        <v>4.8274999999999997</v>
      </c>
      <c r="G36" s="413">
        <v>4.9325000000000001</v>
      </c>
      <c r="H36" s="413">
        <v>5.04</v>
      </c>
      <c r="J36" s="94"/>
      <c r="K36" s="94"/>
      <c r="L36" s="94"/>
      <c r="M36" s="94"/>
      <c r="N36" s="94"/>
      <c r="O36" s="94"/>
      <c r="P36" s="94"/>
      <c r="Q36" s="94"/>
    </row>
    <row r="37" spans="1:17" ht="12.75" customHeight="1">
      <c r="A37" s="356"/>
      <c r="B37" s="357">
        <f t="shared" si="0"/>
        <v>42880</v>
      </c>
      <c r="C37" s="413">
        <v>4.3125</v>
      </c>
      <c r="D37" s="413">
        <v>4.49</v>
      </c>
      <c r="E37" s="413">
        <v>4.7424999999999997</v>
      </c>
      <c r="F37" s="413">
        <v>4.8949999999999996</v>
      </c>
      <c r="G37" s="413">
        <v>4.9974999999999996</v>
      </c>
      <c r="H37" s="413">
        <v>5.0975000000000001</v>
      </c>
      <c r="J37" s="94"/>
      <c r="K37" s="94"/>
      <c r="L37" s="94"/>
      <c r="M37" s="94"/>
      <c r="N37" s="94"/>
      <c r="O37" s="94"/>
      <c r="P37" s="94"/>
      <c r="Q37" s="94"/>
    </row>
    <row r="38" spans="1:17" ht="12.75" customHeight="1">
      <c r="A38" s="356"/>
      <c r="B38" s="357">
        <f t="shared" si="0"/>
        <v>42887</v>
      </c>
      <c r="C38" s="413">
        <v>4.3075000000000001</v>
      </c>
      <c r="D38" s="470">
        <v>4.4924999999999997</v>
      </c>
      <c r="E38" s="413">
        <v>4.7450000000000001</v>
      </c>
      <c r="F38" s="413">
        <v>4.8925000000000001</v>
      </c>
      <c r="G38" s="413">
        <v>5.01</v>
      </c>
      <c r="H38" s="413">
        <v>5.1100000000000003</v>
      </c>
      <c r="I38" s="298"/>
      <c r="J38" s="94"/>
      <c r="K38" s="94"/>
      <c r="L38" s="94"/>
      <c r="M38" s="94"/>
      <c r="N38" s="94"/>
      <c r="O38" s="94"/>
      <c r="P38" s="94"/>
      <c r="Q38" s="94"/>
    </row>
    <row r="39" spans="1:17" ht="12.75" customHeight="1">
      <c r="A39" s="356"/>
      <c r="B39" s="357">
        <f t="shared" si="0"/>
        <v>42894</v>
      </c>
      <c r="C39" s="413">
        <v>4.5374999999999996</v>
      </c>
      <c r="D39" s="413">
        <v>4.7074999999999996</v>
      </c>
      <c r="E39" s="413">
        <v>4.9550000000000001</v>
      </c>
      <c r="F39" s="413">
        <v>5.0925000000000002</v>
      </c>
      <c r="G39" s="413">
        <v>5.2</v>
      </c>
      <c r="H39" s="413">
        <v>5.31</v>
      </c>
      <c r="I39" s="298"/>
      <c r="J39" s="94"/>
      <c r="K39" s="94"/>
      <c r="L39" s="94"/>
      <c r="M39" s="94"/>
      <c r="N39" s="94"/>
      <c r="O39" s="94"/>
      <c r="P39" s="94"/>
      <c r="Q39" s="94"/>
    </row>
    <row r="40" spans="1:17" ht="12.75" customHeight="1">
      <c r="A40" s="356"/>
      <c r="B40" s="357">
        <f t="shared" si="0"/>
        <v>42901</v>
      </c>
      <c r="C40" s="413">
        <v>4.6524999999999999</v>
      </c>
      <c r="D40" s="413">
        <v>4.8324999999999996</v>
      </c>
      <c r="E40" s="413">
        <v>5.085</v>
      </c>
      <c r="F40" s="413">
        <v>5.21</v>
      </c>
      <c r="G40" s="413">
        <v>5.3125</v>
      </c>
      <c r="H40" s="413">
        <v>5.3849999999999998</v>
      </c>
      <c r="J40" s="94"/>
      <c r="K40" s="94"/>
      <c r="L40" s="94"/>
      <c r="M40" s="94"/>
      <c r="N40" s="94"/>
      <c r="O40" s="94"/>
      <c r="P40" s="94"/>
      <c r="Q40" s="94"/>
    </row>
    <row r="41" spans="1:17" ht="12.75" customHeight="1">
      <c r="A41" s="356"/>
      <c r="B41" s="357">
        <f t="shared" si="0"/>
        <v>42908</v>
      </c>
      <c r="C41" s="413">
        <v>4.6775000000000002</v>
      </c>
      <c r="D41" s="413">
        <v>4.8574999999999999</v>
      </c>
      <c r="E41" s="413">
        <v>5.1074999999999999</v>
      </c>
      <c r="F41" s="413">
        <v>5.2549999999999999</v>
      </c>
      <c r="G41" s="413">
        <v>5.3449999999999998</v>
      </c>
      <c r="H41" s="413">
        <v>5.4275000000000002</v>
      </c>
      <c r="J41" s="94"/>
      <c r="K41" s="94"/>
      <c r="L41" s="94"/>
      <c r="M41" s="94"/>
      <c r="N41" s="94"/>
      <c r="O41" s="94"/>
      <c r="P41" s="94"/>
      <c r="Q41" s="94"/>
    </row>
    <row r="42" spans="1:17" ht="12.75" customHeight="1">
      <c r="B42" s="357">
        <f t="shared" si="0"/>
        <v>42915</v>
      </c>
      <c r="C42" s="413">
        <v>4.8049999999999997</v>
      </c>
      <c r="D42" s="413">
        <v>4.9950000000000001</v>
      </c>
      <c r="E42" s="413">
        <v>5.2474999999999996</v>
      </c>
      <c r="F42" s="413">
        <v>5.3875000000000002</v>
      </c>
      <c r="G42" s="413">
        <v>5.4775</v>
      </c>
      <c r="H42" s="413">
        <v>5.5374999999999996</v>
      </c>
      <c r="J42" s="413"/>
      <c r="K42" s="94"/>
      <c r="L42" s="94"/>
      <c r="M42" s="94"/>
      <c r="N42" s="94"/>
      <c r="O42" s="94"/>
      <c r="P42" s="94"/>
      <c r="Q42" s="94"/>
    </row>
    <row r="43" spans="1:17" ht="12.75" customHeight="1">
      <c r="A43" s="512">
        <v>2</v>
      </c>
      <c r="B43" s="357">
        <f t="shared" si="0"/>
        <v>42922</v>
      </c>
      <c r="C43" s="413">
        <v>4.59</v>
      </c>
      <c r="D43" s="413">
        <v>5.4649999999999999</v>
      </c>
      <c r="E43" s="413">
        <v>5.7225000000000001</v>
      </c>
      <c r="F43" s="413">
        <v>5.8525</v>
      </c>
      <c r="G43" s="413">
        <v>5.93</v>
      </c>
      <c r="H43" s="413">
        <v>5.9850000000000003</v>
      </c>
      <c r="I43" s="298"/>
      <c r="J43" s="413"/>
      <c r="K43" s="94"/>
      <c r="L43" s="94"/>
      <c r="M43" s="94"/>
      <c r="N43" s="94"/>
      <c r="O43" s="94"/>
      <c r="P43" s="94"/>
      <c r="Q43" s="94"/>
    </row>
    <row r="44" spans="1:17" ht="12.75" customHeight="1">
      <c r="A44" s="356"/>
      <c r="B44" s="357">
        <f t="shared" si="0"/>
        <v>42929</v>
      </c>
      <c r="C44" s="413">
        <v>4.59</v>
      </c>
      <c r="D44" s="413">
        <v>5.1550000000000002</v>
      </c>
      <c r="E44" s="413">
        <v>5.42</v>
      </c>
      <c r="F44" s="413">
        <v>5.5824999999999996</v>
      </c>
      <c r="G44" s="413">
        <v>5.7</v>
      </c>
      <c r="H44" s="470">
        <v>5.8</v>
      </c>
      <c r="I44" s="298"/>
      <c r="J44" s="94"/>
      <c r="K44" s="94"/>
      <c r="L44" s="94"/>
      <c r="M44" s="94"/>
      <c r="N44" s="94"/>
      <c r="O44" s="94"/>
      <c r="P44" s="94"/>
      <c r="Q44" s="94"/>
    </row>
    <row r="45" spans="1:17" ht="12.75" customHeight="1">
      <c r="A45" s="356"/>
      <c r="B45" s="357">
        <f t="shared" si="0"/>
        <v>42936</v>
      </c>
      <c r="C45" s="413">
        <v>4.59</v>
      </c>
      <c r="D45" s="413">
        <v>5.0374999999999996</v>
      </c>
      <c r="E45" s="413">
        <v>5.3025000000000002</v>
      </c>
      <c r="F45" s="413">
        <v>5.4725000000000001</v>
      </c>
      <c r="G45" s="413">
        <v>5.6025</v>
      </c>
      <c r="H45" s="413">
        <v>5.71</v>
      </c>
      <c r="J45" s="94"/>
      <c r="K45" s="94"/>
      <c r="L45" s="94"/>
      <c r="M45" s="94"/>
      <c r="N45" s="94"/>
      <c r="O45" s="94"/>
      <c r="P45" s="94"/>
      <c r="Q45" s="94"/>
    </row>
    <row r="46" spans="1:17" ht="12.75" customHeight="1">
      <c r="A46" s="356"/>
      <c r="B46" s="357">
        <f t="shared" si="0"/>
        <v>42943</v>
      </c>
      <c r="C46" s="413">
        <v>4.59</v>
      </c>
      <c r="D46" s="413">
        <v>4.8099999999999996</v>
      </c>
      <c r="E46" s="413">
        <v>5.08</v>
      </c>
      <c r="F46" s="413">
        <v>5.2575000000000003</v>
      </c>
      <c r="G46" s="413">
        <v>5.39</v>
      </c>
      <c r="H46" s="413">
        <v>5.5324999999999998</v>
      </c>
      <c r="J46" s="94"/>
      <c r="K46" s="94"/>
      <c r="L46" s="94"/>
      <c r="M46" s="94"/>
      <c r="N46" s="94"/>
      <c r="O46" s="94"/>
      <c r="P46" s="94"/>
      <c r="Q46" s="94"/>
    </row>
    <row r="47" spans="1:17" ht="12.75" customHeight="1">
      <c r="A47" s="356"/>
      <c r="B47" s="357">
        <f t="shared" si="0"/>
        <v>42950</v>
      </c>
      <c r="C47" s="413"/>
      <c r="D47" s="413">
        <v>4.5975000000000001</v>
      </c>
      <c r="E47" s="413">
        <v>4.875</v>
      </c>
      <c r="F47" s="413">
        <v>5.0549999999999997</v>
      </c>
      <c r="G47" s="413">
        <v>5.1924999999999999</v>
      </c>
      <c r="H47" s="413">
        <v>5.3425000000000002</v>
      </c>
      <c r="J47" s="94"/>
      <c r="K47" s="94"/>
      <c r="L47" s="94"/>
      <c r="M47" s="94"/>
      <c r="N47" s="94"/>
      <c r="O47" s="94"/>
      <c r="P47" s="94"/>
      <c r="Q47" s="94"/>
    </row>
    <row r="48" spans="1:17" ht="12.75" customHeight="1">
      <c r="A48" s="356"/>
      <c r="B48" s="357">
        <f t="shared" si="0"/>
        <v>42957</v>
      </c>
      <c r="D48" s="413">
        <v>4.4824999999999999</v>
      </c>
      <c r="E48" s="413">
        <v>4.7575000000000003</v>
      </c>
      <c r="F48" s="413">
        <v>4.9375</v>
      </c>
      <c r="G48" s="413">
        <v>5.0774999999999997</v>
      </c>
      <c r="H48" s="413">
        <v>5.23</v>
      </c>
      <c r="I48" s="298"/>
      <c r="J48" s="94"/>
      <c r="K48" s="94"/>
      <c r="L48" s="94"/>
      <c r="M48" s="94"/>
      <c r="N48" s="94"/>
      <c r="O48" s="94"/>
      <c r="P48" s="94"/>
      <c r="Q48" s="94"/>
    </row>
    <row r="49" spans="1:17" ht="12.75" customHeight="1">
      <c r="A49" s="356"/>
      <c r="B49" s="357">
        <f t="shared" si="0"/>
        <v>42964</v>
      </c>
      <c r="D49" s="413">
        <v>4.1425000000000001</v>
      </c>
      <c r="E49" s="413">
        <v>4.42</v>
      </c>
      <c r="F49" s="413">
        <v>4.6050000000000004</v>
      </c>
      <c r="G49" s="413">
        <v>4.75</v>
      </c>
      <c r="H49" s="413">
        <v>4.93</v>
      </c>
      <c r="J49" s="94"/>
      <c r="K49" s="94"/>
      <c r="L49" s="94"/>
      <c r="M49" s="94"/>
      <c r="N49" s="94"/>
      <c r="O49" s="94"/>
      <c r="P49" s="94"/>
      <c r="Q49" s="94"/>
    </row>
    <row r="50" spans="1:17" ht="12.75" customHeight="1">
      <c r="A50" s="356"/>
      <c r="B50" s="357">
        <f t="shared" si="0"/>
        <v>42971</v>
      </c>
      <c r="D50" s="413">
        <v>4.0549999999999997</v>
      </c>
      <c r="E50" s="413">
        <v>4.3324999999999996</v>
      </c>
      <c r="F50" s="413">
        <v>4.5175000000000001</v>
      </c>
      <c r="G50" s="413">
        <v>4.66</v>
      </c>
      <c r="H50" s="413">
        <v>4.84</v>
      </c>
      <c r="J50" s="94"/>
      <c r="K50" s="94"/>
      <c r="L50" s="94"/>
      <c r="M50" s="94"/>
      <c r="N50" s="94"/>
      <c r="O50" s="94"/>
      <c r="P50" s="94"/>
      <c r="Q50" s="94"/>
    </row>
    <row r="51" spans="1:17" ht="12.75" customHeight="1">
      <c r="B51" s="357">
        <f t="shared" si="0"/>
        <v>42978</v>
      </c>
      <c r="C51" s="413"/>
      <c r="D51" s="413">
        <v>4.0875000000000004</v>
      </c>
      <c r="E51" s="413">
        <v>4.3600000000000003</v>
      </c>
      <c r="F51" s="413">
        <v>4.54</v>
      </c>
      <c r="G51" s="413">
        <v>4.6749999999999998</v>
      </c>
      <c r="H51" s="413">
        <v>4.8475000000000001</v>
      </c>
      <c r="I51" s="298"/>
      <c r="J51" s="94"/>
      <c r="K51" s="94"/>
      <c r="L51" s="94"/>
      <c r="M51" s="94"/>
      <c r="N51" s="94"/>
      <c r="O51" s="94"/>
      <c r="P51" s="94"/>
      <c r="Q51" s="94"/>
    </row>
    <row r="52" spans="1:17" ht="12.75" customHeight="1">
      <c r="A52" s="512">
        <v>2</v>
      </c>
      <c r="B52" s="357">
        <f t="shared" si="0"/>
        <v>42985</v>
      </c>
      <c r="D52" s="413">
        <v>4.29</v>
      </c>
      <c r="E52" s="413">
        <v>4.4175000000000004</v>
      </c>
      <c r="F52" s="413">
        <v>4.5925000000000002</v>
      </c>
      <c r="G52" s="413">
        <v>4.7300000000000004</v>
      </c>
      <c r="H52" s="413">
        <v>4.8975</v>
      </c>
      <c r="I52" s="298"/>
      <c r="J52" s="94"/>
      <c r="K52" s="94"/>
      <c r="L52" s="94"/>
      <c r="M52" s="94"/>
      <c r="N52" s="94"/>
      <c r="O52" s="94"/>
      <c r="P52" s="94"/>
      <c r="Q52" s="94"/>
    </row>
    <row r="53" spans="1:17" ht="12.75" customHeight="1">
      <c r="A53" s="356"/>
      <c r="B53" s="357">
        <f t="shared" si="0"/>
        <v>42992</v>
      </c>
      <c r="D53" s="413">
        <v>4.29</v>
      </c>
      <c r="E53" s="413">
        <v>4.42</v>
      </c>
      <c r="F53" s="413">
        <v>4.5925000000000002</v>
      </c>
      <c r="G53" s="413">
        <v>4.7249999999999996</v>
      </c>
      <c r="H53" s="413">
        <v>4.88</v>
      </c>
      <c r="I53" s="298"/>
      <c r="J53" s="94"/>
      <c r="K53" s="94"/>
      <c r="L53" s="94"/>
      <c r="M53" s="94"/>
      <c r="N53" s="94"/>
      <c r="O53" s="94"/>
      <c r="P53" s="94"/>
      <c r="Q53" s="94"/>
    </row>
    <row r="54" spans="1:17" ht="12.75" customHeight="1">
      <c r="A54" s="356"/>
      <c r="B54" s="357">
        <f t="shared" si="0"/>
        <v>42999</v>
      </c>
      <c r="D54" s="413">
        <v>4.29</v>
      </c>
      <c r="E54" s="413">
        <v>4.4950000000000001</v>
      </c>
      <c r="F54" s="413">
        <v>4.6749999999999998</v>
      </c>
      <c r="G54" s="413">
        <v>4.8025000000000002</v>
      </c>
      <c r="H54" s="413">
        <v>4.9725000000000001</v>
      </c>
      <c r="J54" s="94"/>
      <c r="K54" s="94"/>
      <c r="L54" s="94"/>
      <c r="M54" s="94"/>
      <c r="N54" s="94"/>
      <c r="O54" s="94"/>
      <c r="P54" s="94"/>
      <c r="Q54" s="94"/>
    </row>
    <row r="55" spans="1:17" ht="12.75" customHeight="1">
      <c r="A55" s="356"/>
      <c r="B55" s="357">
        <f t="shared" si="0"/>
        <v>43006</v>
      </c>
      <c r="D55" s="413">
        <v>4.29</v>
      </c>
      <c r="E55" s="413">
        <v>4.53</v>
      </c>
      <c r="F55" s="413">
        <v>4.7074999999999996</v>
      </c>
      <c r="G55" s="413">
        <v>4.8425000000000002</v>
      </c>
      <c r="H55" s="413">
        <v>5.01</v>
      </c>
      <c r="J55" s="94"/>
      <c r="K55" s="94"/>
      <c r="L55" s="94"/>
      <c r="M55" s="94"/>
      <c r="N55" s="94"/>
      <c r="O55" s="94"/>
      <c r="P55" s="94"/>
      <c r="Q55" s="94"/>
    </row>
    <row r="56" spans="1:17" ht="12.75" customHeight="1">
      <c r="A56" s="356"/>
      <c r="B56" s="357">
        <f t="shared" si="0"/>
        <v>43013</v>
      </c>
      <c r="E56" s="413">
        <v>4.3425000000000002</v>
      </c>
      <c r="F56" s="413">
        <v>4.5199999999999996</v>
      </c>
      <c r="G56" s="413">
        <v>4.6574999999999998</v>
      </c>
      <c r="H56" s="413">
        <v>4.835</v>
      </c>
      <c r="J56" s="94"/>
      <c r="K56" s="94"/>
      <c r="L56" s="94"/>
      <c r="M56" s="94"/>
      <c r="N56" s="94"/>
      <c r="O56" s="94"/>
      <c r="P56" s="94"/>
      <c r="Q56" s="94"/>
    </row>
    <row r="57" spans="1:17" ht="12.75" customHeight="1">
      <c r="A57" s="356"/>
      <c r="B57" s="357">
        <f t="shared" si="0"/>
        <v>43020</v>
      </c>
      <c r="E57" s="413">
        <v>4.2625000000000002</v>
      </c>
      <c r="F57" s="413">
        <v>4.4450000000000003</v>
      </c>
      <c r="G57" s="413">
        <v>4.5875000000000004</v>
      </c>
      <c r="H57" s="413">
        <v>4.7675000000000001</v>
      </c>
      <c r="J57" s="94"/>
      <c r="K57" s="94"/>
      <c r="L57" s="94"/>
      <c r="M57" s="94"/>
      <c r="N57" s="94"/>
      <c r="O57" s="94"/>
      <c r="P57" s="94"/>
      <c r="Q57" s="94"/>
    </row>
    <row r="58" spans="1:17" ht="12.75" customHeight="1">
      <c r="A58" s="356"/>
      <c r="B58" s="357">
        <f t="shared" si="0"/>
        <v>43027</v>
      </c>
      <c r="E58" s="470">
        <v>4.2925000000000004</v>
      </c>
      <c r="F58" s="413">
        <v>4.4725000000000001</v>
      </c>
      <c r="G58" s="413">
        <v>4.6124999999999998</v>
      </c>
      <c r="H58" s="413">
        <v>4.7925000000000004</v>
      </c>
      <c r="J58" s="94"/>
      <c r="K58" s="94"/>
      <c r="L58" s="94"/>
      <c r="M58" s="94"/>
      <c r="N58" s="94"/>
      <c r="O58" s="94"/>
      <c r="P58" s="94"/>
      <c r="Q58" s="94"/>
    </row>
    <row r="59" spans="1:17" ht="12.75" customHeight="1">
      <c r="A59" s="356"/>
      <c r="B59" s="357">
        <f t="shared" si="0"/>
        <v>43034</v>
      </c>
      <c r="E59" s="413">
        <v>4.2824999999999998</v>
      </c>
      <c r="F59" s="413">
        <v>4.46</v>
      </c>
      <c r="G59" s="413">
        <v>4.6025</v>
      </c>
      <c r="H59" s="413">
        <v>4.7850000000000001</v>
      </c>
      <c r="J59" s="94"/>
      <c r="K59" s="94"/>
      <c r="L59" s="94"/>
      <c r="M59" s="94"/>
      <c r="N59" s="94"/>
      <c r="O59" s="94"/>
      <c r="P59" s="94"/>
      <c r="Q59" s="94"/>
    </row>
    <row r="60" spans="1:17" ht="12.75" customHeight="1">
      <c r="A60" s="356"/>
      <c r="B60" s="357">
        <f t="shared" si="0"/>
        <v>43041</v>
      </c>
      <c r="E60" s="413">
        <v>4.2575000000000003</v>
      </c>
      <c r="F60" s="413">
        <v>4.4349999999999996</v>
      </c>
      <c r="G60" s="413">
        <v>4.5724999999999998</v>
      </c>
      <c r="H60" s="413">
        <v>4.7450000000000001</v>
      </c>
      <c r="I60" s="298"/>
      <c r="J60" s="94"/>
      <c r="K60" s="94"/>
      <c r="L60" s="94"/>
      <c r="M60" s="94"/>
      <c r="N60" s="94"/>
      <c r="O60" s="94"/>
      <c r="P60" s="94"/>
      <c r="Q60" s="94"/>
    </row>
    <row r="61" spans="1:17" ht="12.75" customHeight="1">
      <c r="A61" s="356"/>
      <c r="B61" s="357">
        <f t="shared" si="0"/>
        <v>43048</v>
      </c>
      <c r="E61" s="413">
        <v>4.29</v>
      </c>
      <c r="F61" s="413">
        <v>4.46</v>
      </c>
      <c r="G61" s="413">
        <v>4.5824999999999996</v>
      </c>
      <c r="H61" s="413">
        <v>4.7350000000000003</v>
      </c>
      <c r="I61" s="298"/>
      <c r="J61" s="94"/>
      <c r="K61" s="94"/>
      <c r="L61" s="94"/>
      <c r="M61" s="94"/>
      <c r="N61" s="94"/>
      <c r="O61" s="94"/>
      <c r="P61" s="94"/>
      <c r="Q61" s="94"/>
    </row>
    <row r="62" spans="1:17" ht="12.75" customHeight="1">
      <c r="A62" s="356"/>
      <c r="B62" s="357">
        <f t="shared" si="0"/>
        <v>43055</v>
      </c>
      <c r="E62" s="413">
        <v>4.17</v>
      </c>
      <c r="F62" s="413">
        <v>4.3449999999999998</v>
      </c>
      <c r="G62" s="413">
        <v>4.4725000000000001</v>
      </c>
      <c r="H62" s="413">
        <v>4.6500000000000004</v>
      </c>
      <c r="J62" s="94"/>
      <c r="K62" s="94"/>
      <c r="L62" s="94"/>
      <c r="M62" s="94"/>
      <c r="N62" s="94"/>
      <c r="O62" s="94"/>
      <c r="P62" s="94"/>
      <c r="Q62" s="94"/>
    </row>
    <row r="63" spans="1:17" ht="12.75" customHeight="1">
      <c r="A63" s="356"/>
      <c r="B63" s="357">
        <f t="shared" si="0"/>
        <v>43062</v>
      </c>
      <c r="E63" s="413">
        <v>4.21</v>
      </c>
      <c r="F63" s="413">
        <v>4.3849999999999998</v>
      </c>
      <c r="G63" s="413">
        <v>4.5149999999999997</v>
      </c>
      <c r="H63" s="413">
        <v>4.6950000000000003</v>
      </c>
      <c r="J63" s="94"/>
      <c r="K63" s="94"/>
      <c r="L63" s="94"/>
      <c r="M63" s="94"/>
      <c r="N63" s="94"/>
      <c r="O63" s="94"/>
      <c r="P63" s="94"/>
      <c r="Q63" s="94"/>
    </row>
    <row r="64" spans="1:17" ht="12.75" customHeight="1">
      <c r="B64" s="357">
        <f t="shared" si="0"/>
        <v>43069</v>
      </c>
      <c r="E64" s="413">
        <v>4.1449999999999996</v>
      </c>
      <c r="F64" s="413">
        <v>4.3150000000000004</v>
      </c>
      <c r="G64" s="413">
        <v>4.4400000000000004</v>
      </c>
      <c r="H64" s="413">
        <v>4.6074999999999999</v>
      </c>
      <c r="J64" s="94"/>
      <c r="K64" s="94"/>
      <c r="L64" s="94"/>
      <c r="M64" s="94"/>
      <c r="N64" s="94"/>
      <c r="O64" s="94"/>
      <c r="P64" s="94"/>
      <c r="Q64" s="94"/>
    </row>
    <row r="65" spans="1:17" ht="12.75" customHeight="1">
      <c r="A65" s="512">
        <v>2</v>
      </c>
      <c r="B65" s="357">
        <f t="shared" si="0"/>
        <v>43076</v>
      </c>
      <c r="E65" s="413">
        <v>4.21</v>
      </c>
      <c r="F65" s="413">
        <v>4.2074999999999996</v>
      </c>
      <c r="G65" s="413">
        <v>4.3375000000000004</v>
      </c>
      <c r="H65" s="413">
        <v>4.5</v>
      </c>
      <c r="I65" s="298"/>
      <c r="J65" s="94"/>
      <c r="K65" s="94"/>
      <c r="L65" s="94"/>
      <c r="M65" s="94"/>
      <c r="N65" s="94"/>
      <c r="O65" s="94"/>
      <c r="P65" s="94"/>
      <c r="Q65" s="94"/>
    </row>
    <row r="66" spans="1:17" ht="12.75" customHeight="1">
      <c r="A66" s="356"/>
      <c r="B66" s="357">
        <f t="shared" si="0"/>
        <v>43083</v>
      </c>
      <c r="E66" s="413">
        <v>4.21</v>
      </c>
      <c r="F66" s="413">
        <v>4.1825000000000001</v>
      </c>
      <c r="G66" s="413">
        <v>4.3125</v>
      </c>
      <c r="H66" s="413">
        <v>4.4749999999999996</v>
      </c>
      <c r="J66" s="94"/>
      <c r="K66" s="94"/>
      <c r="L66" s="94"/>
      <c r="M66" s="94"/>
      <c r="N66" s="94"/>
      <c r="O66" s="94"/>
      <c r="P66" s="94"/>
      <c r="Q66" s="94"/>
    </row>
    <row r="67" spans="1:17" ht="12.75" customHeight="1">
      <c r="A67" s="356"/>
      <c r="B67" s="357">
        <f t="shared" si="0"/>
        <v>43090</v>
      </c>
      <c r="E67" s="413">
        <v>4.21</v>
      </c>
      <c r="F67" s="413">
        <v>4.2424999999999997</v>
      </c>
      <c r="G67" s="413">
        <v>4.3724999999999996</v>
      </c>
      <c r="H67" s="413">
        <v>4.5374999999999996</v>
      </c>
      <c r="J67" s="94"/>
      <c r="K67" s="94"/>
      <c r="L67" s="94"/>
      <c r="M67" s="94"/>
      <c r="N67" s="94"/>
      <c r="O67" s="94"/>
      <c r="P67" s="94"/>
      <c r="Q67" s="94"/>
    </row>
    <row r="68" spans="1:17" ht="12.75" customHeight="1">
      <c r="A68" s="356"/>
      <c r="B68" s="357">
        <f t="shared" si="0"/>
        <v>43097</v>
      </c>
      <c r="E68" s="413">
        <v>4.21</v>
      </c>
      <c r="F68" s="413">
        <v>4.2675000000000001</v>
      </c>
      <c r="G68" s="413">
        <v>4.4024999999999999</v>
      </c>
      <c r="H68" s="413">
        <v>4.5724999999999998</v>
      </c>
      <c r="J68" s="94"/>
      <c r="K68" s="94"/>
      <c r="L68" s="94"/>
      <c r="M68" s="94"/>
      <c r="N68" s="94"/>
      <c r="O68" s="94"/>
      <c r="P68" s="94"/>
      <c r="Q68" s="94"/>
    </row>
    <row r="69" spans="1:17" ht="12.75" customHeight="1">
      <c r="A69" s="19">
        <v>2018</v>
      </c>
      <c r="B69" s="357">
        <f t="shared" si="0"/>
        <v>43104</v>
      </c>
      <c r="F69" s="413">
        <v>4.3975</v>
      </c>
      <c r="G69" s="413">
        <v>4.53</v>
      </c>
      <c r="H69" s="413">
        <v>4.6900000000000004</v>
      </c>
      <c r="I69" s="298"/>
      <c r="J69" s="94"/>
      <c r="K69" s="94"/>
      <c r="L69" s="94"/>
      <c r="M69" s="94"/>
      <c r="N69" s="94"/>
      <c r="O69" s="94"/>
      <c r="P69" s="94"/>
      <c r="Q69" s="94"/>
    </row>
    <row r="70" spans="1:17" ht="12.75" customHeight="1">
      <c r="A70" s="356"/>
      <c r="B70" s="357">
        <f t="shared" si="0"/>
        <v>43111</v>
      </c>
      <c r="F70" s="413">
        <v>4.4024999999999999</v>
      </c>
      <c r="G70" s="413">
        <v>4.5374999999999996</v>
      </c>
      <c r="H70" s="413">
        <v>4.6924999999999999</v>
      </c>
      <c r="I70" s="298"/>
      <c r="J70" s="94"/>
      <c r="K70" s="94"/>
      <c r="L70" s="94"/>
      <c r="M70" s="94"/>
      <c r="N70" s="94"/>
      <c r="O70" s="94"/>
      <c r="P70" s="94"/>
      <c r="Q70" s="94"/>
    </row>
    <row r="71" spans="1:17" ht="12.75" customHeight="1">
      <c r="A71" s="356"/>
      <c r="B71" s="357">
        <f t="shared" si="0"/>
        <v>43118</v>
      </c>
      <c r="F71" s="413">
        <v>4.2949999999999999</v>
      </c>
      <c r="G71" s="413">
        <v>4.43</v>
      </c>
      <c r="H71" s="413">
        <v>4.5925000000000002</v>
      </c>
      <c r="J71" s="94"/>
      <c r="K71" s="94"/>
      <c r="L71" s="94"/>
      <c r="M71" s="94"/>
      <c r="N71" s="94"/>
      <c r="O71" s="94"/>
      <c r="P71" s="94"/>
      <c r="Q71" s="94"/>
    </row>
    <row r="72" spans="1:17" ht="12.75" customHeight="1">
      <c r="A72" s="356"/>
      <c r="B72" s="357">
        <f t="shared" si="0"/>
        <v>43125</v>
      </c>
      <c r="F72" s="413">
        <v>4.3499999999999996</v>
      </c>
      <c r="G72" s="413">
        <v>4.4950000000000001</v>
      </c>
      <c r="H72" s="413">
        <v>4.665</v>
      </c>
      <c r="J72" s="94"/>
      <c r="K72" s="94"/>
      <c r="L72" s="94"/>
      <c r="M72" s="94"/>
      <c r="N72" s="94"/>
      <c r="O72" s="94"/>
      <c r="P72" s="94"/>
      <c r="Q72" s="94"/>
    </row>
    <row r="73" spans="1:17" ht="12.75" customHeight="1">
      <c r="A73" s="356"/>
      <c r="B73" s="357">
        <f t="shared" si="0"/>
        <v>43132</v>
      </c>
      <c r="F73" s="413">
        <v>4.67</v>
      </c>
      <c r="G73" s="413">
        <v>4.8174999999999999</v>
      </c>
      <c r="H73" s="413">
        <v>4.9775</v>
      </c>
      <c r="I73" s="298"/>
      <c r="J73" s="94"/>
      <c r="K73" s="94"/>
      <c r="L73" s="94"/>
      <c r="M73" s="94"/>
      <c r="N73" s="94"/>
      <c r="O73" s="94"/>
      <c r="P73" s="94"/>
      <c r="Q73" s="94"/>
    </row>
    <row r="74" spans="1:17" ht="12.75" customHeight="1">
      <c r="A74" s="356"/>
      <c r="B74" s="357">
        <f t="shared" si="0"/>
        <v>43139</v>
      </c>
      <c r="F74" s="413">
        <v>4.7450000000000001</v>
      </c>
      <c r="G74" s="413">
        <v>4.8949999999999996</v>
      </c>
      <c r="H74" s="413">
        <v>5.0625</v>
      </c>
      <c r="I74" s="298"/>
      <c r="J74" s="94"/>
      <c r="K74" s="94"/>
      <c r="L74" s="94"/>
      <c r="M74" s="94"/>
      <c r="N74" s="94"/>
      <c r="O74" s="94"/>
      <c r="P74" s="94"/>
      <c r="Q74" s="94"/>
    </row>
    <row r="75" spans="1:17" ht="12.75" customHeight="1">
      <c r="A75" s="356"/>
      <c r="B75" s="357">
        <f t="shared" si="0"/>
        <v>43146</v>
      </c>
      <c r="F75" s="413">
        <v>4.78</v>
      </c>
      <c r="G75" s="413">
        <v>4.93</v>
      </c>
      <c r="H75" s="413">
        <v>5.1050000000000004</v>
      </c>
      <c r="I75" s="298"/>
      <c r="J75" s="94"/>
      <c r="K75" s="94"/>
      <c r="L75" s="94"/>
      <c r="M75" s="94"/>
      <c r="N75" s="94"/>
      <c r="O75" s="94"/>
      <c r="P75" s="94"/>
      <c r="Q75" s="94"/>
    </row>
    <row r="76" spans="1:17" ht="12.75" customHeight="1">
      <c r="A76" s="356"/>
      <c r="B76" s="357">
        <f t="shared" si="0"/>
        <v>43153</v>
      </c>
      <c r="F76" s="413">
        <v>4.7074999999999996</v>
      </c>
      <c r="G76" s="413">
        <v>4.8624999999999998</v>
      </c>
      <c r="H76" s="413">
        <v>5.0425000000000004</v>
      </c>
      <c r="J76" s="94"/>
      <c r="K76" s="94"/>
      <c r="L76" s="94"/>
      <c r="M76" s="94"/>
      <c r="N76" s="94"/>
      <c r="O76" s="94"/>
      <c r="P76" s="94"/>
      <c r="Q76" s="94"/>
    </row>
    <row r="77" spans="1:17" ht="12.75" customHeight="1">
      <c r="A77" s="512">
        <v>2</v>
      </c>
      <c r="B77" s="357">
        <f>B76+7</f>
        <v>43160</v>
      </c>
      <c r="F77" s="413">
        <v>4.74</v>
      </c>
      <c r="G77" s="413">
        <v>5.4349999999999996</v>
      </c>
      <c r="H77" s="413">
        <v>5.6</v>
      </c>
      <c r="I77" s="298"/>
      <c r="J77" s="94"/>
      <c r="K77" s="94"/>
      <c r="L77" s="94"/>
      <c r="M77" s="94"/>
      <c r="N77" s="94"/>
      <c r="O77" s="94"/>
      <c r="P77" s="94"/>
      <c r="Q77" s="94"/>
    </row>
    <row r="78" spans="1:17" ht="12.75" customHeight="1">
      <c r="A78" s="356"/>
      <c r="B78" s="357">
        <f t="shared" si="0"/>
        <v>43167</v>
      </c>
      <c r="F78" s="413">
        <v>4.74</v>
      </c>
      <c r="G78" s="413">
        <v>5.3324999999999996</v>
      </c>
      <c r="H78" s="413">
        <v>5.5</v>
      </c>
      <c r="I78" s="298"/>
      <c r="J78" s="94"/>
      <c r="K78" s="94"/>
      <c r="L78" s="94"/>
      <c r="M78" s="94"/>
      <c r="N78" s="94"/>
      <c r="O78" s="94"/>
      <c r="P78" s="94"/>
      <c r="Q78" s="94"/>
    </row>
    <row r="79" spans="1:17" ht="12.75" customHeight="1">
      <c r="A79" s="356"/>
      <c r="B79" s="357">
        <f t="shared" si="0"/>
        <v>43174</v>
      </c>
      <c r="F79" s="413">
        <v>4.74</v>
      </c>
      <c r="G79" s="413">
        <v>5.1349999999999998</v>
      </c>
      <c r="H79" s="413">
        <v>5.3049999999999997</v>
      </c>
      <c r="J79" s="94"/>
      <c r="K79" s="94"/>
      <c r="L79" s="94"/>
      <c r="M79" s="94"/>
      <c r="N79" s="94"/>
      <c r="O79" s="94"/>
      <c r="P79" s="94"/>
      <c r="Q79" s="94"/>
    </row>
    <row r="80" spans="1:17" ht="12.75" customHeight="1">
      <c r="A80" s="356"/>
      <c r="B80" s="357">
        <f t="shared" si="0"/>
        <v>43181</v>
      </c>
      <c r="F80" s="413">
        <v>4.74</v>
      </c>
      <c r="G80" s="413">
        <v>4.71</v>
      </c>
      <c r="H80" s="413">
        <v>4.9000000000000004</v>
      </c>
      <c r="J80" s="94"/>
      <c r="K80" s="94"/>
      <c r="L80" s="94"/>
      <c r="M80" s="94"/>
      <c r="N80" s="94"/>
      <c r="O80" s="94"/>
      <c r="P80" s="94"/>
      <c r="Q80" s="94"/>
    </row>
    <row r="81" spans="1:17" ht="12.75" customHeight="1">
      <c r="A81" s="356"/>
      <c r="B81" s="357">
        <f t="shared" si="0"/>
        <v>43188</v>
      </c>
      <c r="F81" s="413">
        <v>4.74</v>
      </c>
      <c r="G81" s="413">
        <v>4.6725000000000003</v>
      </c>
      <c r="H81" s="413">
        <v>4.8624999999999998</v>
      </c>
      <c r="J81" s="94"/>
      <c r="K81" s="94"/>
      <c r="L81" s="94"/>
      <c r="M81" s="94"/>
      <c r="N81" s="94"/>
      <c r="O81" s="94"/>
      <c r="P81" s="94"/>
      <c r="Q81" s="94"/>
    </row>
    <row r="82" spans="1:17" ht="12.75" customHeight="1">
      <c r="A82" s="356"/>
      <c r="B82" s="357">
        <f t="shared" si="0"/>
        <v>43195</v>
      </c>
      <c r="F82" s="413"/>
      <c r="G82" s="413">
        <v>4.9850000000000003</v>
      </c>
      <c r="H82" s="413">
        <v>5.165</v>
      </c>
      <c r="I82" s="298" t="s">
        <v>102</v>
      </c>
      <c r="J82" s="94"/>
      <c r="K82" s="94"/>
      <c r="L82" s="94"/>
      <c r="M82" s="94"/>
      <c r="N82" s="94"/>
      <c r="O82" s="94"/>
      <c r="P82" s="94"/>
      <c r="Q82" s="94"/>
    </row>
    <row r="83" spans="1:17" ht="12.75" customHeight="1">
      <c r="A83" s="356"/>
      <c r="B83" s="357">
        <f t="shared" si="0"/>
        <v>43202</v>
      </c>
      <c r="F83" s="413"/>
      <c r="G83" s="413"/>
      <c r="H83" s="413"/>
      <c r="I83" s="298"/>
      <c r="J83" s="94"/>
      <c r="K83" s="94"/>
      <c r="L83" s="94"/>
      <c r="M83" s="94"/>
      <c r="N83" s="94"/>
      <c r="O83" s="94"/>
      <c r="P83" s="94"/>
      <c r="Q83" s="94"/>
    </row>
    <row r="84" spans="1:17" ht="12.75" customHeight="1">
      <c r="A84" s="356"/>
      <c r="B84" s="357">
        <f t="shared" si="0"/>
        <v>43209</v>
      </c>
      <c r="J84" s="94"/>
      <c r="K84" s="94"/>
      <c r="L84" s="94"/>
      <c r="M84" s="94"/>
      <c r="N84" s="94"/>
      <c r="O84" s="94"/>
      <c r="P84" s="94"/>
      <c r="Q84" s="94"/>
    </row>
    <row r="85" spans="1:17" ht="12.75" customHeight="1">
      <c r="A85" s="356"/>
      <c r="B85" s="357">
        <f t="shared" si="0"/>
        <v>43216</v>
      </c>
      <c r="J85" s="94"/>
      <c r="K85" s="94"/>
      <c r="L85" s="94"/>
      <c r="M85" s="94"/>
      <c r="N85" s="94"/>
      <c r="O85" s="94"/>
      <c r="P85" s="94"/>
      <c r="Q85" s="94"/>
    </row>
    <row r="86" spans="1:17" ht="12.75" customHeight="1">
      <c r="A86" s="512">
        <v>2</v>
      </c>
      <c r="B86" s="357">
        <f t="shared" si="0"/>
        <v>43223</v>
      </c>
      <c r="J86" s="94"/>
      <c r="K86" s="94"/>
      <c r="L86" s="94"/>
      <c r="M86" s="94"/>
      <c r="N86" s="94"/>
      <c r="O86" s="94"/>
      <c r="P86" s="94"/>
      <c r="Q86" s="94"/>
    </row>
    <row r="87" spans="1:17" ht="12.75" customHeight="1">
      <c r="A87" s="356"/>
      <c r="B87" s="357">
        <f t="shared" si="0"/>
        <v>43230</v>
      </c>
      <c r="J87" s="94"/>
      <c r="K87" s="94"/>
      <c r="L87" s="94"/>
      <c r="M87" s="94"/>
      <c r="N87" s="94"/>
      <c r="O87" s="94"/>
      <c r="P87" s="94"/>
      <c r="Q87" s="94"/>
    </row>
    <row r="88" spans="1:17" ht="12.75" customHeight="1">
      <c r="A88" s="356"/>
      <c r="B88" s="357">
        <f t="shared" si="0"/>
        <v>43237</v>
      </c>
      <c r="J88" s="94"/>
      <c r="K88" s="94"/>
      <c r="L88" s="94"/>
      <c r="M88" s="94"/>
      <c r="N88" s="94"/>
      <c r="O88" s="94"/>
      <c r="P88" s="94"/>
      <c r="Q88" s="94"/>
    </row>
    <row r="89" spans="1:17" ht="12.75" customHeight="1">
      <c r="A89" s="356"/>
      <c r="B89" s="357">
        <f t="shared" si="0"/>
        <v>43244</v>
      </c>
      <c r="Q89" s="94"/>
    </row>
    <row r="90" spans="1:17" ht="12.75" customHeight="1">
      <c r="A90" s="356"/>
      <c r="B90" s="357">
        <f t="shared" si="0"/>
        <v>43251</v>
      </c>
      <c r="J90" s="94"/>
      <c r="K90" s="94"/>
      <c r="L90" s="94"/>
      <c r="M90" s="94"/>
      <c r="N90" s="94"/>
      <c r="O90" s="94"/>
      <c r="P90" s="94"/>
      <c r="Q90" s="94"/>
    </row>
    <row r="91" spans="1:17" ht="12.75" customHeight="1">
      <c r="A91" s="356"/>
      <c r="B91" s="357"/>
      <c r="J91" s="94"/>
      <c r="K91" s="94"/>
      <c r="L91" s="94"/>
      <c r="M91" s="94"/>
      <c r="N91" s="94"/>
      <c r="O91" s="94"/>
      <c r="P91" s="94"/>
      <c r="Q91" s="94"/>
    </row>
    <row r="92" spans="1:17" ht="12.75" customHeight="1">
      <c r="A92" s="356"/>
      <c r="B92" s="357"/>
      <c r="J92" s="94"/>
      <c r="K92" s="94"/>
      <c r="L92" s="94"/>
      <c r="M92" s="94"/>
      <c r="N92" s="94"/>
      <c r="O92" s="94"/>
      <c r="P92" s="94"/>
      <c r="Q92" s="94"/>
    </row>
    <row r="93" spans="1:17" ht="12.75" customHeight="1">
      <c r="A93" s="356"/>
      <c r="B93" s="357"/>
      <c r="J93" s="94"/>
      <c r="K93" s="94"/>
      <c r="L93" s="94"/>
      <c r="M93" s="94"/>
      <c r="N93" s="94"/>
      <c r="O93" s="94"/>
      <c r="P93" s="94"/>
      <c r="Q93" s="94"/>
    </row>
    <row r="94" spans="1:17" ht="12.75" customHeight="1">
      <c r="A94" s="356"/>
      <c r="B94" s="357"/>
      <c r="J94" s="94"/>
      <c r="K94" s="94"/>
      <c r="L94" s="94"/>
      <c r="M94" s="94"/>
      <c r="N94" s="94"/>
      <c r="O94" s="94"/>
      <c r="P94" s="94"/>
      <c r="Q94" s="94"/>
    </row>
    <row r="95" spans="1:17" ht="12.75" customHeight="1">
      <c r="A95" s="356"/>
      <c r="B95" s="357"/>
      <c r="J95" s="94"/>
      <c r="K95" s="94"/>
      <c r="L95" s="94"/>
      <c r="M95" s="94"/>
      <c r="N95" s="94"/>
      <c r="O95" s="94"/>
      <c r="P95" s="94"/>
      <c r="Q95" s="94"/>
    </row>
    <row r="96" spans="1:17" ht="12.75" customHeight="1">
      <c r="A96" s="356"/>
      <c r="B96" s="357"/>
      <c r="J96" s="94"/>
      <c r="K96" s="94"/>
      <c r="L96" s="94"/>
      <c r="M96" s="94"/>
      <c r="N96" s="94"/>
      <c r="O96" s="94"/>
      <c r="P96" s="94"/>
      <c r="Q96" s="94"/>
    </row>
    <row r="97" spans="1:17" ht="12.75" customHeight="1">
      <c r="A97" s="356"/>
      <c r="B97" s="357"/>
      <c r="J97" s="94"/>
      <c r="K97" s="94"/>
      <c r="L97" s="94"/>
      <c r="M97" s="94"/>
      <c r="N97" s="94"/>
      <c r="O97" s="94"/>
      <c r="P97" s="94"/>
      <c r="Q97" s="94"/>
    </row>
    <row r="98" spans="1:17" ht="12.75" customHeight="1">
      <c r="A98" s="356"/>
      <c r="B98" s="357"/>
      <c r="J98" s="94"/>
      <c r="K98" s="94"/>
      <c r="L98" s="94"/>
      <c r="M98" s="94"/>
      <c r="N98" s="94"/>
      <c r="O98" s="94"/>
      <c r="P98" s="94"/>
      <c r="Q98" s="94"/>
    </row>
    <row r="99" spans="1:17" ht="12.75" customHeight="1">
      <c r="A99" s="356"/>
      <c r="B99" s="357"/>
      <c r="J99" s="94"/>
      <c r="K99" s="94"/>
      <c r="L99" s="94"/>
      <c r="M99" s="94"/>
      <c r="N99" s="94"/>
      <c r="O99" s="94"/>
      <c r="P99" s="94"/>
      <c r="Q99" s="94"/>
    </row>
    <row r="100" spans="1:17" ht="12.75" customHeight="1">
      <c r="A100" s="356"/>
      <c r="B100" s="357"/>
      <c r="J100" s="94"/>
      <c r="K100" s="94"/>
      <c r="L100" s="94"/>
      <c r="M100" s="94"/>
      <c r="N100" s="94"/>
      <c r="O100" s="94"/>
      <c r="P100" s="94"/>
      <c r="Q100" s="94"/>
    </row>
    <row r="101" spans="1:17" ht="12.75" customHeight="1">
      <c r="A101" s="356"/>
      <c r="B101" s="357"/>
      <c r="J101" s="94"/>
      <c r="K101" s="94"/>
      <c r="L101" s="94"/>
      <c r="M101" s="94"/>
      <c r="N101" s="94"/>
      <c r="O101" s="94"/>
      <c r="P101" s="94"/>
      <c r="Q101" s="94"/>
    </row>
    <row r="102" spans="1:17" ht="12.75" customHeight="1">
      <c r="A102" s="360"/>
      <c r="B102" s="357"/>
      <c r="J102" s="94"/>
      <c r="K102" s="94"/>
      <c r="L102" s="94"/>
      <c r="M102" s="94"/>
      <c r="N102" s="94"/>
      <c r="O102" s="94"/>
      <c r="P102" s="94"/>
      <c r="Q102" s="94"/>
    </row>
    <row r="103" spans="1:17" ht="12.75" customHeight="1" thickBot="1">
      <c r="A103" s="354"/>
      <c r="B103" s="355"/>
      <c r="C103" s="13"/>
      <c r="D103" s="13"/>
      <c r="E103" s="13"/>
      <c r="F103" s="13"/>
      <c r="G103" s="13"/>
      <c r="H103" s="13"/>
      <c r="I103" s="94"/>
      <c r="J103" s="94"/>
      <c r="K103" s="94"/>
      <c r="L103" s="94"/>
      <c r="M103" s="94"/>
      <c r="N103" s="94"/>
      <c r="O103" s="94"/>
      <c r="P103" s="94"/>
      <c r="Q103" s="94"/>
    </row>
    <row r="104" spans="1:17" ht="12.75" customHeight="1">
      <c r="A104" s="155" t="s">
        <v>262</v>
      </c>
      <c r="B104" s="155"/>
      <c r="C104" s="155"/>
      <c r="D104" s="155"/>
      <c r="E104" s="18"/>
      <c r="F104" s="18"/>
      <c r="G104" s="18"/>
      <c r="I104" s="94"/>
      <c r="J104" s="94"/>
      <c r="K104" s="94"/>
      <c r="L104" s="94"/>
      <c r="M104" s="94"/>
      <c r="N104" s="94"/>
      <c r="O104" s="94"/>
      <c r="P104" s="94"/>
      <c r="Q104" s="94"/>
    </row>
    <row r="105" spans="1:17" ht="12.75" customHeight="1">
      <c r="A105" s="48" t="s">
        <v>322</v>
      </c>
      <c r="B105" s="510"/>
      <c r="C105" s="510"/>
      <c r="D105" s="510"/>
      <c r="E105" s="511"/>
      <c r="F105" s="511"/>
      <c r="G105" s="511"/>
      <c r="H105" s="65"/>
      <c r="I105" s="94"/>
      <c r="J105" s="94"/>
      <c r="K105" s="94"/>
      <c r="L105" s="94"/>
      <c r="M105" s="94"/>
      <c r="N105" s="94"/>
      <c r="O105" s="94"/>
      <c r="P105" s="94"/>
      <c r="Q105" s="94"/>
    </row>
    <row r="106" spans="1:17" ht="12.75" customHeight="1">
      <c r="A106" s="510" t="s">
        <v>323</v>
      </c>
      <c r="B106" s="510"/>
      <c r="C106" s="510"/>
      <c r="D106" s="510"/>
      <c r="E106" s="511"/>
      <c r="F106" s="511"/>
      <c r="G106" s="511"/>
      <c r="H106" s="94"/>
      <c r="I106" s="94"/>
      <c r="J106" s="94"/>
      <c r="K106" s="94"/>
      <c r="L106" s="94"/>
      <c r="M106" s="94"/>
      <c r="N106" s="94"/>
      <c r="O106" s="94"/>
      <c r="P106" s="94"/>
      <c r="Q106" s="94"/>
    </row>
    <row r="107" spans="1:17" ht="12.75" customHeight="1">
      <c r="A107" s="510"/>
      <c r="B107" s="510"/>
      <c r="C107" s="510"/>
      <c r="D107" s="510"/>
      <c r="E107" s="511"/>
      <c r="F107" s="511"/>
      <c r="G107" s="511"/>
      <c r="H107" s="94"/>
      <c r="I107" s="94"/>
      <c r="J107" s="94"/>
      <c r="K107" s="94"/>
      <c r="L107" s="94"/>
      <c r="M107" s="94"/>
      <c r="N107" s="94"/>
      <c r="O107" s="94"/>
      <c r="P107" s="94"/>
      <c r="Q107" s="94"/>
    </row>
    <row r="108" spans="1:17" ht="12.75" customHeight="1" thickBot="1">
      <c r="A108" s="345" t="s">
        <v>346</v>
      </c>
      <c r="B108" s="345"/>
      <c r="C108" s="345"/>
      <c r="D108" s="345"/>
      <c r="E108" s="345"/>
      <c r="F108" s="345"/>
      <c r="G108" s="345"/>
      <c r="H108" s="346"/>
      <c r="I108" s="94"/>
      <c r="J108" s="94"/>
      <c r="K108" s="94"/>
      <c r="L108" s="94"/>
      <c r="M108" s="94"/>
      <c r="N108" s="94"/>
      <c r="O108" s="94"/>
      <c r="P108" s="94"/>
      <c r="Q108" s="94"/>
    </row>
    <row r="109" spans="1:17" ht="12.75" customHeight="1">
      <c r="A109" s="347" t="s">
        <v>58</v>
      </c>
      <c r="B109" s="348" t="s">
        <v>240</v>
      </c>
      <c r="C109" s="347" t="s">
        <v>61</v>
      </c>
      <c r="D109" s="347" t="s">
        <v>144</v>
      </c>
      <c r="E109" s="347" t="s">
        <v>147</v>
      </c>
      <c r="F109" s="347" t="s">
        <v>150</v>
      </c>
      <c r="G109" s="347" t="s">
        <v>152</v>
      </c>
      <c r="H109" s="349" t="s">
        <v>61</v>
      </c>
      <c r="I109" s="94"/>
      <c r="J109" s="94"/>
      <c r="K109" s="94"/>
      <c r="L109" s="94"/>
      <c r="M109" s="94"/>
      <c r="N109" s="94"/>
      <c r="O109" s="94"/>
      <c r="P109" s="94"/>
      <c r="Q109" s="94"/>
    </row>
    <row r="110" spans="1:17" ht="12.75" customHeight="1" thickBot="1">
      <c r="A110" s="350" t="s">
        <v>111</v>
      </c>
      <c r="B110" s="351" t="s">
        <v>107</v>
      </c>
      <c r="C110" s="350"/>
      <c r="D110" s="350"/>
      <c r="E110" s="350"/>
      <c r="F110" s="350"/>
      <c r="G110" s="350"/>
      <c r="H110" s="13"/>
      <c r="I110" s="94"/>
      <c r="J110" s="94"/>
      <c r="K110" s="94"/>
      <c r="L110" s="94"/>
      <c r="M110" s="94"/>
      <c r="N110" s="94"/>
      <c r="O110" s="94"/>
      <c r="P110" s="94"/>
      <c r="Q110" s="94"/>
    </row>
    <row r="111" spans="1:17" ht="12.75" customHeight="1">
      <c r="A111" s="352"/>
      <c r="B111" s="353"/>
      <c r="C111" s="352"/>
      <c r="D111" s="347" t="s">
        <v>62</v>
      </c>
      <c r="E111" s="347"/>
      <c r="F111" s="347"/>
      <c r="G111" s="352"/>
      <c r="I111" s="94"/>
      <c r="J111" s="94"/>
      <c r="K111" s="94"/>
      <c r="L111" s="94"/>
      <c r="M111" s="94"/>
      <c r="N111" s="94"/>
      <c r="O111" s="94"/>
      <c r="P111" s="94"/>
      <c r="Q111" s="94"/>
    </row>
    <row r="112" spans="1:17" ht="12.75" customHeight="1">
      <c r="A112" s="19">
        <v>2016</v>
      </c>
      <c r="B112" s="310">
        <v>42495</v>
      </c>
      <c r="C112" s="470">
        <v>4.5274999999999999</v>
      </c>
      <c r="D112" s="470">
        <v>4.6900000000000004</v>
      </c>
      <c r="E112" s="470">
        <v>4.9375</v>
      </c>
      <c r="F112" s="470">
        <v>5.0975000000000001</v>
      </c>
      <c r="G112" s="470">
        <v>5.2</v>
      </c>
      <c r="H112" s="470">
        <v>5.2575000000000003</v>
      </c>
      <c r="I112" s="298"/>
      <c r="K112" s="94"/>
      <c r="L112" s="94"/>
      <c r="M112" s="94"/>
      <c r="N112" s="94"/>
      <c r="O112" s="94"/>
      <c r="P112" s="94"/>
      <c r="Q112" s="94"/>
    </row>
    <row r="113" spans="1:17" ht="12.75" customHeight="1">
      <c r="A113" s="356"/>
      <c r="B113" s="357">
        <f>B112+7</f>
        <v>42502</v>
      </c>
      <c r="C113" s="470">
        <v>4.4974999999999996</v>
      </c>
      <c r="D113" s="470">
        <v>4.665</v>
      </c>
      <c r="E113" s="470">
        <v>4.9074999999999998</v>
      </c>
      <c r="F113" s="470">
        <v>5.07</v>
      </c>
      <c r="G113" s="470">
        <v>5.1725000000000003</v>
      </c>
      <c r="H113" s="470">
        <v>5.2474999999999996</v>
      </c>
      <c r="I113" s="298"/>
      <c r="K113" s="94"/>
      <c r="L113" s="94"/>
      <c r="M113" s="94"/>
      <c r="N113" s="94"/>
      <c r="O113" s="94"/>
      <c r="P113" s="94"/>
      <c r="Q113" s="94"/>
    </row>
    <row r="114" spans="1:17" ht="12.75" customHeight="1">
      <c r="A114" s="356"/>
      <c r="B114" s="357">
        <f t="shared" ref="B114:B167" si="1">B113+7</f>
        <v>42509</v>
      </c>
      <c r="C114" s="413">
        <v>4.4800000000000004</v>
      </c>
      <c r="D114" s="413">
        <v>4.6399999999999997</v>
      </c>
      <c r="E114" s="413">
        <v>4.8825000000000003</v>
      </c>
      <c r="F114" s="413">
        <v>5.0449999999999999</v>
      </c>
      <c r="G114" s="413">
        <v>5.1475</v>
      </c>
      <c r="H114" s="413">
        <v>5.2175000000000002</v>
      </c>
      <c r="K114" s="94"/>
      <c r="L114" s="94"/>
      <c r="M114" s="94"/>
      <c r="N114" s="94"/>
      <c r="O114" s="94"/>
      <c r="P114" s="94"/>
      <c r="Q114" s="94"/>
    </row>
    <row r="115" spans="1:17" ht="12.75" customHeight="1">
      <c r="A115" s="356"/>
      <c r="B115" s="357">
        <f t="shared" si="1"/>
        <v>42516</v>
      </c>
      <c r="C115" s="413">
        <v>4.6224999999999996</v>
      </c>
      <c r="D115" s="413">
        <v>4.7850000000000001</v>
      </c>
      <c r="E115" s="413">
        <v>5.0149999999999997</v>
      </c>
      <c r="F115" s="413">
        <v>5.1775000000000002</v>
      </c>
      <c r="G115" s="413">
        <v>5.2774999999999999</v>
      </c>
      <c r="H115" s="413">
        <v>5.3525</v>
      </c>
      <c r="K115" s="94"/>
      <c r="L115" s="94"/>
      <c r="M115" s="94"/>
      <c r="N115" s="94"/>
      <c r="O115" s="94"/>
      <c r="P115" s="94"/>
      <c r="Q115" s="94"/>
    </row>
    <row r="116" spans="1:17" ht="12.75" customHeight="1">
      <c r="A116" s="356"/>
      <c r="B116" s="357">
        <f t="shared" si="1"/>
        <v>42523</v>
      </c>
      <c r="C116" s="413">
        <v>4.6449999999999996</v>
      </c>
      <c r="D116" s="470">
        <v>4.8075000000000001</v>
      </c>
      <c r="E116" s="413">
        <v>5.0475000000000003</v>
      </c>
      <c r="F116" s="413">
        <v>5.2125000000000004</v>
      </c>
      <c r="G116" s="413">
        <v>5.3125</v>
      </c>
      <c r="H116" s="413">
        <v>5.3925000000000001</v>
      </c>
      <c r="I116" s="298"/>
      <c r="K116" s="94"/>
      <c r="L116" s="94"/>
      <c r="M116" s="94"/>
      <c r="N116" s="94"/>
      <c r="O116" s="94"/>
      <c r="P116" s="94"/>
      <c r="Q116" s="94"/>
    </row>
    <row r="117" spans="1:17" ht="12.75" customHeight="1">
      <c r="A117" s="356"/>
      <c r="B117" s="357">
        <f t="shared" si="1"/>
        <v>42530</v>
      </c>
      <c r="C117" s="413">
        <v>4.8425000000000002</v>
      </c>
      <c r="D117" s="413">
        <v>5.01</v>
      </c>
      <c r="E117" s="413">
        <v>5.2575000000000003</v>
      </c>
      <c r="F117" s="413">
        <v>5.4175000000000004</v>
      </c>
      <c r="G117" s="413">
        <v>5.5125000000000002</v>
      </c>
      <c r="H117" s="413">
        <v>5.5875000000000004</v>
      </c>
      <c r="K117" s="94"/>
      <c r="L117" s="94"/>
      <c r="M117" s="94"/>
      <c r="N117" s="94"/>
      <c r="O117" s="94"/>
      <c r="P117" s="94"/>
      <c r="Q117" s="94"/>
    </row>
    <row r="118" spans="1:17" ht="12.75" customHeight="1">
      <c r="A118" s="356"/>
      <c r="B118" s="357">
        <f t="shared" si="1"/>
        <v>42537</v>
      </c>
      <c r="C118" s="413">
        <v>4.5075000000000003</v>
      </c>
      <c r="D118" s="413">
        <v>4.6849999999999996</v>
      </c>
      <c r="E118" s="413">
        <v>4.9375</v>
      </c>
      <c r="F118" s="413">
        <v>5.0999999999999996</v>
      </c>
      <c r="G118" s="413">
        <v>5.2050000000000001</v>
      </c>
      <c r="H118" s="413">
        <v>5.2850000000000001</v>
      </c>
      <c r="K118" s="94"/>
      <c r="L118" s="94"/>
      <c r="M118" s="94"/>
      <c r="N118" s="94"/>
      <c r="O118" s="94"/>
      <c r="P118" s="94"/>
      <c r="Q118" s="94"/>
    </row>
    <row r="119" spans="1:17" ht="12.75" customHeight="1">
      <c r="A119" s="356"/>
      <c r="B119" s="357">
        <f t="shared" si="1"/>
        <v>42544</v>
      </c>
      <c r="C119" s="413">
        <v>4.2774999999999999</v>
      </c>
      <c r="D119" s="413">
        <v>4.4550000000000001</v>
      </c>
      <c r="E119" s="413">
        <v>4.7074999999999996</v>
      </c>
      <c r="F119" s="413">
        <v>4.875</v>
      </c>
      <c r="G119" s="413">
        <v>4.9775</v>
      </c>
      <c r="H119" s="413">
        <v>5.0625</v>
      </c>
      <c r="K119" s="94"/>
      <c r="L119" s="94"/>
      <c r="M119" s="94"/>
      <c r="N119" s="94"/>
      <c r="O119" s="94"/>
      <c r="P119" s="94"/>
      <c r="Q119" s="94"/>
    </row>
    <row r="120" spans="1:17" ht="12.75" customHeight="1">
      <c r="B120" s="357">
        <f t="shared" si="1"/>
        <v>42551</v>
      </c>
      <c r="C120" s="413">
        <v>4.0425000000000004</v>
      </c>
      <c r="D120" s="413">
        <v>4.2249999999999996</v>
      </c>
      <c r="E120" s="413">
        <v>4.4775</v>
      </c>
      <c r="F120" s="413">
        <v>4.6425000000000001</v>
      </c>
      <c r="G120" s="413">
        <v>4.75</v>
      </c>
      <c r="H120" s="413">
        <v>4.8475000000000001</v>
      </c>
      <c r="K120" s="94"/>
      <c r="L120" s="94"/>
      <c r="M120" s="94"/>
      <c r="N120" s="94"/>
      <c r="O120" s="94"/>
      <c r="P120" s="94"/>
      <c r="Q120" s="94"/>
    </row>
    <row r="121" spans="1:17" ht="12.75" customHeight="1">
      <c r="A121" s="512">
        <v>2</v>
      </c>
      <c r="B121" s="357">
        <f t="shared" si="1"/>
        <v>42558</v>
      </c>
      <c r="C121" s="413">
        <v>4.5</v>
      </c>
      <c r="D121" s="413">
        <v>4.1224999999999996</v>
      </c>
      <c r="E121" s="413">
        <v>4.3650000000000002</v>
      </c>
      <c r="F121" s="413">
        <v>4.5274999999999999</v>
      </c>
      <c r="G121" s="413">
        <v>4.6349999999999998</v>
      </c>
      <c r="H121" s="413">
        <v>4.7300000000000004</v>
      </c>
      <c r="K121" s="94"/>
      <c r="L121" s="94"/>
      <c r="M121" s="94"/>
      <c r="N121" s="94"/>
      <c r="O121" s="94"/>
      <c r="P121" s="94"/>
      <c r="Q121" s="94"/>
    </row>
    <row r="122" spans="1:17" ht="12.75" customHeight="1">
      <c r="A122" s="356"/>
      <c r="B122" s="357">
        <f t="shared" si="1"/>
        <v>42565</v>
      </c>
      <c r="C122" s="413">
        <v>4.5</v>
      </c>
      <c r="D122" s="413">
        <v>4.1775000000000002</v>
      </c>
      <c r="E122" s="413">
        <v>4.4375</v>
      </c>
      <c r="F122" s="413">
        <v>4.6074999999999999</v>
      </c>
      <c r="G122" s="413">
        <v>4.7149999999999999</v>
      </c>
      <c r="H122" s="470">
        <v>4.8125</v>
      </c>
      <c r="I122" s="298"/>
      <c r="K122" s="94"/>
      <c r="L122" s="94"/>
      <c r="M122" s="94"/>
      <c r="N122" s="94"/>
      <c r="O122" s="94"/>
      <c r="P122" s="94"/>
      <c r="Q122" s="94"/>
    </row>
    <row r="123" spans="1:17" ht="12.75" customHeight="1">
      <c r="A123" s="356"/>
      <c r="B123" s="357">
        <f t="shared" si="1"/>
        <v>42572</v>
      </c>
      <c r="C123" s="413">
        <v>4.5</v>
      </c>
      <c r="D123" s="413">
        <v>4.0750000000000002</v>
      </c>
      <c r="E123" s="413">
        <v>4.335</v>
      </c>
      <c r="F123" s="413">
        <v>4.5025000000000004</v>
      </c>
      <c r="G123" s="413">
        <v>4.6100000000000003</v>
      </c>
      <c r="H123" s="413">
        <v>4.7074999999999996</v>
      </c>
      <c r="K123" s="94"/>
      <c r="L123" s="94"/>
      <c r="M123" s="94"/>
      <c r="N123" s="94"/>
      <c r="O123" s="94"/>
      <c r="P123" s="94"/>
      <c r="Q123" s="94"/>
    </row>
    <row r="124" spans="1:17" ht="12.75" customHeight="1">
      <c r="A124" s="356"/>
      <c r="B124" s="357">
        <f t="shared" si="1"/>
        <v>42579</v>
      </c>
      <c r="C124" s="413">
        <v>4.5</v>
      </c>
      <c r="D124" s="413">
        <v>4.09</v>
      </c>
      <c r="E124" s="413">
        <v>4.3499999999999996</v>
      </c>
      <c r="F124" s="413">
        <v>4.5199999999999996</v>
      </c>
      <c r="G124" s="413">
        <v>4.63</v>
      </c>
      <c r="H124" s="413">
        <v>4.7225000000000001</v>
      </c>
      <c r="K124" s="94"/>
      <c r="L124" s="94"/>
      <c r="M124" s="94"/>
      <c r="N124" s="94"/>
      <c r="O124" s="94"/>
      <c r="P124" s="94"/>
      <c r="Q124" s="94"/>
    </row>
    <row r="125" spans="1:17" ht="12.75" customHeight="1">
      <c r="A125" s="356"/>
      <c r="B125" s="357">
        <f t="shared" si="1"/>
        <v>42586</v>
      </c>
      <c r="C125" s="413"/>
      <c r="D125" s="413">
        <v>4.0575000000000001</v>
      </c>
      <c r="E125" s="413">
        <v>4.32</v>
      </c>
      <c r="F125" s="413">
        <v>4.49</v>
      </c>
      <c r="G125" s="413">
        <v>4.5975000000000001</v>
      </c>
      <c r="H125" s="413">
        <v>4.6924999999999999</v>
      </c>
      <c r="K125" s="94"/>
      <c r="L125" s="94"/>
      <c r="M125" s="94"/>
      <c r="N125" s="94"/>
      <c r="O125" s="94"/>
      <c r="P125" s="94"/>
      <c r="Q125" s="94"/>
    </row>
    <row r="126" spans="1:17" ht="12.75" customHeight="1">
      <c r="A126" s="356"/>
      <c r="B126" s="357">
        <f t="shared" si="1"/>
        <v>42593</v>
      </c>
      <c r="D126" s="413">
        <v>4.1224999999999996</v>
      </c>
      <c r="E126" s="413">
        <v>4.38</v>
      </c>
      <c r="F126" s="413">
        <v>4.5425000000000004</v>
      </c>
      <c r="G126" s="413">
        <v>4.6500000000000004</v>
      </c>
      <c r="H126" s="413">
        <v>4.74</v>
      </c>
      <c r="I126" s="298"/>
      <c r="K126" s="94"/>
      <c r="L126" s="94"/>
      <c r="M126" s="94"/>
      <c r="N126" s="94"/>
      <c r="O126" s="94"/>
      <c r="P126" s="94"/>
      <c r="Q126" s="94"/>
    </row>
    <row r="127" spans="1:17" ht="12.75" customHeight="1">
      <c r="A127" s="356"/>
      <c r="B127" s="357">
        <f t="shared" si="1"/>
        <v>42600</v>
      </c>
      <c r="D127" s="413">
        <v>4.21</v>
      </c>
      <c r="E127" s="413">
        <v>4.4675000000000002</v>
      </c>
      <c r="F127" s="413">
        <v>4.6224999999999996</v>
      </c>
      <c r="G127" s="413">
        <v>4.7225000000000001</v>
      </c>
      <c r="H127" s="413">
        <v>4.8150000000000004</v>
      </c>
      <c r="K127" s="94"/>
      <c r="L127" s="94"/>
      <c r="M127" s="94"/>
      <c r="N127" s="94"/>
      <c r="O127" s="94"/>
      <c r="P127" s="94"/>
      <c r="Q127" s="94"/>
    </row>
    <row r="128" spans="1:17" ht="12.75" customHeight="1">
      <c r="A128" s="356"/>
      <c r="B128" s="357">
        <f t="shared" si="1"/>
        <v>42607</v>
      </c>
      <c r="D128" s="413">
        <v>4.0549999999999997</v>
      </c>
      <c r="E128" s="413">
        <v>4.3224999999999998</v>
      </c>
      <c r="F128" s="413">
        <v>4.4850000000000003</v>
      </c>
      <c r="G128" s="413">
        <v>4.5875000000000004</v>
      </c>
      <c r="H128" s="413">
        <v>4.6825000000000001</v>
      </c>
      <c r="K128" s="94"/>
      <c r="L128" s="94"/>
      <c r="M128" s="94"/>
      <c r="N128" s="94"/>
      <c r="O128" s="94"/>
      <c r="P128" s="94"/>
      <c r="Q128" s="94"/>
    </row>
    <row r="129" spans="1:17" ht="12.75" customHeight="1">
      <c r="A129" s="512">
        <v>2</v>
      </c>
      <c r="B129" s="357">
        <f t="shared" si="1"/>
        <v>42614</v>
      </c>
      <c r="D129" s="413">
        <v>4.05</v>
      </c>
      <c r="E129" s="413">
        <v>4.0650000000000004</v>
      </c>
      <c r="F129" s="413">
        <v>4.2324999999999999</v>
      </c>
      <c r="G129" s="413">
        <v>4.335</v>
      </c>
      <c r="H129" s="413">
        <v>4.4249999999999998</v>
      </c>
      <c r="I129" s="298"/>
      <c r="K129" s="94"/>
      <c r="L129" s="94"/>
      <c r="M129" s="94"/>
      <c r="N129" s="94"/>
      <c r="O129" s="94"/>
      <c r="P129" s="94"/>
      <c r="Q129" s="94"/>
    </row>
    <row r="130" spans="1:17" ht="12.75" customHeight="1">
      <c r="A130" s="356"/>
      <c r="B130" s="357">
        <f t="shared" si="1"/>
        <v>42621</v>
      </c>
      <c r="D130" s="413">
        <v>4.05</v>
      </c>
      <c r="E130" s="413">
        <v>4.18</v>
      </c>
      <c r="F130" s="413">
        <v>4.34</v>
      </c>
      <c r="G130" s="413">
        <v>4.4474999999999998</v>
      </c>
      <c r="H130" s="413">
        <v>4.5449999999999999</v>
      </c>
      <c r="I130" s="298"/>
      <c r="K130" s="94"/>
      <c r="L130" s="94"/>
      <c r="M130" s="94"/>
      <c r="N130" s="94"/>
      <c r="O130" s="94"/>
      <c r="P130" s="94"/>
      <c r="Q130" s="94"/>
    </row>
    <row r="131" spans="1:17" ht="12.75" customHeight="1">
      <c r="A131" s="356"/>
      <c r="B131" s="357">
        <f t="shared" si="1"/>
        <v>42628</v>
      </c>
      <c r="D131" s="413">
        <v>4.05</v>
      </c>
      <c r="E131" s="413">
        <v>4.16</v>
      </c>
      <c r="F131" s="413">
        <v>4.32</v>
      </c>
      <c r="G131" s="413">
        <v>4.4249999999999998</v>
      </c>
      <c r="H131" s="413">
        <v>4.53</v>
      </c>
      <c r="I131" s="298"/>
      <c r="K131" s="94"/>
      <c r="L131" s="94"/>
      <c r="M131" s="94"/>
      <c r="N131" s="94"/>
      <c r="O131" s="94"/>
      <c r="P131" s="94"/>
      <c r="Q131" s="94"/>
    </row>
    <row r="132" spans="1:17" ht="12.75" customHeight="1">
      <c r="A132" s="356"/>
      <c r="B132" s="357">
        <f t="shared" si="1"/>
        <v>42635</v>
      </c>
      <c r="D132" s="413">
        <v>4.05</v>
      </c>
      <c r="E132" s="413">
        <v>4.2074999999999996</v>
      </c>
      <c r="F132" s="413">
        <v>4.3724999999999996</v>
      </c>
      <c r="G132" s="413">
        <v>4.4725000000000001</v>
      </c>
      <c r="H132" s="413">
        <v>4.57</v>
      </c>
      <c r="K132" s="94"/>
      <c r="L132" s="94"/>
      <c r="M132" s="94"/>
      <c r="N132" s="94"/>
      <c r="O132" s="94"/>
      <c r="P132" s="94"/>
      <c r="Q132" s="94"/>
    </row>
    <row r="133" spans="1:17" ht="12.75" customHeight="1">
      <c r="A133" s="356"/>
      <c r="B133" s="357">
        <f t="shared" si="1"/>
        <v>42642</v>
      </c>
      <c r="D133" s="413">
        <v>4.05</v>
      </c>
      <c r="E133" s="413">
        <v>4.1725000000000003</v>
      </c>
      <c r="F133" s="413">
        <v>4.3324999999999996</v>
      </c>
      <c r="G133" s="413">
        <v>4.4400000000000004</v>
      </c>
      <c r="H133" s="413">
        <v>4.54</v>
      </c>
      <c r="K133" s="94"/>
      <c r="L133" s="94"/>
      <c r="M133" s="94"/>
      <c r="N133" s="94"/>
      <c r="O133" s="94"/>
      <c r="P133" s="94"/>
      <c r="Q133" s="94"/>
    </row>
    <row r="134" spans="1:17" ht="12.75" customHeight="1">
      <c r="A134" s="356"/>
      <c r="B134" s="357">
        <f t="shared" si="1"/>
        <v>42649</v>
      </c>
      <c r="E134" s="413">
        <v>4.05</v>
      </c>
      <c r="F134" s="413">
        <v>4.2149999999999999</v>
      </c>
      <c r="G134" s="413">
        <v>4.3224999999999998</v>
      </c>
      <c r="H134" s="413">
        <v>4.4275000000000002</v>
      </c>
      <c r="K134" s="94"/>
      <c r="L134" s="94"/>
      <c r="M134" s="94"/>
      <c r="N134" s="94"/>
      <c r="O134" s="94"/>
      <c r="P134" s="94"/>
      <c r="Q134" s="94"/>
    </row>
    <row r="135" spans="1:17" ht="12.75" customHeight="1">
      <c r="A135" s="356"/>
      <c r="B135" s="357">
        <f t="shared" si="1"/>
        <v>42656</v>
      </c>
      <c r="E135" s="413">
        <v>4.1399999999999997</v>
      </c>
      <c r="F135" s="413">
        <v>4.3099999999999996</v>
      </c>
      <c r="G135" s="413">
        <v>4.4175000000000004</v>
      </c>
      <c r="H135" s="413">
        <v>4.5250000000000004</v>
      </c>
      <c r="K135" s="94"/>
      <c r="L135" s="94"/>
      <c r="M135" s="94"/>
      <c r="N135" s="94"/>
      <c r="O135" s="94"/>
      <c r="P135" s="94"/>
      <c r="Q135" s="94"/>
    </row>
    <row r="136" spans="1:17" ht="12.75" customHeight="1">
      <c r="A136" s="356"/>
      <c r="B136" s="357">
        <f t="shared" si="1"/>
        <v>42663</v>
      </c>
      <c r="E136" s="470">
        <v>4.2300000000000004</v>
      </c>
      <c r="F136" s="413">
        <v>4.4050000000000002</v>
      </c>
      <c r="G136" s="413">
        <v>4.5199999999999996</v>
      </c>
      <c r="H136" s="413">
        <v>4.6275000000000004</v>
      </c>
      <c r="K136" s="94"/>
      <c r="L136" s="94"/>
      <c r="M136" s="94"/>
      <c r="N136" s="94"/>
      <c r="O136" s="94"/>
      <c r="P136" s="94"/>
      <c r="Q136" s="94"/>
    </row>
    <row r="137" spans="1:17" ht="12.75" customHeight="1">
      <c r="A137" s="356"/>
      <c r="B137" s="357">
        <f t="shared" si="1"/>
        <v>42670</v>
      </c>
      <c r="E137" s="413">
        <v>4.17</v>
      </c>
      <c r="F137" s="413">
        <v>4.3499999999999996</v>
      </c>
      <c r="G137" s="413">
        <v>4.47</v>
      </c>
      <c r="H137" s="413">
        <v>4.5824999999999996</v>
      </c>
      <c r="K137" s="94"/>
      <c r="L137" s="94"/>
      <c r="M137" s="94"/>
      <c r="N137" s="94"/>
      <c r="O137" s="94"/>
      <c r="P137" s="94"/>
      <c r="Q137" s="94"/>
    </row>
    <row r="138" spans="1:17" ht="12.75" customHeight="1">
      <c r="A138" s="356"/>
      <c r="B138" s="357">
        <f t="shared" si="1"/>
        <v>42677</v>
      </c>
      <c r="E138" s="413">
        <v>4.1050000000000004</v>
      </c>
      <c r="F138" s="413">
        <v>4.29</v>
      </c>
      <c r="G138" s="413">
        <v>4.4074999999999998</v>
      </c>
      <c r="H138" s="413">
        <v>4.5225</v>
      </c>
      <c r="I138" s="298"/>
      <c r="K138" s="94"/>
      <c r="L138" s="94"/>
      <c r="M138" s="94"/>
      <c r="N138" s="94"/>
      <c r="O138" s="94"/>
      <c r="P138" s="94"/>
      <c r="Q138" s="94"/>
    </row>
    <row r="139" spans="1:17" ht="12.75" customHeight="1">
      <c r="A139" s="356"/>
      <c r="B139" s="357">
        <f t="shared" si="1"/>
        <v>42684</v>
      </c>
      <c r="E139" s="413">
        <v>4.0875000000000004</v>
      </c>
      <c r="F139" s="413">
        <v>4.2649999999999997</v>
      </c>
      <c r="G139" s="413">
        <v>4.38</v>
      </c>
      <c r="H139" s="413">
        <v>4.4950000000000001</v>
      </c>
      <c r="I139" s="298"/>
      <c r="K139" s="94"/>
      <c r="L139" s="94"/>
      <c r="M139" s="94"/>
      <c r="N139" s="94"/>
      <c r="O139" s="94"/>
      <c r="P139" s="94"/>
      <c r="Q139" s="94"/>
    </row>
    <row r="140" spans="1:17" ht="12.75" customHeight="1">
      <c r="A140" s="356"/>
      <c r="B140" s="357">
        <f t="shared" si="1"/>
        <v>42691</v>
      </c>
      <c r="E140" s="413">
        <v>4.0875000000000004</v>
      </c>
      <c r="F140" s="413">
        <v>4.2575000000000003</v>
      </c>
      <c r="G140" s="413">
        <v>4.3775000000000004</v>
      </c>
      <c r="H140" s="413">
        <v>4.49</v>
      </c>
      <c r="K140" s="94"/>
      <c r="L140" s="94"/>
      <c r="M140" s="94"/>
      <c r="N140" s="94"/>
      <c r="O140" s="94"/>
      <c r="P140" s="94"/>
      <c r="Q140" s="94"/>
    </row>
    <row r="141" spans="1:17" ht="12.75" customHeight="1">
      <c r="A141" s="356"/>
      <c r="B141" s="357">
        <f t="shared" si="1"/>
        <v>42698</v>
      </c>
      <c r="E141" s="413">
        <v>4.1550000000000002</v>
      </c>
      <c r="F141" s="413">
        <v>4.335</v>
      </c>
      <c r="G141" s="413">
        <v>4.4550000000000001</v>
      </c>
      <c r="H141" s="413">
        <v>4.5650000000000004</v>
      </c>
      <c r="K141" s="94"/>
      <c r="L141" s="94"/>
      <c r="M141" s="94"/>
      <c r="N141" s="94"/>
      <c r="O141" s="94"/>
      <c r="P141" s="94"/>
      <c r="Q141" s="94"/>
    </row>
    <row r="142" spans="1:17" ht="12.75" customHeight="1">
      <c r="A142" s="512">
        <v>2</v>
      </c>
      <c r="B142" s="357">
        <f t="shared" si="1"/>
        <v>42705</v>
      </c>
      <c r="E142" s="413">
        <v>4.0999999999999996</v>
      </c>
      <c r="F142" s="413">
        <v>4.03</v>
      </c>
      <c r="G142" s="413">
        <v>4.1500000000000004</v>
      </c>
      <c r="H142" s="413">
        <v>4.2649999999999997</v>
      </c>
      <c r="K142" s="94"/>
      <c r="L142" s="94"/>
      <c r="M142" s="94"/>
      <c r="N142" s="94"/>
      <c r="O142" s="94"/>
      <c r="P142" s="94"/>
      <c r="Q142" s="94"/>
    </row>
    <row r="143" spans="1:17" ht="12.75" customHeight="1">
      <c r="A143" s="356"/>
      <c r="B143" s="357">
        <f t="shared" si="1"/>
        <v>42712</v>
      </c>
      <c r="E143" s="413">
        <v>4.0999999999999996</v>
      </c>
      <c r="F143" s="413">
        <v>4.0475000000000003</v>
      </c>
      <c r="G143" s="413">
        <v>4.1624999999999996</v>
      </c>
      <c r="H143" s="413">
        <v>4.2850000000000001</v>
      </c>
      <c r="I143" s="298"/>
      <c r="K143" s="94"/>
      <c r="L143" s="94"/>
      <c r="M143" s="94"/>
      <c r="N143" s="94"/>
      <c r="O143" s="94"/>
      <c r="P143" s="94"/>
      <c r="Q143" s="94"/>
    </row>
    <row r="144" spans="1:17" ht="12.75" customHeight="1">
      <c r="A144" s="356"/>
      <c r="B144" s="357">
        <f t="shared" si="1"/>
        <v>42719</v>
      </c>
      <c r="E144" s="413">
        <v>4.0999999999999996</v>
      </c>
      <c r="F144" s="413">
        <v>4.1275000000000004</v>
      </c>
      <c r="G144" s="413">
        <v>4.2450000000000001</v>
      </c>
      <c r="H144" s="413">
        <v>4.3624999999999998</v>
      </c>
      <c r="K144" s="94"/>
      <c r="L144" s="94"/>
      <c r="M144" s="94"/>
      <c r="N144" s="94"/>
      <c r="O144" s="94"/>
      <c r="P144" s="94"/>
      <c r="Q144" s="94"/>
    </row>
    <row r="145" spans="1:17" ht="12.75" customHeight="1">
      <c r="A145" s="356"/>
      <c r="B145" s="357">
        <f t="shared" si="1"/>
        <v>42726</v>
      </c>
      <c r="E145" s="413">
        <v>4.0999999999999996</v>
      </c>
      <c r="F145" s="413">
        <v>4.08</v>
      </c>
      <c r="G145" s="413">
        <v>4.1950000000000003</v>
      </c>
      <c r="H145" s="413">
        <v>4.3125</v>
      </c>
      <c r="K145" s="94"/>
      <c r="L145" s="94"/>
      <c r="M145" s="94"/>
      <c r="N145" s="94"/>
      <c r="O145" s="94"/>
      <c r="P145" s="94"/>
      <c r="Q145" s="94"/>
    </row>
    <row r="146" spans="1:17" ht="12.75" customHeight="1">
      <c r="A146" s="356"/>
      <c r="B146" s="357">
        <f t="shared" si="1"/>
        <v>42733</v>
      </c>
      <c r="E146" s="413">
        <v>4.0999999999999996</v>
      </c>
      <c r="F146" s="413">
        <v>4.1524999999999999</v>
      </c>
      <c r="G146" s="413">
        <v>4.2699999999999996</v>
      </c>
      <c r="H146" s="413">
        <v>4.3825000000000003</v>
      </c>
      <c r="K146" s="94"/>
      <c r="L146" s="94"/>
      <c r="M146" s="94"/>
      <c r="N146" s="94"/>
      <c r="O146" s="94"/>
      <c r="P146" s="94"/>
      <c r="Q146" s="94"/>
    </row>
    <row r="147" spans="1:17" ht="12.75" customHeight="1">
      <c r="A147" s="19">
        <v>2017</v>
      </c>
      <c r="B147" s="357">
        <f t="shared" si="1"/>
        <v>42740</v>
      </c>
      <c r="F147" s="413">
        <v>4.3449999999999998</v>
      </c>
      <c r="G147" s="413">
        <v>4.46</v>
      </c>
      <c r="H147" s="413">
        <v>4.57</v>
      </c>
      <c r="I147" s="298"/>
      <c r="K147" s="94"/>
      <c r="L147" s="94"/>
      <c r="M147" s="94"/>
      <c r="N147" s="94"/>
      <c r="O147" s="94"/>
      <c r="P147" s="94"/>
      <c r="Q147" s="94"/>
    </row>
    <row r="148" spans="1:17" ht="12.75" customHeight="1">
      <c r="A148" s="356"/>
      <c r="B148" s="357">
        <f t="shared" si="1"/>
        <v>42747</v>
      </c>
      <c r="F148" s="413">
        <v>4.4474999999999998</v>
      </c>
      <c r="G148" s="413">
        <v>4.5674999999999999</v>
      </c>
      <c r="H148" s="413">
        <v>4.6875</v>
      </c>
      <c r="I148" s="298"/>
      <c r="K148" s="94"/>
      <c r="L148" s="94"/>
      <c r="M148" s="94"/>
      <c r="N148" s="94"/>
      <c r="O148" s="94"/>
      <c r="P148" s="94"/>
      <c r="Q148" s="94"/>
    </row>
    <row r="149" spans="1:17" ht="12.75" customHeight="1">
      <c r="A149" s="356"/>
      <c r="B149" s="357">
        <f t="shared" si="1"/>
        <v>42754</v>
      </c>
      <c r="F149" s="413">
        <v>4.4225000000000003</v>
      </c>
      <c r="G149" s="413">
        <v>4.5425000000000004</v>
      </c>
      <c r="H149" s="413">
        <v>4.66</v>
      </c>
      <c r="K149" s="94"/>
      <c r="L149" s="94"/>
      <c r="M149" s="94"/>
      <c r="N149" s="94"/>
      <c r="O149" s="94"/>
      <c r="P149" s="94"/>
      <c r="Q149" s="94"/>
    </row>
    <row r="150" spans="1:17" ht="12.75" customHeight="1">
      <c r="A150" s="356"/>
      <c r="B150" s="357">
        <f t="shared" si="1"/>
        <v>42761</v>
      </c>
      <c r="F150" s="413">
        <v>4.4024999999999999</v>
      </c>
      <c r="G150" s="413">
        <v>4.5250000000000004</v>
      </c>
      <c r="H150" s="413">
        <v>4.6449999999999996</v>
      </c>
      <c r="K150" s="94"/>
      <c r="L150" s="94"/>
      <c r="M150" s="94"/>
      <c r="N150" s="94"/>
      <c r="O150" s="94"/>
      <c r="P150" s="94"/>
      <c r="Q150" s="94"/>
    </row>
    <row r="151" spans="1:17" ht="12.75" customHeight="1">
      <c r="A151" s="356"/>
      <c r="B151" s="357">
        <f t="shared" si="1"/>
        <v>42768</v>
      </c>
      <c r="F151" s="413">
        <v>4.4349999999999996</v>
      </c>
      <c r="G151" s="413">
        <v>4.5599999999999996</v>
      </c>
      <c r="H151" s="413">
        <v>4.6825000000000001</v>
      </c>
      <c r="I151" s="298"/>
      <c r="K151" s="94"/>
      <c r="L151" s="94"/>
      <c r="M151" s="94"/>
      <c r="N151" s="94"/>
      <c r="O151" s="94"/>
      <c r="P151" s="94"/>
      <c r="Q151" s="94"/>
    </row>
    <row r="152" spans="1:17" ht="12.75" customHeight="1">
      <c r="A152" s="356"/>
      <c r="B152" s="357">
        <f t="shared" si="1"/>
        <v>42775</v>
      </c>
      <c r="F152" s="413">
        <v>4.5125000000000002</v>
      </c>
      <c r="G152" s="413">
        <v>4.6349999999999998</v>
      </c>
      <c r="H152" s="413">
        <v>4.75</v>
      </c>
      <c r="I152" s="298"/>
      <c r="K152" s="94"/>
      <c r="L152" s="94"/>
      <c r="M152" s="94"/>
      <c r="N152" s="94"/>
      <c r="O152" s="94"/>
      <c r="P152" s="94"/>
      <c r="Q152" s="94"/>
    </row>
    <row r="153" spans="1:17" ht="12.75" customHeight="1">
      <c r="A153" s="356"/>
      <c r="B153" s="357">
        <f t="shared" si="1"/>
        <v>42782</v>
      </c>
      <c r="F153" s="413">
        <v>4.58</v>
      </c>
      <c r="G153" s="413">
        <v>4.71</v>
      </c>
      <c r="H153" s="413">
        <v>4.8274999999999997</v>
      </c>
      <c r="I153" s="298"/>
      <c r="K153" s="94"/>
      <c r="L153" s="94"/>
      <c r="M153" s="94"/>
      <c r="N153" s="94"/>
      <c r="O153" s="94"/>
      <c r="P153" s="94"/>
      <c r="Q153" s="94"/>
    </row>
    <row r="154" spans="1:17" ht="12.75" customHeight="1">
      <c r="A154" s="356"/>
      <c r="B154" s="357">
        <f t="shared" si="1"/>
        <v>42789</v>
      </c>
      <c r="F154" s="413">
        <v>4.5774999999999997</v>
      </c>
      <c r="G154" s="413">
        <v>4.7149999999999999</v>
      </c>
      <c r="H154" s="413">
        <v>4.83</v>
      </c>
      <c r="K154" s="94"/>
      <c r="L154" s="94"/>
      <c r="M154" s="94"/>
      <c r="N154" s="94"/>
      <c r="O154" s="94"/>
      <c r="P154" s="94"/>
      <c r="Q154" s="94"/>
    </row>
    <row r="155" spans="1:17" ht="12.75" customHeight="1">
      <c r="A155" s="512">
        <v>2</v>
      </c>
      <c r="B155" s="357">
        <f>B154+7</f>
        <v>42796</v>
      </c>
      <c r="F155" s="413">
        <v>4.5188160000000002</v>
      </c>
      <c r="G155" s="413">
        <v>4.7024999999999997</v>
      </c>
      <c r="H155" s="413">
        <v>4.8174999999999999</v>
      </c>
      <c r="I155" s="298"/>
      <c r="K155" s="94"/>
      <c r="L155" s="94"/>
      <c r="M155" s="94"/>
      <c r="N155" s="94"/>
      <c r="O155" s="94"/>
      <c r="P155" s="94"/>
      <c r="Q155" s="94"/>
    </row>
    <row r="156" spans="1:17" ht="12.75" customHeight="1">
      <c r="A156" s="356"/>
      <c r="B156" s="357">
        <f t="shared" si="1"/>
        <v>42803</v>
      </c>
      <c r="F156" s="413">
        <v>4.5188160000000002</v>
      </c>
      <c r="G156" s="413">
        <v>4.625</v>
      </c>
      <c r="H156" s="413">
        <v>4.7424999999999997</v>
      </c>
      <c r="I156" s="298"/>
      <c r="K156" s="94"/>
      <c r="L156" s="94"/>
      <c r="M156" s="94"/>
      <c r="N156" s="94"/>
      <c r="O156" s="94"/>
      <c r="P156" s="94"/>
      <c r="Q156" s="94"/>
    </row>
    <row r="157" spans="1:17" ht="12.75" customHeight="1">
      <c r="A157" s="356"/>
      <c r="B157" s="357">
        <f t="shared" si="1"/>
        <v>42810</v>
      </c>
      <c r="F157" s="413">
        <v>4.5188160000000002</v>
      </c>
      <c r="G157" s="413">
        <v>4.5</v>
      </c>
      <c r="H157" s="413">
        <v>4.6174999999999997</v>
      </c>
      <c r="K157" s="94"/>
      <c r="L157" s="94"/>
      <c r="M157" s="94"/>
      <c r="N157" s="94"/>
      <c r="O157" s="94"/>
      <c r="P157" s="94"/>
      <c r="Q157" s="94"/>
    </row>
    <row r="158" spans="1:17" ht="12.75" customHeight="1">
      <c r="A158" s="356"/>
      <c r="B158" s="357">
        <f t="shared" si="1"/>
        <v>42817</v>
      </c>
      <c r="F158" s="413">
        <v>4.5188160000000002</v>
      </c>
      <c r="G158" s="413">
        <v>4.28</v>
      </c>
      <c r="H158" s="413">
        <v>4.4074999999999998</v>
      </c>
      <c r="K158" s="94"/>
      <c r="L158" s="94"/>
      <c r="M158" s="94"/>
      <c r="N158" s="94"/>
      <c r="O158" s="94"/>
      <c r="P158" s="94"/>
      <c r="Q158" s="94"/>
    </row>
    <row r="159" spans="1:17" ht="12.75" customHeight="1">
      <c r="A159" s="356"/>
      <c r="B159" s="357">
        <f t="shared" si="1"/>
        <v>42824</v>
      </c>
      <c r="F159" s="413">
        <v>4.5188160000000002</v>
      </c>
      <c r="G159" s="413">
        <v>4.1725000000000003</v>
      </c>
      <c r="H159" s="413">
        <v>4.3025000000000002</v>
      </c>
      <c r="K159" s="94"/>
      <c r="L159" s="94"/>
      <c r="M159" s="94"/>
      <c r="N159" s="94"/>
      <c r="O159" s="94"/>
      <c r="P159" s="94"/>
      <c r="Q159" s="94"/>
    </row>
    <row r="160" spans="1:17" ht="12.75" customHeight="1">
      <c r="A160" s="356"/>
      <c r="B160" s="357">
        <f t="shared" si="1"/>
        <v>42831</v>
      </c>
      <c r="F160" s="413"/>
      <c r="G160" s="413">
        <v>4.2</v>
      </c>
      <c r="H160" s="413">
        <v>4.33</v>
      </c>
      <c r="I160" s="298"/>
      <c r="K160" s="94"/>
      <c r="L160" s="94"/>
      <c r="M160" s="94"/>
      <c r="N160" s="94"/>
      <c r="O160" s="94"/>
      <c r="P160" s="94"/>
      <c r="Q160" s="94"/>
    </row>
    <row r="161" spans="1:17" ht="12.75" customHeight="1">
      <c r="A161" s="356"/>
      <c r="B161" s="357">
        <f t="shared" si="1"/>
        <v>42838</v>
      </c>
      <c r="F161" s="413"/>
      <c r="G161" s="413">
        <v>4.2725</v>
      </c>
      <c r="H161" s="413">
        <v>4.3925000000000001</v>
      </c>
      <c r="I161" s="298"/>
      <c r="K161" s="94"/>
      <c r="L161" s="94"/>
      <c r="M161" s="94"/>
      <c r="N161" s="94"/>
      <c r="O161" s="94"/>
      <c r="P161" s="94"/>
      <c r="Q161" s="94"/>
    </row>
    <row r="162" spans="1:17" ht="12.75" customHeight="1">
      <c r="A162" s="356"/>
      <c r="B162" s="357">
        <f t="shared" si="1"/>
        <v>42845</v>
      </c>
      <c r="G162" s="413">
        <v>4.0274999999999999</v>
      </c>
      <c r="H162" s="413">
        <v>4.1550000000000002</v>
      </c>
      <c r="K162" s="94"/>
      <c r="L162" s="94"/>
      <c r="M162" s="94"/>
      <c r="N162" s="94"/>
      <c r="O162" s="94"/>
      <c r="P162" s="94"/>
      <c r="Q162" s="94"/>
    </row>
    <row r="163" spans="1:17" ht="12.75" customHeight="1">
      <c r="A163" s="356"/>
      <c r="B163" s="357">
        <f t="shared" si="1"/>
        <v>42852</v>
      </c>
      <c r="G163" s="413">
        <v>4.2074999999999996</v>
      </c>
      <c r="H163" s="413">
        <v>4.3375000000000004</v>
      </c>
      <c r="K163" s="94"/>
      <c r="L163" s="94"/>
      <c r="M163" s="94"/>
      <c r="N163" s="94"/>
      <c r="O163" s="94"/>
      <c r="P163" s="94"/>
      <c r="Q163" s="94"/>
    </row>
    <row r="164" spans="1:17" ht="12.75" customHeight="1">
      <c r="A164" s="512">
        <v>2</v>
      </c>
      <c r="B164" s="357">
        <f t="shared" si="1"/>
        <v>42859</v>
      </c>
      <c r="G164" s="413">
        <v>4.18</v>
      </c>
      <c r="H164" s="413">
        <v>4.4450000000000003</v>
      </c>
      <c r="K164" s="94"/>
      <c r="L164" s="94"/>
      <c r="M164" s="94"/>
      <c r="N164" s="94"/>
      <c r="O164" s="94"/>
      <c r="P164" s="94"/>
      <c r="Q164" s="94"/>
    </row>
    <row r="165" spans="1:17" ht="12.75" customHeight="1">
      <c r="A165" s="356"/>
      <c r="B165" s="357">
        <f t="shared" si="1"/>
        <v>42866</v>
      </c>
      <c r="G165" s="413">
        <v>4.18</v>
      </c>
      <c r="H165" s="413">
        <v>4.4074999999999998</v>
      </c>
      <c r="K165" s="94"/>
      <c r="L165" s="94"/>
      <c r="M165" s="94"/>
      <c r="N165" s="94"/>
      <c r="O165" s="94"/>
      <c r="P165" s="94"/>
      <c r="Q165" s="94"/>
    </row>
    <row r="166" spans="1:17" ht="12.75" customHeight="1">
      <c r="A166" s="356"/>
      <c r="B166" s="357">
        <f t="shared" si="1"/>
        <v>42873</v>
      </c>
      <c r="G166" s="413">
        <v>4.18</v>
      </c>
      <c r="H166" s="413">
        <v>4.26</v>
      </c>
      <c r="K166" s="94"/>
      <c r="L166" s="94"/>
      <c r="M166" s="94"/>
      <c r="N166" s="94"/>
      <c r="O166" s="94"/>
      <c r="P166" s="94"/>
      <c r="Q166" s="94"/>
    </row>
    <row r="167" spans="1:17" ht="12.75" customHeight="1">
      <c r="A167" s="356"/>
      <c r="B167" s="357">
        <f t="shared" si="1"/>
        <v>42880</v>
      </c>
      <c r="G167" s="413">
        <v>4.18</v>
      </c>
      <c r="H167" s="413">
        <v>4.3125</v>
      </c>
      <c r="I167" s="298" t="s">
        <v>102</v>
      </c>
      <c r="K167" s="94"/>
      <c r="L167" s="94"/>
      <c r="M167" s="94"/>
      <c r="N167" s="94"/>
      <c r="O167" s="94"/>
      <c r="P167" s="94"/>
      <c r="Q167" s="94"/>
    </row>
    <row r="168" spans="1:17" ht="12.75" customHeight="1">
      <c r="A168" s="356"/>
      <c r="B168" s="357"/>
      <c r="G168" s="413"/>
      <c r="H168" s="413"/>
      <c r="J168" s="94"/>
      <c r="K168" s="94"/>
      <c r="L168" s="94"/>
      <c r="M168" s="94"/>
      <c r="N168" s="94"/>
      <c r="O168" s="94"/>
      <c r="P168" s="94"/>
      <c r="Q168" s="94"/>
    </row>
    <row r="169" spans="1:17" ht="12.75" customHeight="1">
      <c r="A169" s="356"/>
      <c r="B169" s="357"/>
      <c r="J169" s="94"/>
      <c r="K169" s="94"/>
      <c r="L169" s="94"/>
      <c r="M169" s="94"/>
      <c r="N169" s="94"/>
      <c r="O169" s="94"/>
      <c r="P169" s="94"/>
      <c r="Q169" s="94"/>
    </row>
    <row r="170" spans="1:17" ht="12.75" customHeight="1">
      <c r="A170" s="356"/>
      <c r="B170" s="357"/>
      <c r="J170" s="94"/>
      <c r="K170" s="94"/>
      <c r="L170" s="94"/>
      <c r="M170" s="94"/>
      <c r="N170" s="94"/>
      <c r="O170" s="94"/>
      <c r="P170" s="94"/>
      <c r="Q170" s="94"/>
    </row>
    <row r="171" spans="1:17" ht="12.75" customHeight="1">
      <c r="A171" s="356"/>
      <c r="B171" s="357"/>
      <c r="C171" s="359"/>
      <c r="D171" s="359"/>
      <c r="E171" s="359"/>
      <c r="F171" s="359"/>
      <c r="G171" s="359"/>
      <c r="H171" s="359"/>
      <c r="I171" s="94"/>
      <c r="J171" s="94"/>
      <c r="K171" s="94"/>
      <c r="L171" s="94"/>
      <c r="M171" s="94"/>
      <c r="N171" s="94"/>
      <c r="O171" s="94"/>
      <c r="P171" s="94"/>
      <c r="Q171" s="94"/>
    </row>
    <row r="172" spans="1:17" ht="12.75" customHeight="1">
      <c r="A172" s="356"/>
      <c r="B172" s="357"/>
      <c r="C172" s="359"/>
      <c r="D172" s="359"/>
      <c r="E172" s="359"/>
      <c r="F172" s="359"/>
      <c r="G172" s="359"/>
      <c r="H172" s="359"/>
      <c r="I172" s="94"/>
      <c r="J172" s="94"/>
      <c r="K172" s="94"/>
      <c r="L172" s="94"/>
      <c r="M172" s="94"/>
      <c r="N172" s="94"/>
      <c r="O172" s="94"/>
      <c r="P172" s="94"/>
      <c r="Q172" s="94"/>
    </row>
    <row r="173" spans="1:17" ht="12.75" customHeight="1">
      <c r="A173" s="356"/>
      <c r="B173" s="357"/>
      <c r="C173" s="359"/>
      <c r="D173" s="359"/>
      <c r="E173" s="359"/>
      <c r="F173" s="359"/>
      <c r="G173" s="359"/>
      <c r="H173" s="359"/>
      <c r="I173" s="94"/>
      <c r="J173" s="94"/>
      <c r="K173" s="94"/>
      <c r="L173" s="94"/>
      <c r="M173" s="94"/>
      <c r="N173" s="94"/>
      <c r="O173" s="94"/>
      <c r="P173" s="94"/>
      <c r="Q173" s="94"/>
    </row>
    <row r="174" spans="1:17" ht="12.75" customHeight="1">
      <c r="A174" s="356"/>
      <c r="B174" s="357"/>
      <c r="C174" s="359"/>
      <c r="D174" s="359"/>
      <c r="E174" s="359"/>
      <c r="F174" s="359"/>
      <c r="G174" s="359"/>
      <c r="H174" s="359"/>
      <c r="I174" s="94"/>
      <c r="J174" s="94"/>
      <c r="K174" s="94"/>
      <c r="L174" s="94"/>
      <c r="M174" s="94"/>
      <c r="N174" s="94"/>
      <c r="O174" s="94"/>
      <c r="P174" s="94"/>
      <c r="Q174" s="94"/>
    </row>
    <row r="175" spans="1:17" ht="12.75" customHeight="1">
      <c r="A175" s="356"/>
      <c r="B175" s="357"/>
      <c r="C175" s="359"/>
      <c r="D175" s="359"/>
      <c r="E175" s="359"/>
      <c r="F175" s="359"/>
      <c r="G175" s="359"/>
      <c r="H175" s="359"/>
      <c r="I175" s="94"/>
      <c r="J175" s="94"/>
      <c r="K175" s="94"/>
      <c r="L175" s="94"/>
      <c r="M175" s="94"/>
      <c r="N175" s="94"/>
      <c r="O175" s="94"/>
      <c r="P175" s="94"/>
      <c r="Q175" s="94"/>
    </row>
    <row r="176" spans="1:17" ht="12.75" customHeight="1">
      <c r="A176" s="356"/>
      <c r="B176" s="357"/>
      <c r="C176" s="359"/>
      <c r="D176" s="359"/>
      <c r="E176" s="359"/>
      <c r="F176" s="359"/>
      <c r="G176" s="359"/>
      <c r="H176" s="359"/>
      <c r="I176" s="94"/>
      <c r="J176" s="94"/>
      <c r="K176" s="94"/>
      <c r="L176" s="94"/>
      <c r="M176" s="94"/>
      <c r="N176" s="94"/>
      <c r="O176" s="94"/>
      <c r="P176" s="94"/>
      <c r="Q176" s="94"/>
    </row>
    <row r="177" spans="1:17" ht="12.75" customHeight="1">
      <c r="A177" s="356"/>
      <c r="B177" s="357"/>
      <c r="C177" s="359"/>
      <c r="D177" s="359"/>
      <c r="E177" s="359"/>
      <c r="F177" s="359"/>
      <c r="G177" s="359"/>
      <c r="H177" s="359"/>
      <c r="I177" s="94"/>
      <c r="J177" s="94"/>
      <c r="K177" s="94"/>
      <c r="L177" s="94"/>
      <c r="M177" s="94"/>
      <c r="N177" s="94"/>
      <c r="O177" s="94"/>
      <c r="P177" s="94"/>
      <c r="Q177" s="94"/>
    </row>
    <row r="178" spans="1:17" ht="12.75" customHeight="1">
      <c r="A178" s="356"/>
      <c r="B178" s="357"/>
      <c r="C178" s="359"/>
      <c r="D178" s="359"/>
      <c r="E178" s="359"/>
      <c r="F178" s="359"/>
      <c r="G178" s="359"/>
      <c r="H178" s="359"/>
      <c r="I178" s="94"/>
      <c r="J178" s="94"/>
      <c r="K178" s="94"/>
      <c r="L178" s="94"/>
      <c r="M178" s="94"/>
      <c r="N178" s="94"/>
      <c r="O178" s="94"/>
      <c r="P178" s="94"/>
      <c r="Q178" s="94"/>
    </row>
    <row r="179" spans="1:17" ht="12.75" customHeight="1">
      <c r="A179" s="356"/>
      <c r="B179" s="357"/>
      <c r="C179" s="359"/>
      <c r="D179" s="359"/>
      <c r="E179" s="359"/>
      <c r="F179" s="359"/>
      <c r="G179" s="359"/>
      <c r="H179" s="359"/>
      <c r="I179" s="94"/>
      <c r="J179" s="94"/>
      <c r="K179" s="94"/>
      <c r="L179" s="94"/>
      <c r="M179" s="94"/>
      <c r="N179" s="94"/>
      <c r="O179" s="94"/>
      <c r="P179" s="94"/>
      <c r="Q179" s="94"/>
    </row>
    <row r="180" spans="1:17" ht="12.75" customHeight="1">
      <c r="A180" s="360"/>
      <c r="B180" s="357"/>
      <c r="C180" s="361"/>
      <c r="D180" s="361"/>
      <c r="E180" s="361"/>
      <c r="F180" s="361"/>
      <c r="G180" s="361"/>
      <c r="H180" s="359"/>
      <c r="I180" s="94"/>
      <c r="J180" s="94"/>
      <c r="K180" s="94"/>
      <c r="L180" s="94"/>
      <c r="M180" s="94"/>
      <c r="N180" s="94"/>
      <c r="O180" s="94"/>
      <c r="P180" s="94"/>
      <c r="Q180" s="94"/>
    </row>
    <row r="181" spans="1:17" ht="12.75" customHeight="1">
      <c r="I181" s="94"/>
      <c r="J181" s="94"/>
      <c r="K181" s="94"/>
      <c r="L181" s="94"/>
      <c r="M181" s="94"/>
      <c r="N181" s="94"/>
      <c r="O181" s="94"/>
      <c r="P181" s="94"/>
      <c r="Q181" s="94"/>
    </row>
    <row r="182" spans="1:17" ht="12.75" customHeight="1" thickBot="1">
      <c r="A182" s="362"/>
      <c r="B182" s="363"/>
      <c r="C182" s="364"/>
      <c r="D182" s="364"/>
      <c r="E182" s="364"/>
      <c r="F182" s="364"/>
      <c r="G182" s="365"/>
      <c r="H182" s="366"/>
      <c r="I182" s="65"/>
      <c r="J182" s="94"/>
      <c r="K182" s="94"/>
      <c r="L182" s="94"/>
      <c r="M182" s="94"/>
      <c r="N182" s="94"/>
      <c r="O182" s="94"/>
      <c r="P182" s="94"/>
      <c r="Q182" s="94"/>
    </row>
    <row r="183" spans="1:17" ht="12.75" customHeight="1">
      <c r="A183" s="155" t="s">
        <v>262</v>
      </c>
      <c r="B183" s="155"/>
      <c r="C183" s="155"/>
      <c r="D183" s="155"/>
      <c r="E183" s="150"/>
      <c r="F183" s="150"/>
      <c r="G183" s="150"/>
      <c r="H183" s="65"/>
      <c r="I183" s="95"/>
      <c r="J183" s="94"/>
      <c r="K183" s="94"/>
      <c r="L183" s="94"/>
      <c r="M183" s="94"/>
      <c r="N183" s="94"/>
      <c r="O183" s="94"/>
      <c r="P183" s="94"/>
      <c r="Q183" s="94"/>
    </row>
    <row r="184" spans="1:17" ht="12.75" customHeight="1">
      <c r="A184" s="48" t="s">
        <v>322</v>
      </c>
      <c r="B184" s="510"/>
      <c r="C184" s="510"/>
      <c r="D184" s="510"/>
      <c r="E184" s="511"/>
      <c r="F184" s="511"/>
      <c r="G184" s="511"/>
      <c r="H184" s="94"/>
      <c r="I184" s="65"/>
      <c r="J184" s="94"/>
      <c r="K184" s="94"/>
      <c r="L184" s="94"/>
      <c r="M184" s="94"/>
      <c r="N184" s="94"/>
      <c r="O184" s="94"/>
      <c r="P184" s="94"/>
      <c r="Q184" s="94"/>
    </row>
    <row r="185" spans="1:17" ht="12.75" customHeight="1">
      <c r="A185" s="510" t="s">
        <v>323</v>
      </c>
      <c r="B185" s="510"/>
      <c r="C185" s="510"/>
      <c r="D185" s="510"/>
      <c r="E185" s="511"/>
      <c r="F185" s="511"/>
      <c r="G185" s="511"/>
      <c r="H185" s="94"/>
      <c r="I185" s="94"/>
      <c r="J185" s="94"/>
      <c r="K185" s="94"/>
      <c r="L185" s="94"/>
      <c r="M185" s="94"/>
      <c r="N185" s="94"/>
      <c r="O185" s="94"/>
      <c r="P185" s="94"/>
      <c r="Q185" s="94"/>
    </row>
    <row r="186" spans="1:17" ht="12.75" customHeight="1">
      <c r="A186" s="510"/>
      <c r="B186" s="510"/>
      <c r="C186" s="510"/>
      <c r="D186" s="510"/>
      <c r="E186" s="511"/>
      <c r="F186" s="511"/>
      <c r="G186" s="511"/>
      <c r="H186" s="94"/>
      <c r="I186" s="94"/>
      <c r="J186" s="94"/>
      <c r="K186" s="94"/>
      <c r="L186" s="94"/>
      <c r="M186" s="94"/>
      <c r="N186" s="94"/>
      <c r="O186" s="94"/>
      <c r="P186" s="94"/>
      <c r="Q186" s="94"/>
    </row>
    <row r="187" spans="1:17" ht="12.75" customHeight="1" thickBot="1">
      <c r="A187" s="345" t="s">
        <v>350</v>
      </c>
      <c r="B187" s="345"/>
      <c r="C187" s="345"/>
      <c r="D187" s="345"/>
      <c r="E187" s="345"/>
      <c r="F187" s="345"/>
      <c r="G187" s="345"/>
      <c r="H187" s="345"/>
      <c r="I187" s="345"/>
      <c r="J187" s="345"/>
      <c r="K187" s="350"/>
      <c r="L187" s="350"/>
      <c r="M187" s="350"/>
      <c r="N187" s="94"/>
      <c r="O187" s="94"/>
      <c r="P187" s="94"/>
      <c r="Q187" s="94"/>
    </row>
    <row r="188" spans="1:17" ht="12.75" customHeight="1" thickBot="1">
      <c r="A188" s="368"/>
      <c r="B188" s="369"/>
      <c r="C188" s="369"/>
      <c r="D188" s="369"/>
      <c r="E188" s="369"/>
      <c r="F188" s="369"/>
      <c r="G188" s="369" t="s">
        <v>59</v>
      </c>
      <c r="H188" s="369"/>
      <c r="I188" s="369"/>
      <c r="J188" s="369"/>
      <c r="K188" s="369"/>
      <c r="L188" s="369"/>
      <c r="M188" s="369"/>
      <c r="N188" s="94"/>
      <c r="O188" s="94"/>
      <c r="P188" s="94"/>
      <c r="Q188" s="94"/>
    </row>
    <row r="189" spans="1:17" ht="12.75" customHeight="1" thickBot="1">
      <c r="A189" s="368"/>
      <c r="B189" s="370" t="s">
        <v>16</v>
      </c>
      <c r="C189" s="371" t="s">
        <v>203</v>
      </c>
      <c r="D189" s="372"/>
      <c r="E189" s="373"/>
      <c r="F189" s="374" t="s">
        <v>147</v>
      </c>
      <c r="G189" s="374"/>
      <c r="H189" s="599" t="s">
        <v>150</v>
      </c>
      <c r="I189" s="600"/>
      <c r="J189" s="600"/>
      <c r="K189" s="613" t="s">
        <v>60</v>
      </c>
      <c r="L189" s="613"/>
      <c r="M189" s="375" t="s">
        <v>154</v>
      </c>
      <c r="N189" s="309"/>
      <c r="O189" s="94"/>
      <c r="P189" s="94"/>
      <c r="Q189" s="94"/>
    </row>
    <row r="190" spans="1:17" ht="12.75" customHeight="1" thickBot="1">
      <c r="A190" s="368" t="s">
        <v>204</v>
      </c>
      <c r="B190" s="376"/>
      <c r="C190" s="377"/>
      <c r="D190" s="377"/>
      <c r="E190" s="378"/>
      <c r="F190" s="378"/>
      <c r="G190" s="378" t="s">
        <v>237</v>
      </c>
      <c r="H190" s="379"/>
      <c r="I190" s="379"/>
      <c r="J190" s="379"/>
      <c r="K190" s="380"/>
      <c r="L190" s="380"/>
      <c r="M190" s="381"/>
      <c r="N190" s="94"/>
      <c r="O190" s="94"/>
      <c r="P190" s="94"/>
      <c r="Q190" s="94"/>
    </row>
    <row r="191" spans="1:17" ht="12.75" customHeight="1" thickBot="1">
      <c r="A191" s="350" t="s">
        <v>235</v>
      </c>
      <c r="B191" s="382" t="s">
        <v>153</v>
      </c>
      <c r="C191" s="383" t="s">
        <v>61</v>
      </c>
      <c r="D191" s="383" t="s">
        <v>155</v>
      </c>
      <c r="E191" s="384" t="s">
        <v>144</v>
      </c>
      <c r="F191" s="384" t="s">
        <v>145</v>
      </c>
      <c r="G191" s="384" t="s">
        <v>146</v>
      </c>
      <c r="H191" s="385" t="s">
        <v>147</v>
      </c>
      <c r="I191" s="385" t="s">
        <v>148</v>
      </c>
      <c r="J191" s="385" t="s">
        <v>149</v>
      </c>
      <c r="K191" s="386" t="s">
        <v>14</v>
      </c>
      <c r="L191" s="386" t="s">
        <v>15</v>
      </c>
      <c r="M191" s="387" t="s">
        <v>60</v>
      </c>
      <c r="N191" s="94"/>
      <c r="O191" s="94"/>
      <c r="P191" s="94"/>
      <c r="Q191" s="94"/>
    </row>
    <row r="192" spans="1:17" ht="12.75" customHeight="1">
      <c r="A192" s="368"/>
      <c r="B192" s="368"/>
      <c r="C192" s="368"/>
      <c r="D192" s="368"/>
      <c r="E192" s="368"/>
      <c r="F192" s="368"/>
      <c r="G192" s="368"/>
      <c r="H192" s="368" t="s">
        <v>236</v>
      </c>
      <c r="I192" s="368"/>
      <c r="J192" s="368"/>
      <c r="K192" s="368"/>
      <c r="L192" s="368"/>
      <c r="M192" s="368"/>
      <c r="N192" s="94"/>
      <c r="O192" s="94"/>
      <c r="P192" s="94"/>
      <c r="Q192" s="94"/>
    </row>
    <row r="193" spans="1:17" ht="12.75" customHeight="1">
      <c r="A193" s="150" t="s">
        <v>205</v>
      </c>
      <c r="B193" s="313">
        <v>3.1587999999999998</v>
      </c>
      <c r="C193" s="313">
        <v>3.5809000000000002</v>
      </c>
      <c r="D193" s="313">
        <v>4.1230000000000002</v>
      </c>
      <c r="E193" s="313">
        <v>4.3082000000000003</v>
      </c>
      <c r="F193" s="313">
        <v>4.1249000000000002</v>
      </c>
      <c r="G193" s="313">
        <v>3.6855000000000002</v>
      </c>
      <c r="H193" s="313">
        <v>3.512</v>
      </c>
      <c r="I193" s="313">
        <v>3.5630999999999999</v>
      </c>
      <c r="J193" s="313">
        <v>3.7961</v>
      </c>
      <c r="K193" s="313">
        <v>3.8187000000000002</v>
      </c>
      <c r="L193" s="313">
        <v>3.6061999999999999</v>
      </c>
      <c r="M193" s="313">
        <v>3.6065</v>
      </c>
      <c r="N193" s="94"/>
      <c r="O193" s="94"/>
      <c r="P193" s="94"/>
      <c r="Q193" s="94"/>
    </row>
    <row r="194" spans="1:17" ht="12.75" customHeight="1">
      <c r="A194" s="150" t="s">
        <v>206</v>
      </c>
      <c r="B194" s="313">
        <v>3.7568000000000001</v>
      </c>
      <c r="C194" s="313">
        <v>3.7286000000000001</v>
      </c>
      <c r="D194" s="313">
        <v>3.2631999999999999</v>
      </c>
      <c r="E194" s="313">
        <v>3.1600999999999999</v>
      </c>
      <c r="F194" s="313">
        <v>2.8700999999999999</v>
      </c>
      <c r="G194" s="313">
        <v>2.6349999999999998</v>
      </c>
      <c r="H194" s="313">
        <v>2.7002000000000002</v>
      </c>
      <c r="I194" s="313">
        <v>2.7357</v>
      </c>
      <c r="J194" s="313">
        <v>2.75</v>
      </c>
      <c r="K194" s="313">
        <v>2.7223999999999999</v>
      </c>
      <c r="L194" s="313">
        <v>2.5684</v>
      </c>
      <c r="M194" s="313">
        <v>2.4379</v>
      </c>
      <c r="N194" s="94"/>
      <c r="O194" s="94"/>
      <c r="P194" s="94"/>
      <c r="Q194" s="94"/>
    </row>
    <row r="195" spans="1:17" ht="12.75" customHeight="1">
      <c r="A195" s="150" t="s">
        <v>207</v>
      </c>
      <c r="B195" s="313">
        <v>2.3553999999999999</v>
      </c>
      <c r="C195" s="313">
        <v>2.3801000000000001</v>
      </c>
      <c r="D195" s="313">
        <v>2.3024</v>
      </c>
      <c r="E195" s="313">
        <v>2.4939</v>
      </c>
      <c r="F195" s="313">
        <v>2.5884999999999998</v>
      </c>
      <c r="G195" s="313">
        <v>2.7545999999999999</v>
      </c>
      <c r="H195" s="313">
        <v>2.7313000000000001</v>
      </c>
      <c r="I195" s="313">
        <v>2.7467999999999999</v>
      </c>
      <c r="J195" s="313">
        <v>2.6924999999999999</v>
      </c>
      <c r="K195" s="313">
        <v>2.7900999999999998</v>
      </c>
      <c r="L195" s="313">
        <v>3.0769000000000002</v>
      </c>
      <c r="M195" s="313">
        <v>3.0186000000000002</v>
      </c>
      <c r="N195" s="94"/>
      <c r="O195" s="94"/>
      <c r="P195" s="94"/>
      <c r="Q195" s="94"/>
    </row>
    <row r="196" spans="1:17" ht="12.75" customHeight="1">
      <c r="A196" s="150" t="s">
        <v>208</v>
      </c>
      <c r="B196" s="313">
        <v>3.0506000000000002</v>
      </c>
      <c r="C196" s="313">
        <v>3.0733000000000001</v>
      </c>
      <c r="D196" s="313">
        <v>3.0550999999999999</v>
      </c>
      <c r="E196" s="313">
        <v>3.1448</v>
      </c>
      <c r="F196" s="313">
        <v>3.2677</v>
      </c>
      <c r="G196" s="313">
        <v>3.3304999999999998</v>
      </c>
      <c r="H196" s="313">
        <v>3.2429000000000001</v>
      </c>
      <c r="I196" s="313">
        <v>3.2088000000000001</v>
      </c>
      <c r="J196" s="313">
        <v>3.2342</v>
      </c>
      <c r="K196" s="313">
        <v>3.1949000000000001</v>
      </c>
      <c r="L196" s="313">
        <v>3.2467999999999999</v>
      </c>
      <c r="M196" s="313">
        <v>3.4961000000000002</v>
      </c>
      <c r="N196" s="94"/>
      <c r="O196" s="94"/>
      <c r="P196" s="94"/>
      <c r="Q196" s="94"/>
    </row>
    <row r="197" spans="1:17" ht="12.75" customHeight="1">
      <c r="A197" s="150" t="s">
        <v>209</v>
      </c>
      <c r="B197" s="313">
        <v>4.0902000000000003</v>
      </c>
      <c r="C197" s="313">
        <v>4.2756999999999996</v>
      </c>
      <c r="D197" s="313">
        <v>4.0964999999999998</v>
      </c>
      <c r="E197" s="313">
        <v>4.2535999999999996</v>
      </c>
      <c r="F197" s="313">
        <v>4.3141999999999996</v>
      </c>
      <c r="G197" s="313">
        <v>4.3170000000000002</v>
      </c>
      <c r="H197" s="313">
        <v>4.4565999999999999</v>
      </c>
      <c r="I197" s="313">
        <v>4.4010999999999996</v>
      </c>
      <c r="J197" s="313">
        <v>4.3879999999999999</v>
      </c>
      <c r="K197" s="313">
        <v>4.2321</v>
      </c>
      <c r="L197" s="313">
        <v>3.948</v>
      </c>
      <c r="M197" s="313">
        <v>4.1985999999999999</v>
      </c>
      <c r="N197" s="94"/>
      <c r="O197" s="94"/>
      <c r="P197" s="94"/>
      <c r="Q197" s="94"/>
    </row>
    <row r="198" spans="1:17" ht="12.75" customHeight="1">
      <c r="A198" s="150" t="s">
        <v>158</v>
      </c>
      <c r="B198" s="313">
        <v>4.0861000000000001</v>
      </c>
      <c r="C198" s="313">
        <v>4.343</v>
      </c>
      <c r="D198" s="313">
        <v>4.4057000000000004</v>
      </c>
      <c r="E198" s="313">
        <v>4.7811000000000003</v>
      </c>
      <c r="F198" s="313">
        <v>4.9669999999999996</v>
      </c>
      <c r="G198" s="313">
        <v>4.9520999999999997</v>
      </c>
      <c r="H198" s="313">
        <v>5.2060000000000004</v>
      </c>
      <c r="I198" s="313">
        <v>4.7416999999999998</v>
      </c>
      <c r="J198" s="313">
        <v>4.6981999999999999</v>
      </c>
      <c r="K198" s="313">
        <v>4.3846999999999996</v>
      </c>
      <c r="L198" s="313">
        <v>4.4187000000000003</v>
      </c>
      <c r="M198" s="313">
        <v>4.3680000000000003</v>
      </c>
      <c r="N198" s="94"/>
      <c r="O198" s="94"/>
      <c r="P198" s="94"/>
      <c r="Q198" s="94"/>
    </row>
    <row r="199" spans="1:17" ht="12.75" customHeight="1">
      <c r="A199" s="150" t="s">
        <v>159</v>
      </c>
      <c r="B199" s="313">
        <v>4.2202000000000002</v>
      </c>
      <c r="C199" s="313">
        <v>4.3262999999999998</v>
      </c>
      <c r="D199" s="313">
        <v>4.1920999999999999</v>
      </c>
      <c r="E199" s="313">
        <v>4.3032000000000004</v>
      </c>
      <c r="F199" s="313">
        <v>4.3465999999999996</v>
      </c>
      <c r="G199" s="313">
        <v>4.4130000000000003</v>
      </c>
      <c r="H199" s="313">
        <v>4.2916999999999996</v>
      </c>
      <c r="I199" s="313">
        <v>4.1676000000000002</v>
      </c>
      <c r="J199" s="313">
        <v>4.1021999999999998</v>
      </c>
      <c r="K199" s="313">
        <v>3.9510999999999998</v>
      </c>
      <c r="L199" s="313">
        <v>4.0307000000000004</v>
      </c>
      <c r="M199" s="313">
        <v>3.7749000000000001</v>
      </c>
      <c r="N199" s="94"/>
      <c r="O199" s="94"/>
      <c r="P199" s="94"/>
      <c r="Q199" s="94"/>
    </row>
    <row r="200" spans="1:17" ht="12.75" customHeight="1">
      <c r="A200" s="150" t="s">
        <v>160</v>
      </c>
      <c r="B200" s="313">
        <v>3.6406999999999998</v>
      </c>
      <c r="C200" s="313">
        <v>3.6574</v>
      </c>
      <c r="D200" s="313">
        <v>3.6248999999999998</v>
      </c>
      <c r="E200" s="313">
        <v>3.8022999999999998</v>
      </c>
      <c r="F200" s="313">
        <v>3.5735000000000001</v>
      </c>
      <c r="G200" s="313">
        <v>3.6907999999999999</v>
      </c>
      <c r="H200" s="313">
        <v>3.7692000000000001</v>
      </c>
      <c r="I200" s="313">
        <v>3.7812000000000001</v>
      </c>
      <c r="J200" s="313">
        <v>3.8957000000000002</v>
      </c>
      <c r="K200" s="313">
        <v>3.8913000000000002</v>
      </c>
      <c r="L200" s="313">
        <v>3.9413999999999998</v>
      </c>
      <c r="M200" s="313">
        <v>3.6848000000000001</v>
      </c>
      <c r="N200" s="94"/>
      <c r="O200" s="94"/>
      <c r="P200" s="94"/>
      <c r="Q200" s="94"/>
    </row>
    <row r="201" spans="1:17" ht="12.75" customHeight="1">
      <c r="A201" s="150" t="s">
        <v>161</v>
      </c>
      <c r="B201" s="313">
        <v>3.5813000000000001</v>
      </c>
      <c r="C201" s="313">
        <v>3.6114999999999999</v>
      </c>
      <c r="D201" s="313">
        <v>3.8656999999999999</v>
      </c>
      <c r="E201" s="313">
        <v>3.9584999999999999</v>
      </c>
      <c r="F201" s="313">
        <v>3.7907999999999999</v>
      </c>
      <c r="G201" s="313">
        <v>3.7237</v>
      </c>
      <c r="H201" s="313">
        <v>3.7027000000000001</v>
      </c>
      <c r="I201" s="313">
        <v>3.6920000000000002</v>
      </c>
      <c r="J201" s="313">
        <v>3.6158000000000001</v>
      </c>
      <c r="K201" s="313">
        <v>3.7010000000000001</v>
      </c>
      <c r="L201" s="313">
        <v>3.7913000000000001</v>
      </c>
      <c r="M201" s="313">
        <v>3.6395</v>
      </c>
      <c r="N201" s="94"/>
      <c r="O201" s="94"/>
      <c r="P201" s="94"/>
      <c r="Q201" s="94"/>
    </row>
    <row r="202" spans="1:17" ht="12.75" customHeight="1">
      <c r="A202" s="150" t="s">
        <v>162</v>
      </c>
      <c r="B202" s="313">
        <v>3.6493000000000002</v>
      </c>
      <c r="C202" s="313">
        <v>3.6145999999999998</v>
      </c>
      <c r="D202" s="313">
        <v>3.6876000000000002</v>
      </c>
      <c r="E202" s="313">
        <v>3.7222</v>
      </c>
      <c r="F202" s="313">
        <v>3.7597999999999998</v>
      </c>
      <c r="G202" s="313">
        <v>3.7120000000000002</v>
      </c>
      <c r="H202" s="313">
        <v>3.5779000000000001</v>
      </c>
      <c r="I202" s="313">
        <v>3.5253000000000001</v>
      </c>
      <c r="J202" s="313">
        <v>3.5282</v>
      </c>
      <c r="K202" s="313">
        <v>3.4499</v>
      </c>
      <c r="L202" s="313">
        <v>3.4754999999999998</v>
      </c>
      <c r="M202" s="313">
        <v>3.2132000000000001</v>
      </c>
      <c r="N202" s="94"/>
      <c r="O202" s="94"/>
      <c r="P202" s="94"/>
      <c r="Q202" s="94"/>
    </row>
    <row r="203" spans="1:17" ht="12.75" customHeight="1">
      <c r="A203" s="150" t="s">
        <v>163</v>
      </c>
      <c r="B203" s="313">
        <v>3.2038000000000002</v>
      </c>
      <c r="C203" s="313">
        <v>3.09</v>
      </c>
      <c r="D203" s="313">
        <v>2.95</v>
      </c>
      <c r="E203" s="313">
        <v>3.0756000000000001</v>
      </c>
      <c r="F203" s="313">
        <v>3.1335999999999999</v>
      </c>
      <c r="G203" s="313">
        <v>3.2755999999999998</v>
      </c>
      <c r="H203" s="313">
        <v>3.3681999999999999</v>
      </c>
      <c r="I203" s="313">
        <v>3.2174</v>
      </c>
      <c r="J203" s="313">
        <v>3.1629</v>
      </c>
      <c r="K203" s="313">
        <v>2.8563000000000001</v>
      </c>
      <c r="L203" s="313">
        <v>2.7324999999999999</v>
      </c>
      <c r="M203" s="313">
        <v>2.5918999999999999</v>
      </c>
      <c r="N203" s="94"/>
      <c r="O203" s="94"/>
      <c r="P203" s="94"/>
      <c r="Q203" s="94"/>
    </row>
    <row r="204" spans="1:17" ht="12.75" customHeight="1">
      <c r="A204" s="150" t="s">
        <v>164</v>
      </c>
      <c r="B204" s="313">
        <v>2.4350999999999998</v>
      </c>
      <c r="C204" s="313">
        <v>2.4653999999999998</v>
      </c>
      <c r="D204" s="313">
        <v>2.4474</v>
      </c>
      <c r="E204" s="313">
        <v>2.5007000000000001</v>
      </c>
      <c r="F204" s="313">
        <v>2.5261999999999998</v>
      </c>
      <c r="G204" s="313">
        <v>2.5592000000000001</v>
      </c>
      <c r="H204" s="313">
        <v>2.5424000000000002</v>
      </c>
      <c r="I204" s="313">
        <v>2.5756000000000001</v>
      </c>
      <c r="J204" s="313">
        <v>2.7046000000000001</v>
      </c>
      <c r="K204" s="313">
        <v>2.6930000000000001</v>
      </c>
      <c r="L204" s="313">
        <v>2.7122999999999999</v>
      </c>
      <c r="M204" s="313">
        <v>2.8639000000000001</v>
      </c>
      <c r="N204" s="94"/>
      <c r="O204" s="94"/>
      <c r="P204" s="94"/>
      <c r="Q204" s="94"/>
    </row>
    <row r="205" spans="1:17" ht="12.75" customHeight="1">
      <c r="A205" s="150" t="s">
        <v>165</v>
      </c>
      <c r="B205" s="313">
        <v>2.6381999999999999</v>
      </c>
      <c r="C205" s="313">
        <v>2.5831</v>
      </c>
      <c r="D205" s="313">
        <v>2.6619999999999999</v>
      </c>
      <c r="E205" s="313">
        <v>2.8748</v>
      </c>
      <c r="F205" s="313">
        <v>2.9455</v>
      </c>
      <c r="G205" s="313">
        <v>2.8679999999999999</v>
      </c>
      <c r="H205" s="313">
        <v>3.0577999999999999</v>
      </c>
      <c r="I205" s="313">
        <v>3.1640000000000001</v>
      </c>
      <c r="J205" s="313">
        <v>3.2183000000000002</v>
      </c>
      <c r="K205" s="313">
        <v>3.0752999999999999</v>
      </c>
      <c r="L205" s="313">
        <v>3.1160999999999999</v>
      </c>
      <c r="M205" s="313">
        <v>3.2160000000000002</v>
      </c>
      <c r="N205" s="94"/>
      <c r="O205" s="94"/>
      <c r="P205" s="458"/>
      <c r="Q205" s="94"/>
    </row>
    <row r="206" spans="1:17" ht="12.75" customHeight="1">
      <c r="A206" s="150" t="s">
        <v>166</v>
      </c>
      <c r="B206" s="313">
        <v>3.7921999999999998</v>
      </c>
      <c r="C206" s="313">
        <v>3.8555999999999999</v>
      </c>
      <c r="D206" s="313">
        <v>3.8157000000000001</v>
      </c>
      <c r="E206" s="313">
        <v>4.1212999999999997</v>
      </c>
      <c r="F206" s="313">
        <v>4.1525999999999996</v>
      </c>
      <c r="G206" s="313">
        <v>4.1281999999999996</v>
      </c>
      <c r="H206" s="313">
        <v>4.2262000000000004</v>
      </c>
      <c r="I206" s="313">
        <v>4.3376999999999999</v>
      </c>
      <c r="J206" s="313">
        <v>4.2542999999999997</v>
      </c>
      <c r="K206" s="313">
        <v>4.3273999999999999</v>
      </c>
      <c r="L206" s="313">
        <v>4.2198000000000002</v>
      </c>
      <c r="M206" s="313">
        <v>4.2758000000000003</v>
      </c>
      <c r="N206" s="94"/>
      <c r="O206" s="94"/>
      <c r="P206" s="458"/>
      <c r="Q206" s="94"/>
    </row>
    <row r="207" spans="1:17" ht="12.75" customHeight="1">
      <c r="A207" s="150" t="s">
        <v>167</v>
      </c>
      <c r="B207" s="313">
        <v>4.1398000000000001</v>
      </c>
      <c r="C207" s="313">
        <v>4.0723000000000003</v>
      </c>
      <c r="D207" s="313">
        <v>4.0233999999999996</v>
      </c>
      <c r="E207" s="313">
        <v>3.9638</v>
      </c>
      <c r="F207" s="313">
        <v>4.0103</v>
      </c>
      <c r="G207" s="313">
        <v>4.0891999999999999</v>
      </c>
      <c r="H207" s="313">
        <v>4.085</v>
      </c>
      <c r="I207" s="313">
        <v>3.9885000000000002</v>
      </c>
      <c r="J207" s="313">
        <v>3.8428</v>
      </c>
      <c r="K207" s="313">
        <v>3.5937999999999999</v>
      </c>
      <c r="L207" s="313">
        <v>3.6604000000000001</v>
      </c>
      <c r="M207" s="313">
        <v>3.4588999999999999</v>
      </c>
      <c r="N207" s="94"/>
      <c r="O207" s="94"/>
      <c r="P207" s="458"/>
      <c r="Q207" s="94"/>
    </row>
    <row r="208" spans="1:17" ht="12.75" customHeight="1">
      <c r="A208" s="150" t="s">
        <v>168</v>
      </c>
      <c r="B208" s="313">
        <v>3.2879999999999998</v>
      </c>
      <c r="C208" s="313">
        <v>3.0514999999999999</v>
      </c>
      <c r="D208" s="313">
        <v>2.7713999999999999</v>
      </c>
      <c r="E208" s="313">
        <v>2.7784</v>
      </c>
      <c r="F208" s="313">
        <v>2.7212999999999998</v>
      </c>
      <c r="G208" s="313">
        <v>2.6236999999999999</v>
      </c>
      <c r="H208" s="313">
        <v>2.6585999999999999</v>
      </c>
      <c r="I208" s="313">
        <v>2.59</v>
      </c>
      <c r="J208" s="313">
        <v>2.6371000000000002</v>
      </c>
      <c r="K208" s="313">
        <v>2.8363</v>
      </c>
      <c r="L208" s="313">
        <v>2.8708999999999998</v>
      </c>
      <c r="M208" s="313">
        <v>2.9177</v>
      </c>
      <c r="N208" s="94"/>
      <c r="O208" s="94"/>
      <c r="P208" s="458"/>
      <c r="Q208" s="94"/>
    </row>
    <row r="209" spans="1:17" ht="12.75" customHeight="1">
      <c r="A209" s="150" t="s">
        <v>169</v>
      </c>
      <c r="B209" s="313">
        <v>2.8580999999999999</v>
      </c>
      <c r="C209" s="313">
        <v>2.7808000000000002</v>
      </c>
      <c r="D209" s="313">
        <v>3.0017999999999998</v>
      </c>
      <c r="E209" s="313">
        <v>3.2654000000000001</v>
      </c>
      <c r="F209" s="313">
        <v>3.5594999999999999</v>
      </c>
      <c r="G209" s="313">
        <v>3.6385999999999998</v>
      </c>
      <c r="H209" s="313">
        <v>3.891</v>
      </c>
      <c r="I209" s="313">
        <v>4.165</v>
      </c>
      <c r="J209" s="313">
        <v>4.3544</v>
      </c>
      <c r="K209" s="313">
        <v>3.9649000000000001</v>
      </c>
      <c r="L209" s="313">
        <v>3.6865000000000001</v>
      </c>
      <c r="M209" s="313">
        <v>3.6032999999999999</v>
      </c>
      <c r="N209" s="94"/>
      <c r="O209" s="94"/>
      <c r="P209" s="458"/>
      <c r="Q209" s="94"/>
    </row>
    <row r="210" spans="1:17" ht="12.75" customHeight="1">
      <c r="A210" s="150" t="s">
        <v>170</v>
      </c>
      <c r="B210" s="313">
        <v>3.593</v>
      </c>
      <c r="C210" s="313">
        <v>3.3336000000000001</v>
      </c>
      <c r="D210" s="313">
        <v>3.0767000000000002</v>
      </c>
      <c r="E210" s="313">
        <v>3.3449</v>
      </c>
      <c r="F210" s="313">
        <v>3.3944999999999999</v>
      </c>
      <c r="G210" s="313">
        <v>3.5579999999999998</v>
      </c>
      <c r="H210" s="313">
        <v>3.4952999999999999</v>
      </c>
      <c r="I210" s="313">
        <v>3.6110000000000002</v>
      </c>
      <c r="J210" s="313">
        <v>3.4933000000000001</v>
      </c>
      <c r="K210" s="313">
        <v>3.2604000000000002</v>
      </c>
      <c r="L210" s="313">
        <v>3.2921</v>
      </c>
      <c r="M210" s="313">
        <v>2.9424999999999999</v>
      </c>
      <c r="N210" s="94"/>
      <c r="O210" s="94"/>
      <c r="P210" s="458"/>
      <c r="Q210" s="94"/>
    </row>
    <row r="211" spans="1:17" ht="12.75" customHeight="1">
      <c r="A211" s="150" t="s">
        <v>171</v>
      </c>
      <c r="B211" s="313">
        <v>2.8715999999999999</v>
      </c>
      <c r="C211" s="313">
        <v>3.0550999999999999</v>
      </c>
      <c r="D211" s="313">
        <v>3.0992000000000002</v>
      </c>
      <c r="E211" s="313">
        <v>3.1547999999999998</v>
      </c>
      <c r="F211" s="313">
        <v>3.2930000000000001</v>
      </c>
      <c r="G211" s="313">
        <v>3.5804</v>
      </c>
      <c r="H211" s="313">
        <v>3.7664</v>
      </c>
      <c r="I211" s="313">
        <v>3.7711999999999999</v>
      </c>
      <c r="J211" s="313">
        <v>3.6214</v>
      </c>
      <c r="K211" s="313">
        <v>3.3694999999999999</v>
      </c>
      <c r="L211" s="313">
        <v>3.3222</v>
      </c>
      <c r="M211" s="313">
        <v>3.2862</v>
      </c>
      <c r="N211" s="94"/>
      <c r="O211" s="94"/>
      <c r="P211" s="459"/>
      <c r="Q211" s="94"/>
    </row>
    <row r="212" spans="1:17" ht="12.75" customHeight="1">
      <c r="A212" s="150" t="s">
        <v>172</v>
      </c>
      <c r="B212" s="313">
        <v>3.3650000000000002</v>
      </c>
      <c r="C212" s="313">
        <v>3.3285999999999998</v>
      </c>
      <c r="D212" s="313">
        <v>3.5688</v>
      </c>
      <c r="E212" s="313">
        <v>3.9510000000000001</v>
      </c>
      <c r="F212" s="313">
        <v>4.0904999999999996</v>
      </c>
      <c r="G212" s="313">
        <v>3.9060999999999999</v>
      </c>
      <c r="H212" s="313">
        <v>3.9540000000000002</v>
      </c>
      <c r="I212" s="313">
        <v>3.7955000000000001</v>
      </c>
      <c r="J212" s="313">
        <v>3.7463000000000002</v>
      </c>
      <c r="K212" s="313">
        <v>3.5293000000000001</v>
      </c>
      <c r="L212" s="313">
        <v>3.5701000000000001</v>
      </c>
      <c r="M212" s="313">
        <v>3.7252999999999998</v>
      </c>
      <c r="N212" s="94"/>
      <c r="O212" s="94"/>
      <c r="P212" s="458"/>
      <c r="Q212" s="94"/>
    </row>
    <row r="213" spans="1:17" ht="12.75" customHeight="1">
      <c r="A213" s="150" t="s">
        <v>173</v>
      </c>
      <c r="B213" s="313">
        <v>4.2423000000000002</v>
      </c>
      <c r="C213" s="313">
        <v>4.6661000000000001</v>
      </c>
      <c r="D213" s="313">
        <v>4.5708000000000002</v>
      </c>
      <c r="E213" s="313">
        <v>4.8395000000000001</v>
      </c>
      <c r="F213" s="313">
        <v>5.0826000000000002</v>
      </c>
      <c r="G213" s="313">
        <v>5.0591999999999997</v>
      </c>
      <c r="H213" s="313">
        <v>5.0235000000000003</v>
      </c>
      <c r="I213" s="313">
        <v>5.0099</v>
      </c>
      <c r="J213" s="313">
        <v>5.2363999999999997</v>
      </c>
      <c r="K213" s="313">
        <v>5.0564</v>
      </c>
      <c r="L213" s="313">
        <v>6.1554000000000002</v>
      </c>
      <c r="M213" s="313">
        <v>6.4019000000000004</v>
      </c>
      <c r="N213" s="94"/>
      <c r="O213" s="94"/>
      <c r="P213" s="458"/>
      <c r="Q213" s="94"/>
    </row>
    <row r="214" spans="1:17" ht="12.75" customHeight="1">
      <c r="A214" s="150" t="s">
        <v>174</v>
      </c>
      <c r="B214" s="313">
        <v>5.7519</v>
      </c>
      <c r="C214" s="313">
        <v>5.0355999999999996</v>
      </c>
      <c r="D214" s="313">
        <v>4.7893999999999997</v>
      </c>
      <c r="E214" s="313">
        <v>4.3982999999999999</v>
      </c>
      <c r="F214" s="313">
        <v>4.3063000000000002</v>
      </c>
      <c r="G214" s="313">
        <v>4.2633000000000001</v>
      </c>
      <c r="H214" s="313">
        <v>4.0274999999999999</v>
      </c>
      <c r="I214" s="313">
        <v>4.1269</v>
      </c>
      <c r="J214" s="313">
        <v>4.1946000000000003</v>
      </c>
      <c r="K214" s="313">
        <v>4.1275000000000004</v>
      </c>
      <c r="L214" s="313">
        <v>4.5247000000000002</v>
      </c>
      <c r="M214" s="313">
        <v>4.1731999999999996</v>
      </c>
      <c r="N214" s="94"/>
      <c r="O214" s="94"/>
      <c r="P214" s="458"/>
      <c r="Q214" s="94"/>
    </row>
    <row r="215" spans="1:17" ht="12.75" customHeight="1">
      <c r="A215" s="150" t="s">
        <v>175</v>
      </c>
      <c r="B215" s="313">
        <v>3.6435</v>
      </c>
      <c r="C215" s="313">
        <v>3.4952000000000001</v>
      </c>
      <c r="D215" s="313">
        <v>3.7399</v>
      </c>
      <c r="E215" s="313">
        <v>3.8178999999999998</v>
      </c>
      <c r="F215" s="313">
        <v>3.75</v>
      </c>
      <c r="G215" s="313">
        <v>3.5952999999999999</v>
      </c>
      <c r="H215" s="313">
        <v>3.5407000000000002</v>
      </c>
      <c r="I215" s="313">
        <v>3.4249000000000001</v>
      </c>
      <c r="J215" s="313">
        <v>3.4470999999999998</v>
      </c>
      <c r="K215" s="313">
        <v>3.4794999999999998</v>
      </c>
      <c r="L215" s="313">
        <v>3.2157</v>
      </c>
      <c r="M215" s="313">
        <v>3.2241</v>
      </c>
      <c r="N215" s="94"/>
      <c r="O215" s="94"/>
      <c r="P215" s="458"/>
      <c r="Q215" s="94"/>
    </row>
    <row r="216" spans="1:17" ht="12.75" customHeight="1">
      <c r="A216" s="150" t="s">
        <v>176</v>
      </c>
      <c r="B216" s="313">
        <v>3.0388999999999999</v>
      </c>
      <c r="C216" s="313">
        <v>2.9281999999999999</v>
      </c>
      <c r="D216" s="313">
        <v>2.7501000000000002</v>
      </c>
      <c r="E216" s="313">
        <v>2.9405999999999999</v>
      </c>
      <c r="F216" s="313">
        <v>3.2292999999999998</v>
      </c>
      <c r="G216" s="313">
        <v>3.2031000000000001</v>
      </c>
      <c r="H216" s="313">
        <v>3.1680999999999999</v>
      </c>
      <c r="I216" s="313">
        <v>3.1343000000000001</v>
      </c>
      <c r="J216" s="313">
        <v>2.9237000000000002</v>
      </c>
      <c r="K216" s="313">
        <v>3.0234000000000001</v>
      </c>
      <c r="L216" s="313">
        <v>2.8698999999999999</v>
      </c>
      <c r="M216" s="313">
        <v>2.8195999999999999</v>
      </c>
      <c r="N216" s="94"/>
      <c r="O216" s="94"/>
      <c r="P216" s="458"/>
      <c r="Q216" s="94"/>
    </row>
    <row r="217" spans="1:17" ht="12.75" customHeight="1">
      <c r="A217" s="150" t="s">
        <v>177</v>
      </c>
      <c r="B217" s="313">
        <v>2.8376000000000001</v>
      </c>
      <c r="C217" s="313">
        <v>2.7323</v>
      </c>
      <c r="D217" s="313">
        <v>2.9238</v>
      </c>
      <c r="E217" s="313">
        <v>3.0118999999999998</v>
      </c>
      <c r="F217" s="313">
        <v>2.7951999999999999</v>
      </c>
      <c r="G217" s="313">
        <v>2.722</v>
      </c>
      <c r="H217" s="313">
        <v>2.7244000000000002</v>
      </c>
      <c r="I217" s="313">
        <v>2.8576000000000001</v>
      </c>
      <c r="J217" s="313">
        <v>2.8874</v>
      </c>
      <c r="K217" s="313">
        <v>2.8776000000000002</v>
      </c>
      <c r="L217" s="313">
        <v>2.7875000000000001</v>
      </c>
      <c r="M217" s="313">
        <v>2.9988000000000001</v>
      </c>
      <c r="N217" s="94"/>
      <c r="O217" s="94"/>
      <c r="P217" s="458"/>
      <c r="Q217" s="94"/>
    </row>
    <row r="218" spans="1:17" ht="12.75" customHeight="1">
      <c r="A218" s="150" t="s">
        <v>178</v>
      </c>
      <c r="B218" s="307">
        <v>3.0232999999999999</v>
      </c>
      <c r="C218" s="307">
        <v>2.8799000000000001</v>
      </c>
      <c r="D218" s="307">
        <v>2.798</v>
      </c>
      <c r="E218" s="307">
        <v>3.0417999999999998</v>
      </c>
      <c r="F218" s="307">
        <v>3.1482000000000001</v>
      </c>
      <c r="G218" s="307">
        <v>3.1126</v>
      </c>
      <c r="H218" s="307">
        <v>3.2155999999999998</v>
      </c>
      <c r="I218" s="307">
        <v>3.2951000000000001</v>
      </c>
      <c r="J218" s="307">
        <v>3.1101000000000001</v>
      </c>
      <c r="K218" s="307">
        <v>3.1802999999999999</v>
      </c>
      <c r="L218" s="307">
        <v>3.1558000000000002</v>
      </c>
      <c r="M218" s="307">
        <v>3.2667000000000002</v>
      </c>
      <c r="N218" s="94"/>
      <c r="O218" s="94"/>
      <c r="P218" s="458"/>
      <c r="Q218" s="94"/>
    </row>
    <row r="219" spans="1:17" ht="12.75" customHeight="1">
      <c r="A219" s="150" t="s">
        <v>179</v>
      </c>
      <c r="B219" s="313">
        <v>3.0876000000000001</v>
      </c>
      <c r="C219" s="313">
        <v>3.1856</v>
      </c>
      <c r="D219" s="313">
        <v>3.109</v>
      </c>
      <c r="E219" s="313">
        <v>2.9832000000000001</v>
      </c>
      <c r="F219" s="313">
        <v>2.9047000000000001</v>
      </c>
      <c r="G219" s="313">
        <v>2.8801999999999999</v>
      </c>
      <c r="H219" s="313">
        <v>2.8660999999999999</v>
      </c>
      <c r="I219" s="313">
        <v>2.9037999999999999</v>
      </c>
      <c r="J219" s="313">
        <v>2.8420000000000001</v>
      </c>
      <c r="K219" s="313">
        <v>2.8582999999999998</v>
      </c>
      <c r="L219" s="313">
        <v>2.8506999999999998</v>
      </c>
      <c r="M219" s="313">
        <v>2.8452000000000002</v>
      </c>
      <c r="N219" s="94"/>
      <c r="O219" s="94"/>
      <c r="P219" s="458"/>
      <c r="Q219" s="94"/>
    </row>
    <row r="220" spans="1:17" ht="12.75" customHeight="1">
      <c r="A220" s="150" t="s">
        <v>180</v>
      </c>
      <c r="B220" s="313">
        <v>3.0865999999999998</v>
      </c>
      <c r="C220" s="313">
        <v>3.5327999999999999</v>
      </c>
      <c r="D220" s="313">
        <v>3.9039000000000001</v>
      </c>
      <c r="E220" s="313">
        <v>4.6021000000000001</v>
      </c>
      <c r="F220" s="313">
        <v>4.6981999999999999</v>
      </c>
      <c r="G220" s="313">
        <v>4.3516000000000004</v>
      </c>
      <c r="H220" s="313">
        <v>3.8513000000000002</v>
      </c>
      <c r="I220" s="313">
        <v>3.5219</v>
      </c>
      <c r="J220" s="313">
        <v>3.5541</v>
      </c>
      <c r="K220" s="313">
        <v>3.2738999999999998</v>
      </c>
      <c r="L220" s="313">
        <v>3.2069999999999999</v>
      </c>
      <c r="M220" s="313">
        <v>3.2875000000000001</v>
      </c>
      <c r="N220" s="94"/>
      <c r="O220" s="94"/>
      <c r="P220" s="458"/>
      <c r="Q220" s="94"/>
    </row>
    <row r="221" spans="1:17" ht="12.75" customHeight="1">
      <c r="A221" s="150" t="s">
        <v>181</v>
      </c>
      <c r="B221" s="313">
        <v>3.1394000000000002</v>
      </c>
      <c r="C221" s="313">
        <v>3.1938</v>
      </c>
      <c r="D221" s="313">
        <v>3.6192000000000002</v>
      </c>
      <c r="E221" s="313">
        <v>3.5432000000000001</v>
      </c>
      <c r="F221" s="313">
        <v>3.4973999999999998</v>
      </c>
      <c r="G221" s="313">
        <v>3.8086000000000002</v>
      </c>
      <c r="H221" s="313">
        <v>3.9186000000000001</v>
      </c>
      <c r="I221" s="313">
        <v>3.9834000000000001</v>
      </c>
      <c r="J221" s="313">
        <v>3.8611</v>
      </c>
      <c r="K221" s="313">
        <v>3.9340000000000002</v>
      </c>
      <c r="L221" s="313">
        <v>4.0236000000000001</v>
      </c>
      <c r="M221" s="313">
        <v>3.9794</v>
      </c>
      <c r="N221" s="94"/>
      <c r="O221" s="94"/>
      <c r="P221" s="458"/>
      <c r="Q221" s="94"/>
    </row>
    <row r="222" spans="1:17" ht="12.75" customHeight="1">
      <c r="A222" s="150" t="s">
        <v>182</v>
      </c>
      <c r="B222" s="313">
        <v>3.7669000000000001</v>
      </c>
      <c r="C222" s="313">
        <v>3.6063999999999998</v>
      </c>
      <c r="D222" s="313">
        <v>3.2883</v>
      </c>
      <c r="E222" s="313">
        <v>3.5042</v>
      </c>
      <c r="F222" s="313">
        <v>3.3969999999999998</v>
      </c>
      <c r="G222" s="313">
        <v>3.4811000000000001</v>
      </c>
      <c r="H222" s="313">
        <v>3.35738</v>
      </c>
      <c r="I222" s="313">
        <v>3.3398750000000001</v>
      </c>
      <c r="J222" s="313">
        <v>3.3505259999999999</v>
      </c>
      <c r="K222" s="313">
        <v>3.5192049999999999</v>
      </c>
      <c r="L222" s="313">
        <v>3.2709519999999999</v>
      </c>
      <c r="M222" s="313">
        <v>3.2330950000000001</v>
      </c>
      <c r="N222" s="94"/>
      <c r="O222" s="94"/>
      <c r="P222" s="458"/>
      <c r="Q222" s="94"/>
    </row>
    <row r="223" spans="1:17" ht="12.75" customHeight="1">
      <c r="A223" s="150" t="s">
        <v>49</v>
      </c>
      <c r="B223" s="313">
        <v>3.284205</v>
      </c>
      <c r="C223" s="313">
        <v>3.4123749999999999</v>
      </c>
      <c r="D223" s="313">
        <v>3.4293480000000001</v>
      </c>
      <c r="E223" s="313">
        <v>3.610357</v>
      </c>
      <c r="F223" s="313">
        <v>3.7710710000000001</v>
      </c>
      <c r="G223" s="313">
        <v>3.6030950000000002</v>
      </c>
      <c r="H223" s="313">
        <v>3.7186900000000001</v>
      </c>
      <c r="I223" s="313">
        <v>3.842625</v>
      </c>
      <c r="J223" s="313">
        <v>4.2381580000000003</v>
      </c>
      <c r="K223" s="313">
        <v>4.2371740000000004</v>
      </c>
      <c r="L223" s="313">
        <v>4.3859209999999997</v>
      </c>
      <c r="M223" s="313">
        <v>4.8055680000000001</v>
      </c>
      <c r="N223" s="94"/>
      <c r="O223" s="94"/>
      <c r="P223" s="458"/>
      <c r="Q223" s="94"/>
    </row>
    <row r="224" spans="1:17" ht="12.75" customHeight="1">
      <c r="A224" s="150" t="s">
        <v>50</v>
      </c>
      <c r="B224" s="313">
        <v>4.8092050000000004</v>
      </c>
      <c r="C224" s="313">
        <v>5.0086250000000003</v>
      </c>
      <c r="D224" s="313">
        <v>4.6421739999999998</v>
      </c>
      <c r="E224" s="313">
        <v>4.7777500000000002</v>
      </c>
      <c r="F224" s="313">
        <v>5.248977</v>
      </c>
      <c r="G224" s="313">
        <v>5.1928570000000001</v>
      </c>
      <c r="H224" s="313">
        <v>5.1411249999999997</v>
      </c>
      <c r="I224" s="313">
        <v>4.867</v>
      </c>
      <c r="J224" s="313">
        <v>4.9177629999999999</v>
      </c>
      <c r="K224" s="313">
        <v>4.8793179999999996</v>
      </c>
      <c r="L224" s="313">
        <v>4.8568749999999996</v>
      </c>
      <c r="M224" s="313">
        <v>4.813409</v>
      </c>
      <c r="N224" s="94"/>
      <c r="O224" s="94"/>
      <c r="P224" s="307"/>
      <c r="Q224" s="94"/>
    </row>
    <row r="225" spans="1:17" ht="12.75" customHeight="1">
      <c r="A225" s="150" t="s">
        <v>51</v>
      </c>
      <c r="B225" s="313">
        <v>5.6178569999999999</v>
      </c>
      <c r="C225" s="313">
        <v>6.0879760000000003</v>
      </c>
      <c r="D225" s="313">
        <v>6.648587</v>
      </c>
      <c r="E225" s="313">
        <v>8.4422370000000004</v>
      </c>
      <c r="F225" s="313">
        <v>8.649457</v>
      </c>
      <c r="G225" s="313">
        <v>8.1634519999999995</v>
      </c>
      <c r="H225" s="313">
        <v>9.5348749999999995</v>
      </c>
      <c r="I225" s="313">
        <v>9.5280950000000004</v>
      </c>
      <c r="J225" s="313">
        <v>11.124750000000001</v>
      </c>
      <c r="K225" s="313">
        <v>11.53275</v>
      </c>
      <c r="L225" s="313">
        <v>9.3822729999999996</v>
      </c>
      <c r="M225" s="313">
        <v>8.2986900000000006</v>
      </c>
      <c r="N225" s="94"/>
      <c r="O225" s="94"/>
      <c r="P225" s="94"/>
      <c r="Q225" s="94"/>
    </row>
    <row r="226" spans="1:17" ht="12.75" customHeight="1">
      <c r="A226" s="150" t="s">
        <v>249</v>
      </c>
      <c r="B226" s="313">
        <v>8.8666669999999996</v>
      </c>
      <c r="C226" s="313">
        <v>8.4640909999999998</v>
      </c>
      <c r="D226" s="313">
        <v>8.5248810000000006</v>
      </c>
      <c r="E226" s="313">
        <v>7.6578569999999999</v>
      </c>
      <c r="F226" s="313">
        <v>6.0475000000000003</v>
      </c>
      <c r="G226" s="313">
        <v>5.6923680000000001</v>
      </c>
      <c r="H226" s="313">
        <v>5.649432</v>
      </c>
      <c r="I226" s="313">
        <v>6.1615000000000002</v>
      </c>
      <c r="J226" s="313">
        <v>5.6934209999999998</v>
      </c>
      <c r="K226" s="313">
        <v>5.7445449999999996</v>
      </c>
      <c r="L226" s="313">
        <v>5.7533329999999996</v>
      </c>
      <c r="M226" s="313">
        <v>6.398625</v>
      </c>
      <c r="N226" s="94"/>
      <c r="O226" s="94"/>
      <c r="P226" s="94"/>
      <c r="Q226" s="94"/>
    </row>
    <row r="227" spans="1:17" ht="12.75" customHeight="1">
      <c r="A227" s="95" t="s">
        <v>251</v>
      </c>
      <c r="B227" s="447">
        <v>6.3542050000000003</v>
      </c>
      <c r="C227" s="447">
        <v>5.5694319999999999</v>
      </c>
      <c r="D227" s="447">
        <v>5.1765480000000004</v>
      </c>
      <c r="E227" s="447">
        <v>4.7923809999999998</v>
      </c>
      <c r="F227" s="447">
        <v>5.0743179999999999</v>
      </c>
      <c r="G227" s="448">
        <v>5.3968749999999996</v>
      </c>
      <c r="H227" s="447">
        <v>5.3497729999999999</v>
      </c>
      <c r="I227" s="447">
        <v>5.2469440000000001</v>
      </c>
      <c r="J227" s="447">
        <v>4.9767109999999999</v>
      </c>
      <c r="K227" s="447">
        <v>4.923152</v>
      </c>
      <c r="L227" s="447">
        <v>4.9204759999999998</v>
      </c>
      <c r="M227" s="447">
        <v>5.0037500000000001</v>
      </c>
      <c r="N227" s="94"/>
      <c r="O227" s="94"/>
      <c r="P227" s="94"/>
      <c r="Q227" s="94"/>
    </row>
    <row r="228" spans="1:17" ht="12.75" customHeight="1">
      <c r="A228" s="451" t="s">
        <v>254</v>
      </c>
      <c r="B228" s="447">
        <v>4.7912499999999998</v>
      </c>
      <c r="C228" s="447">
        <v>5.856071</v>
      </c>
      <c r="D228" s="447">
        <v>7.0669320000000004</v>
      </c>
      <c r="E228" s="447">
        <v>7.4651189999999996</v>
      </c>
      <c r="F228" s="447">
        <v>7.2973809999999997</v>
      </c>
      <c r="G228" s="447">
        <v>7.3883330000000003</v>
      </c>
      <c r="H228" s="447">
        <v>8.3078409999999998</v>
      </c>
      <c r="I228" s="447">
        <v>8.8126250000000006</v>
      </c>
      <c r="J228" s="447">
        <v>9.3471050000000009</v>
      </c>
      <c r="K228" s="447">
        <v>8.5748909999999992</v>
      </c>
      <c r="L228" s="447">
        <v>9.1441250000000007</v>
      </c>
      <c r="M228" s="452">
        <v>9.0657139999999998</v>
      </c>
      <c r="N228" s="94"/>
      <c r="O228" s="94"/>
      <c r="P228" s="94"/>
      <c r="Q228" s="94"/>
    </row>
    <row r="229" spans="1:17" ht="12.75" customHeight="1">
      <c r="A229" s="455" t="s">
        <v>255</v>
      </c>
      <c r="B229" s="456">
        <v>8.1840910000000004</v>
      </c>
      <c r="C229" s="308">
        <v>7.5737500000000004</v>
      </c>
      <c r="D229" s="308">
        <v>8.1415220000000001</v>
      </c>
      <c r="E229" s="454">
        <v>7.8896430000000004</v>
      </c>
      <c r="F229" s="308">
        <v>7.1288099999999996</v>
      </c>
      <c r="G229" s="308">
        <v>6.8734520000000003</v>
      </c>
      <c r="H229" s="308">
        <v>6.693333</v>
      </c>
      <c r="I229" s="308">
        <v>6.8813750000000002</v>
      </c>
      <c r="J229" s="308">
        <v>6.9333749999999998</v>
      </c>
      <c r="K229" s="308">
        <v>6.9020450000000002</v>
      </c>
      <c r="L229" s="456">
        <v>6.469875</v>
      </c>
      <c r="M229" s="457">
        <v>6.5673859999999999</v>
      </c>
      <c r="N229" s="94"/>
      <c r="O229" s="94"/>
      <c r="P229" s="94"/>
      <c r="Q229" s="94"/>
    </row>
    <row r="230" spans="1:17" ht="12.75" customHeight="1">
      <c r="A230" s="455" t="s">
        <v>256</v>
      </c>
      <c r="B230" s="469">
        <v>6.7533329999999996</v>
      </c>
      <c r="C230" s="472">
        <v>8.7038100000000007</v>
      </c>
      <c r="D230" s="472">
        <v>8.8520649999999996</v>
      </c>
      <c r="E230" s="473">
        <v>9.15</v>
      </c>
      <c r="F230" s="472">
        <v>8.9918479999999992</v>
      </c>
      <c r="G230" s="472">
        <v>9.0038099999999996</v>
      </c>
      <c r="H230" s="472">
        <v>8.6627500000000008</v>
      </c>
      <c r="I230" s="472">
        <v>8.2317859999999996</v>
      </c>
      <c r="J230" s="472">
        <v>7.7657889999999998</v>
      </c>
      <c r="K230" s="472">
        <v>7.4791249999999998</v>
      </c>
      <c r="L230" s="469">
        <v>7.4288639999999999</v>
      </c>
      <c r="M230" s="474">
        <v>7.5638639999999997</v>
      </c>
      <c r="N230" s="94"/>
      <c r="O230" s="94"/>
      <c r="P230" s="94"/>
      <c r="Q230" s="94"/>
    </row>
    <row r="231" spans="1:17" ht="12.75" customHeight="1">
      <c r="A231" s="479" t="s">
        <v>265</v>
      </c>
      <c r="B231" s="469">
        <v>7.2223750000000004</v>
      </c>
      <c r="C231" s="472">
        <v>6.9867049999999997</v>
      </c>
      <c r="D231" s="472">
        <v>7.0084090000000003</v>
      </c>
      <c r="E231" s="473">
        <v>7.0201250000000002</v>
      </c>
      <c r="F231" s="472">
        <v>7.5603259999999999</v>
      </c>
      <c r="G231" s="472">
        <v>7.0768750000000002</v>
      </c>
      <c r="H231" s="472">
        <v>6.7036899999999999</v>
      </c>
      <c r="I231" s="472">
        <v>6.2738100000000001</v>
      </c>
      <c r="J231" s="472">
        <v>6.6889000000000003</v>
      </c>
      <c r="K231" s="472">
        <v>7.4985710000000001</v>
      </c>
      <c r="L231" s="469">
        <v>7.52</v>
      </c>
      <c r="M231" s="474">
        <v>7.8767860000000001</v>
      </c>
      <c r="N231" s="94"/>
      <c r="O231" s="94"/>
      <c r="P231" s="94"/>
      <c r="Q231" s="94"/>
    </row>
    <row r="232" spans="1:17" ht="12.75" customHeight="1">
      <c r="A232" s="479" t="s">
        <v>267</v>
      </c>
      <c r="B232" s="456">
        <v>7.1722619999999999</v>
      </c>
      <c r="C232" s="308">
        <v>6.4263640000000004</v>
      </c>
      <c r="D232" s="308">
        <v>6.2685709999999997</v>
      </c>
      <c r="E232" s="454">
        <v>5.8979759999999999</v>
      </c>
      <c r="F232" s="308">
        <v>5.8989130000000003</v>
      </c>
      <c r="G232" s="308">
        <v>5.9705000000000004</v>
      </c>
      <c r="H232" s="308">
        <v>6.4660229999999999</v>
      </c>
      <c r="I232" s="308">
        <v>5.8</v>
      </c>
      <c r="J232" s="308">
        <v>5.4792110000000003</v>
      </c>
      <c r="K232" s="308">
        <v>5.4660229999999999</v>
      </c>
      <c r="L232" s="469">
        <v>5.2772620000000003</v>
      </c>
      <c r="M232" s="474">
        <v>5.2007500000000002</v>
      </c>
      <c r="N232" s="94"/>
      <c r="O232" s="94"/>
      <c r="P232" s="94"/>
      <c r="Q232" s="94"/>
    </row>
    <row r="233" spans="1:17" ht="12.75" customHeight="1">
      <c r="A233" s="479" t="s">
        <v>269</v>
      </c>
      <c r="B233" s="456">
        <v>5.3073860000000002</v>
      </c>
      <c r="C233" s="308">
        <v>5.4305680000000001</v>
      </c>
      <c r="D233" s="308">
        <v>4.7941669999999998</v>
      </c>
      <c r="E233" s="454">
        <v>4.8619050000000001</v>
      </c>
      <c r="F233" s="308">
        <v>4.9339769999999996</v>
      </c>
      <c r="G233" s="308">
        <v>4.6813750000000001</v>
      </c>
      <c r="H233" s="308">
        <v>4.7589769999999998</v>
      </c>
      <c r="I233" s="308">
        <v>4.6892110000000002</v>
      </c>
      <c r="J233" s="308">
        <v>4.5146249999999997</v>
      </c>
      <c r="K233" s="308">
        <v>4.7369320000000004</v>
      </c>
      <c r="L233" s="469">
        <v>4.6496430000000002</v>
      </c>
      <c r="M233" s="474">
        <v>4.53</v>
      </c>
      <c r="N233" s="94"/>
      <c r="O233" s="94"/>
      <c r="P233" s="94"/>
      <c r="Q233" s="94"/>
    </row>
    <row r="234" spans="1:17" ht="12.75" customHeight="1">
      <c r="A234" s="479" t="s">
        <v>272</v>
      </c>
      <c r="B234" s="456">
        <v>4.4951140000000001</v>
      </c>
      <c r="C234" s="308">
        <v>4.1501250000000001</v>
      </c>
      <c r="D234" s="308">
        <v>4.0538040000000004</v>
      </c>
      <c r="E234" s="454">
        <v>4.1691669999999998</v>
      </c>
      <c r="F234" s="308">
        <v>4.1314289999999998</v>
      </c>
      <c r="G234" s="308">
        <v>4.097143</v>
      </c>
      <c r="H234" s="308">
        <v>4.1110709999999999</v>
      </c>
      <c r="I234" s="308">
        <v>4.3771250000000004</v>
      </c>
      <c r="J234" s="308">
        <v>4.5188160000000002</v>
      </c>
      <c r="K234" s="308">
        <v>4.4627169999999996</v>
      </c>
      <c r="L234" s="469">
        <v>4.1847370000000002</v>
      </c>
      <c r="M234" s="474">
        <f>AVERAGE(N184+[1]Data!$F$168)</f>
        <v>3.7050000000000001</v>
      </c>
      <c r="N234" s="94"/>
      <c r="O234" s="94"/>
      <c r="P234" s="94"/>
      <c r="Q234" s="94"/>
    </row>
    <row r="235" spans="1:17" ht="12.75" customHeight="1" thickBot="1">
      <c r="A235" s="461" t="s">
        <v>273</v>
      </c>
      <c r="B235" s="480">
        <v>4.586023</v>
      </c>
      <c r="C235" s="316">
        <v>5.1440000000000001</v>
      </c>
      <c r="D235" s="316">
        <v>4.2863040000000003</v>
      </c>
      <c r="E235" s="481">
        <v>4.4587500000000002</v>
      </c>
      <c r="F235" s="316">
        <v>4.3093180000000002</v>
      </c>
      <c r="G235" s="316">
        <v>4.210833</v>
      </c>
      <c r="H235" s="316">
        <v>4.2244999999999999</v>
      </c>
      <c r="I235" s="316">
        <v>4.3766670000000003</v>
      </c>
      <c r="J235" s="316">
        <v>4.74</v>
      </c>
      <c r="K235" s="316">
        <v>5.023333</v>
      </c>
      <c r="L235" s="93"/>
      <c r="M235" s="93"/>
      <c r="N235" s="94"/>
      <c r="O235" s="94"/>
      <c r="P235" s="94"/>
      <c r="Q235" s="94"/>
    </row>
    <row r="236" spans="1:17" ht="12.75" customHeight="1">
      <c r="A236" s="479"/>
      <c r="B236" s="456"/>
      <c r="C236" s="308"/>
      <c r="D236" s="308"/>
      <c r="E236" s="454"/>
      <c r="F236" s="308"/>
      <c r="G236" s="308"/>
      <c r="H236" s="308"/>
      <c r="I236" s="308"/>
      <c r="J236" s="308"/>
      <c r="K236" s="308"/>
      <c r="L236" s="65"/>
      <c r="M236" s="65"/>
      <c r="N236" s="94"/>
      <c r="O236" s="94"/>
      <c r="P236" s="94"/>
      <c r="Q236" s="94"/>
    </row>
    <row r="237" spans="1:17" ht="16.5" thickBot="1">
      <c r="A237" s="269" t="s">
        <v>343</v>
      </c>
      <c r="B237" s="389"/>
      <c r="C237" s="389"/>
      <c r="D237" s="389"/>
      <c r="E237" s="31"/>
      <c r="F237" s="31"/>
      <c r="G237" s="31"/>
      <c r="H237" s="31"/>
      <c r="I237" s="31"/>
      <c r="J237" s="31"/>
      <c r="K237" s="31"/>
      <c r="L237" s="160"/>
      <c r="M237" s="160"/>
      <c r="N237" s="160"/>
      <c r="O237" s="160"/>
      <c r="P237" s="160"/>
      <c r="Q237" s="94"/>
    </row>
    <row r="238" spans="1:17" ht="12.75" customHeight="1">
      <c r="A238" s="157" t="s">
        <v>63</v>
      </c>
      <c r="B238" s="265" t="s">
        <v>72</v>
      </c>
      <c r="C238" s="265" t="s">
        <v>105</v>
      </c>
      <c r="D238" s="178"/>
      <c r="E238" s="602" t="s">
        <v>73</v>
      </c>
      <c r="F238" s="602"/>
      <c r="G238" s="602"/>
      <c r="H238" s="602"/>
      <c r="I238" s="602"/>
      <c r="J238" s="602"/>
      <c r="K238" s="602"/>
      <c r="L238" s="602"/>
      <c r="M238" s="602"/>
      <c r="N238" s="602"/>
      <c r="O238" s="602"/>
      <c r="P238" s="602"/>
      <c r="Q238" s="94"/>
    </row>
    <row r="239" spans="1:17" ht="12.75" customHeight="1" thickBot="1">
      <c r="A239" s="160" t="s">
        <v>111</v>
      </c>
      <c r="B239" s="266" t="s">
        <v>107</v>
      </c>
      <c r="C239" s="267" t="s">
        <v>108</v>
      </c>
      <c r="D239" s="266"/>
      <c r="E239" s="266" t="s">
        <v>241</v>
      </c>
      <c r="F239" s="266" t="s">
        <v>154</v>
      </c>
      <c r="G239" s="266" t="s">
        <v>155</v>
      </c>
      <c r="H239" s="266" t="s">
        <v>144</v>
      </c>
      <c r="I239" s="266" t="s">
        <v>145</v>
      </c>
      <c r="J239" s="266" t="s">
        <v>146</v>
      </c>
      <c r="K239" s="266" t="s">
        <v>147</v>
      </c>
      <c r="L239" s="266" t="s">
        <v>148</v>
      </c>
      <c r="M239" s="266" t="s">
        <v>149</v>
      </c>
      <c r="N239" s="266" t="s">
        <v>150</v>
      </c>
      <c r="O239" s="266" t="s">
        <v>151</v>
      </c>
      <c r="P239" s="266" t="s">
        <v>152</v>
      </c>
      <c r="Q239" s="94"/>
    </row>
    <row r="240" spans="1:17" ht="12.75" customHeight="1">
      <c r="A240" s="157"/>
      <c r="B240" s="268"/>
      <c r="C240" s="178"/>
      <c r="D240" s="178"/>
      <c r="E240" s="601" t="s">
        <v>217</v>
      </c>
      <c r="F240" s="601"/>
      <c r="G240" s="601"/>
      <c r="H240" s="601"/>
      <c r="I240" s="601"/>
      <c r="J240" s="601"/>
      <c r="K240" s="601"/>
      <c r="L240" s="601"/>
      <c r="M240" s="601"/>
      <c r="N240" s="601"/>
      <c r="O240" s="601"/>
      <c r="P240" s="601"/>
      <c r="Q240" s="94"/>
    </row>
    <row r="241" spans="1:17" ht="12.75" customHeight="1">
      <c r="A241" s="19">
        <v>2017</v>
      </c>
      <c r="B241" s="276">
        <v>42859</v>
      </c>
      <c r="Q241" s="298"/>
    </row>
    <row r="242" spans="1:17" ht="12.75" customHeight="1">
      <c r="A242" s="356"/>
      <c r="B242" s="397">
        <f>B241+7</f>
        <v>42866</v>
      </c>
      <c r="Q242" s="298"/>
    </row>
    <row r="243" spans="1:17" ht="12.75" customHeight="1">
      <c r="A243" s="356"/>
      <c r="B243" s="397">
        <f t="shared" ref="B243:B297" si="2">B242+7</f>
        <v>42873</v>
      </c>
      <c r="Q243" s="298"/>
    </row>
    <row r="244" spans="1:17" ht="12.75" customHeight="1">
      <c r="A244" s="356"/>
      <c r="B244" s="397">
        <f t="shared" si="2"/>
        <v>42880</v>
      </c>
    </row>
    <row r="245" spans="1:17" ht="12.75" customHeight="1">
      <c r="A245" s="356"/>
      <c r="B245" s="397">
        <f t="shared" si="2"/>
        <v>42887</v>
      </c>
      <c r="C245" s="414"/>
    </row>
    <row r="246" spans="1:17" ht="12.75" customHeight="1">
      <c r="A246" s="356"/>
      <c r="B246" s="397">
        <f t="shared" si="2"/>
        <v>42894</v>
      </c>
      <c r="Q246" s="298"/>
    </row>
    <row r="247" spans="1:17" ht="12.75" customHeight="1">
      <c r="A247" s="356"/>
      <c r="B247" s="397">
        <f t="shared" si="2"/>
        <v>42901</v>
      </c>
      <c r="Q247" s="298"/>
    </row>
    <row r="248" spans="1:17" ht="12.75" customHeight="1">
      <c r="A248" s="356"/>
      <c r="B248" s="397">
        <f t="shared" si="2"/>
        <v>42908</v>
      </c>
    </row>
    <row r="249" spans="1:17" ht="12.75" customHeight="1">
      <c r="A249" s="356"/>
      <c r="B249" s="397">
        <f t="shared" si="2"/>
        <v>42915</v>
      </c>
      <c r="C249" s="414"/>
    </row>
    <row r="250" spans="1:17" ht="12.75" customHeight="1">
      <c r="A250" s="356"/>
      <c r="B250" s="397">
        <f t="shared" si="2"/>
        <v>42922</v>
      </c>
      <c r="C250" s="414"/>
      <c r="Q250" s="298"/>
    </row>
    <row r="251" spans="1:17" ht="12.75" customHeight="1">
      <c r="A251" s="356"/>
      <c r="B251" s="397">
        <f t="shared" si="2"/>
        <v>42929</v>
      </c>
      <c r="Q251" s="298"/>
    </row>
    <row r="252" spans="1:17" ht="12.75" customHeight="1">
      <c r="A252" s="356"/>
      <c r="B252" s="397">
        <f t="shared" si="2"/>
        <v>42936</v>
      </c>
    </row>
    <row r="253" spans="1:17" ht="12.75" customHeight="1">
      <c r="A253" s="356"/>
      <c r="B253" s="397">
        <f t="shared" si="2"/>
        <v>42943</v>
      </c>
    </row>
    <row r="254" spans="1:17" ht="12.75" customHeight="1">
      <c r="A254" s="356"/>
      <c r="B254" s="397">
        <f t="shared" si="2"/>
        <v>42950</v>
      </c>
      <c r="C254" s="414">
        <v>42947</v>
      </c>
      <c r="E254" s="413">
        <v>4.37</v>
      </c>
    </row>
    <row r="255" spans="1:17" ht="12.75" customHeight="1">
      <c r="A255" s="356"/>
      <c r="B255" s="397">
        <f t="shared" si="2"/>
        <v>42957</v>
      </c>
      <c r="C255" s="414"/>
      <c r="E255" s="413">
        <v>4.37</v>
      </c>
      <c r="F255" s="413"/>
      <c r="Q255" s="298"/>
    </row>
    <row r="256" spans="1:17" ht="12.75" customHeight="1">
      <c r="A256" s="356"/>
      <c r="B256" s="397">
        <f t="shared" si="2"/>
        <v>42964</v>
      </c>
      <c r="E256" s="413">
        <v>4.37</v>
      </c>
      <c r="F256" s="413"/>
    </row>
    <row r="257" spans="1:17" ht="12.75" customHeight="1">
      <c r="A257" s="356"/>
      <c r="B257" s="397">
        <f t="shared" si="2"/>
        <v>42971</v>
      </c>
      <c r="E257" s="413">
        <v>4.37</v>
      </c>
      <c r="F257" s="413"/>
    </row>
    <row r="258" spans="1:17" ht="12.75" customHeight="1">
      <c r="A258" s="356"/>
      <c r="B258" s="397">
        <f t="shared" si="2"/>
        <v>42978</v>
      </c>
      <c r="C258" s="414">
        <v>42977</v>
      </c>
      <c r="E258" s="413">
        <v>4.37</v>
      </c>
      <c r="F258" s="413">
        <v>4.7699999999999996</v>
      </c>
      <c r="Q258" s="298"/>
    </row>
    <row r="259" spans="1:17" ht="12.75" customHeight="1">
      <c r="A259" s="356"/>
      <c r="B259" s="397">
        <f t="shared" si="2"/>
        <v>42985</v>
      </c>
      <c r="C259" s="414"/>
      <c r="E259" s="413">
        <v>4.37</v>
      </c>
      <c r="F259" s="413">
        <v>4.7699999999999996</v>
      </c>
      <c r="Q259" s="298"/>
    </row>
    <row r="260" spans="1:17" ht="12.75" customHeight="1">
      <c r="A260" s="356"/>
      <c r="B260" s="397">
        <f t="shared" si="2"/>
        <v>42992</v>
      </c>
      <c r="E260" s="413">
        <v>4.37</v>
      </c>
      <c r="F260" s="413">
        <v>4.7699999999999996</v>
      </c>
      <c r="Q260" s="298"/>
    </row>
    <row r="261" spans="1:17" ht="12.75" customHeight="1">
      <c r="A261" s="356"/>
      <c r="B261" s="397">
        <f t="shared" si="2"/>
        <v>42999</v>
      </c>
      <c r="E261" s="413">
        <v>4.37</v>
      </c>
      <c r="F261" s="413">
        <v>4.7699999999999996</v>
      </c>
    </row>
    <row r="262" spans="1:17" ht="12.75" customHeight="1">
      <c r="A262" s="356"/>
      <c r="B262" s="397">
        <f t="shared" si="2"/>
        <v>43006</v>
      </c>
      <c r="C262" s="414"/>
      <c r="E262" s="413">
        <v>4.37</v>
      </c>
      <c r="F262" s="413">
        <v>4.7699999999999996</v>
      </c>
    </row>
    <row r="263" spans="1:17" ht="12.75" customHeight="1">
      <c r="A263" s="356"/>
      <c r="B263" s="397">
        <f t="shared" si="2"/>
        <v>43013</v>
      </c>
      <c r="C263" s="414">
        <v>43006</v>
      </c>
      <c r="E263" s="413">
        <v>4.37</v>
      </c>
      <c r="F263" s="413">
        <v>4.7699999999999996</v>
      </c>
      <c r="G263">
        <v>4.83</v>
      </c>
    </row>
    <row r="264" spans="1:17" ht="12.75" customHeight="1">
      <c r="A264" s="356"/>
      <c r="B264" s="397">
        <f t="shared" si="2"/>
        <v>43020</v>
      </c>
      <c r="E264" s="413">
        <v>4.37</v>
      </c>
      <c r="F264" s="413">
        <v>4.7699999999999996</v>
      </c>
      <c r="G264">
        <v>4.83</v>
      </c>
      <c r="Q264" s="298"/>
    </row>
    <row r="265" spans="1:17" ht="12.75" customHeight="1">
      <c r="A265" s="356"/>
      <c r="B265" s="397">
        <f t="shared" si="2"/>
        <v>43027</v>
      </c>
      <c r="E265" s="413">
        <v>4.37</v>
      </c>
      <c r="F265" s="413">
        <v>4.7699999999999996</v>
      </c>
      <c r="G265">
        <v>4.83</v>
      </c>
    </row>
    <row r="266" spans="1:17" ht="12.75" customHeight="1">
      <c r="A266" s="356"/>
      <c r="B266" s="397">
        <f t="shared" si="2"/>
        <v>43034</v>
      </c>
      <c r="E266" s="413">
        <v>4.37</v>
      </c>
      <c r="F266" s="413">
        <v>4.7699999999999996</v>
      </c>
      <c r="G266">
        <v>4.83</v>
      </c>
    </row>
    <row r="267" spans="1:17" ht="12.75" customHeight="1">
      <c r="A267" s="356"/>
      <c r="B267" s="397">
        <f t="shared" si="2"/>
        <v>43041</v>
      </c>
      <c r="C267" s="414">
        <v>43038</v>
      </c>
      <c r="E267" s="413">
        <v>4.37</v>
      </c>
      <c r="F267" s="413">
        <v>4.7699999999999996</v>
      </c>
      <c r="G267">
        <v>4.83</v>
      </c>
      <c r="H267">
        <v>4.6500000000000004</v>
      </c>
      <c r="Q267" s="298"/>
    </row>
    <row r="268" spans="1:17" ht="12.75" customHeight="1">
      <c r="A268" s="356"/>
      <c r="B268" s="397">
        <f t="shared" si="2"/>
        <v>43048</v>
      </c>
      <c r="C268" s="414"/>
      <c r="E268" s="413">
        <v>4.37</v>
      </c>
      <c r="F268" s="413">
        <v>4.7699999999999996</v>
      </c>
      <c r="G268">
        <v>4.83</v>
      </c>
      <c r="H268">
        <v>4.6500000000000004</v>
      </c>
      <c r="I268" s="413"/>
      <c r="Q268" s="298"/>
    </row>
    <row r="269" spans="1:17" ht="12.75" customHeight="1">
      <c r="A269" s="356"/>
      <c r="B269" s="397">
        <f t="shared" si="2"/>
        <v>43055</v>
      </c>
      <c r="E269" s="413">
        <v>4.37</v>
      </c>
      <c r="F269" s="413">
        <v>4.7699999999999996</v>
      </c>
      <c r="G269">
        <v>4.83</v>
      </c>
      <c r="H269">
        <v>4.6500000000000004</v>
      </c>
      <c r="I269" s="413"/>
    </row>
    <row r="270" spans="1:17" ht="12.75" customHeight="1">
      <c r="A270" s="356"/>
      <c r="B270" s="397">
        <f t="shared" si="2"/>
        <v>43062</v>
      </c>
      <c r="E270" s="413">
        <v>4.37</v>
      </c>
      <c r="F270" s="413">
        <v>4.7699999999999996</v>
      </c>
      <c r="G270">
        <v>4.83</v>
      </c>
      <c r="H270">
        <v>4.6500000000000004</v>
      </c>
      <c r="I270" s="413"/>
    </row>
    <row r="271" spans="1:17" ht="12.75" customHeight="1">
      <c r="A271" s="356"/>
      <c r="B271" s="397">
        <f t="shared" si="2"/>
        <v>43069</v>
      </c>
      <c r="C271" s="414"/>
      <c r="E271" s="413">
        <v>4.37</v>
      </c>
      <c r="F271" s="413">
        <v>4.7699999999999996</v>
      </c>
      <c r="G271">
        <v>4.83</v>
      </c>
      <c r="H271">
        <v>4.6500000000000004</v>
      </c>
      <c r="I271" s="413"/>
      <c r="J271" s="413"/>
    </row>
    <row r="272" spans="1:17" ht="12.75" customHeight="1">
      <c r="A272" s="356"/>
      <c r="B272" s="397">
        <f t="shared" si="2"/>
        <v>43076</v>
      </c>
      <c r="C272" s="414">
        <v>43069</v>
      </c>
      <c r="E272" s="413">
        <v>4.37</v>
      </c>
      <c r="F272" s="413">
        <v>4.7699999999999996</v>
      </c>
      <c r="G272">
        <v>4.83</v>
      </c>
      <c r="H272">
        <v>4.6500000000000004</v>
      </c>
      <c r="I272" s="413">
        <v>4.6399999999999997</v>
      </c>
      <c r="J272" s="413"/>
      <c r="Q272" s="298"/>
    </row>
    <row r="273" spans="1:17" ht="12.75" customHeight="1">
      <c r="A273" s="356"/>
      <c r="B273" s="397">
        <f t="shared" si="2"/>
        <v>43083</v>
      </c>
      <c r="E273" s="413">
        <v>4.37</v>
      </c>
      <c r="F273" s="413">
        <v>4.7699999999999996</v>
      </c>
      <c r="G273">
        <v>4.83</v>
      </c>
      <c r="H273">
        <v>4.6500000000000004</v>
      </c>
      <c r="I273" s="413">
        <v>4.6399999999999997</v>
      </c>
      <c r="J273" s="413"/>
    </row>
    <row r="274" spans="1:17" ht="12.75" customHeight="1">
      <c r="A274" s="356"/>
      <c r="B274" s="397">
        <f t="shared" si="2"/>
        <v>43090</v>
      </c>
      <c r="E274" s="413">
        <v>4.37</v>
      </c>
      <c r="F274" s="413">
        <v>4.7699999999999996</v>
      </c>
      <c r="G274">
        <v>4.83</v>
      </c>
      <c r="H274">
        <v>4.6500000000000004</v>
      </c>
      <c r="I274" s="413">
        <v>4.6399999999999997</v>
      </c>
      <c r="J274" s="413"/>
    </row>
    <row r="275" spans="1:17" ht="12.75" customHeight="1">
      <c r="A275" s="356"/>
      <c r="B275" s="397">
        <f t="shared" si="2"/>
        <v>43097</v>
      </c>
      <c r="C275" s="414"/>
      <c r="E275" s="413">
        <v>4.37</v>
      </c>
      <c r="F275" s="413">
        <v>4.7699999999999996</v>
      </c>
      <c r="G275">
        <v>4.83</v>
      </c>
      <c r="H275">
        <v>4.6500000000000004</v>
      </c>
      <c r="I275" s="413">
        <v>4.6399999999999997</v>
      </c>
      <c r="J275" s="413"/>
    </row>
    <row r="276" spans="1:17" ht="12.75" customHeight="1">
      <c r="A276" s="19">
        <v>2018</v>
      </c>
      <c r="B276" s="397">
        <f t="shared" si="2"/>
        <v>43104</v>
      </c>
      <c r="C276" s="414">
        <v>43097</v>
      </c>
      <c r="E276" s="413">
        <v>4.37</v>
      </c>
      <c r="F276" s="413">
        <v>4.7699999999999996</v>
      </c>
      <c r="G276">
        <v>4.83</v>
      </c>
      <c r="H276">
        <v>4.6500000000000004</v>
      </c>
      <c r="I276" s="413">
        <v>4.6399999999999997</v>
      </c>
      <c r="J276" s="413">
        <v>4.7300000000000004</v>
      </c>
      <c r="Q276" s="298"/>
    </row>
    <row r="277" spans="1:17" ht="12.75" customHeight="1">
      <c r="A277" s="356"/>
      <c r="B277" s="397">
        <f t="shared" si="2"/>
        <v>43111</v>
      </c>
      <c r="E277" s="413">
        <v>4.37</v>
      </c>
      <c r="F277" s="413">
        <v>4.7699999999999996</v>
      </c>
      <c r="G277">
        <v>4.83</v>
      </c>
      <c r="H277">
        <v>4.6500000000000004</v>
      </c>
      <c r="I277" s="413">
        <v>4.6399999999999997</v>
      </c>
      <c r="J277" s="413">
        <v>4.7300000000000004</v>
      </c>
      <c r="Q277" s="298"/>
    </row>
    <row r="278" spans="1:17" ht="12.75" customHeight="1">
      <c r="A278" s="356"/>
      <c r="B278" s="397">
        <f t="shared" si="2"/>
        <v>43118</v>
      </c>
      <c r="E278" s="413">
        <v>4.37</v>
      </c>
      <c r="F278" s="413">
        <v>4.7699999999999996</v>
      </c>
      <c r="G278">
        <v>4.83</v>
      </c>
      <c r="H278">
        <v>4.6500000000000004</v>
      </c>
      <c r="I278" s="413">
        <v>4.6399999999999997</v>
      </c>
      <c r="J278" s="413">
        <v>4.7300000000000004</v>
      </c>
    </row>
    <row r="279" spans="1:17" ht="12.75" customHeight="1">
      <c r="A279" s="356"/>
      <c r="B279" s="397">
        <f t="shared" si="2"/>
        <v>43125</v>
      </c>
      <c r="E279" s="413">
        <v>4.37</v>
      </c>
      <c r="F279" s="413">
        <v>4.7699999999999996</v>
      </c>
      <c r="G279">
        <v>4.83</v>
      </c>
      <c r="H279">
        <v>4.6500000000000004</v>
      </c>
      <c r="I279" s="413">
        <v>4.6399999999999997</v>
      </c>
      <c r="J279" s="413">
        <v>4.7300000000000004</v>
      </c>
    </row>
    <row r="280" spans="1:17" ht="12.75" customHeight="1">
      <c r="A280" s="356"/>
      <c r="B280" s="397">
        <f t="shared" si="2"/>
        <v>43132</v>
      </c>
      <c r="C280" s="414">
        <v>43130</v>
      </c>
      <c r="E280" s="413">
        <v>4.37</v>
      </c>
      <c r="F280" s="413">
        <v>4.7699999999999996</v>
      </c>
      <c r="G280">
        <v>4.83</v>
      </c>
      <c r="H280">
        <v>4.6500000000000004</v>
      </c>
      <c r="I280" s="413">
        <v>4.6399999999999997</v>
      </c>
      <c r="J280" s="413">
        <v>4.7300000000000004</v>
      </c>
      <c r="K280" s="413">
        <v>4.51</v>
      </c>
      <c r="Q280" s="298"/>
    </row>
    <row r="281" spans="1:17" ht="12.75" customHeight="1">
      <c r="A281" s="356"/>
      <c r="B281" s="397">
        <f t="shared" si="2"/>
        <v>43139</v>
      </c>
      <c r="C281" s="414"/>
      <c r="E281" s="413">
        <v>4.37</v>
      </c>
      <c r="F281" s="413">
        <v>4.7699999999999996</v>
      </c>
      <c r="G281">
        <v>4.83</v>
      </c>
      <c r="H281">
        <v>4.6500000000000004</v>
      </c>
      <c r="I281" s="413">
        <v>4.6399999999999997</v>
      </c>
      <c r="J281" s="413">
        <v>4.7300000000000004</v>
      </c>
      <c r="K281" s="413">
        <v>4.51</v>
      </c>
      <c r="L281" s="413"/>
      <c r="Q281" s="298"/>
    </row>
    <row r="282" spans="1:17" ht="12.75" customHeight="1">
      <c r="A282" s="356"/>
      <c r="B282" s="397">
        <f t="shared" si="2"/>
        <v>43146</v>
      </c>
      <c r="E282" s="413">
        <v>4.37</v>
      </c>
      <c r="F282" s="413">
        <v>4.7699999999999996</v>
      </c>
      <c r="G282">
        <v>4.83</v>
      </c>
      <c r="H282">
        <v>4.6500000000000004</v>
      </c>
      <c r="I282" s="413">
        <v>4.6399999999999997</v>
      </c>
      <c r="J282" s="413">
        <v>4.7300000000000004</v>
      </c>
      <c r="K282" s="413">
        <v>4.51</v>
      </c>
      <c r="L282" s="413"/>
    </row>
    <row r="283" spans="1:17" ht="12.75" customHeight="1">
      <c r="A283" s="356"/>
      <c r="B283" s="397">
        <f t="shared" si="2"/>
        <v>43153</v>
      </c>
      <c r="E283" s="413">
        <v>4.37</v>
      </c>
      <c r="F283" s="413">
        <v>4.7699999999999996</v>
      </c>
      <c r="G283">
        <v>4.83</v>
      </c>
      <c r="H283">
        <v>4.6500000000000004</v>
      </c>
      <c r="I283" s="413">
        <v>4.6399999999999997</v>
      </c>
      <c r="J283" s="413">
        <v>4.7300000000000004</v>
      </c>
      <c r="K283" s="413">
        <v>4.51</v>
      </c>
      <c r="L283" s="413"/>
    </row>
    <row r="284" spans="1:17" ht="12.75" customHeight="1">
      <c r="A284" s="356"/>
      <c r="B284" s="397">
        <f t="shared" si="2"/>
        <v>43160</v>
      </c>
      <c r="C284" s="414">
        <v>43158</v>
      </c>
      <c r="E284" s="413">
        <v>4.37</v>
      </c>
      <c r="F284" s="413">
        <v>4.7699999999999996</v>
      </c>
      <c r="G284">
        <v>4.83</v>
      </c>
      <c r="H284">
        <v>4.6500000000000004</v>
      </c>
      <c r="I284" s="413">
        <v>4.6399999999999997</v>
      </c>
      <c r="J284" s="413">
        <v>4.7300000000000004</v>
      </c>
      <c r="K284" s="413">
        <v>4.51</v>
      </c>
      <c r="L284" s="413">
        <v>4.6900000000000004</v>
      </c>
      <c r="Q284" s="298"/>
    </row>
    <row r="285" spans="1:17" ht="12.75" customHeight="1">
      <c r="A285" s="356"/>
      <c r="B285" s="397">
        <f t="shared" si="2"/>
        <v>43167</v>
      </c>
      <c r="C285" s="414"/>
      <c r="E285" s="413">
        <v>4.37</v>
      </c>
      <c r="F285" s="413">
        <v>4.7699999999999996</v>
      </c>
      <c r="G285">
        <v>4.83</v>
      </c>
      <c r="H285">
        <v>4.6500000000000004</v>
      </c>
      <c r="I285" s="413">
        <v>4.6399999999999997</v>
      </c>
      <c r="J285" s="413">
        <v>4.7300000000000004</v>
      </c>
      <c r="K285" s="413">
        <v>4.51</v>
      </c>
      <c r="L285" s="413">
        <v>4.6900000000000004</v>
      </c>
      <c r="Q285" s="298"/>
    </row>
    <row r="286" spans="1:17" ht="12.75" customHeight="1">
      <c r="A286" s="356"/>
      <c r="B286" s="397">
        <f t="shared" si="2"/>
        <v>43174</v>
      </c>
      <c r="E286" s="413">
        <v>4.37</v>
      </c>
      <c r="F286" s="413">
        <v>4.7699999999999996</v>
      </c>
      <c r="G286">
        <v>4.83</v>
      </c>
      <c r="H286">
        <v>4.6500000000000004</v>
      </c>
      <c r="I286" s="413">
        <v>4.6399999999999997</v>
      </c>
      <c r="J286" s="413">
        <v>4.7300000000000004</v>
      </c>
      <c r="K286" s="413">
        <v>4.51</v>
      </c>
      <c r="L286" s="413">
        <v>4.6900000000000004</v>
      </c>
    </row>
    <row r="287" spans="1:17" ht="12.75" customHeight="1">
      <c r="A287" s="356"/>
      <c r="B287" s="397">
        <f t="shared" si="2"/>
        <v>43181</v>
      </c>
      <c r="E287" s="413">
        <v>4.37</v>
      </c>
      <c r="F287" s="413">
        <v>4.7699999999999996</v>
      </c>
      <c r="G287">
        <v>4.83</v>
      </c>
      <c r="H287">
        <v>4.6500000000000004</v>
      </c>
      <c r="I287" s="413">
        <v>4.6399999999999997</v>
      </c>
      <c r="J287" s="413">
        <v>4.7300000000000004</v>
      </c>
      <c r="K287" s="413">
        <v>4.51</v>
      </c>
      <c r="L287" s="413">
        <v>4.6900000000000004</v>
      </c>
    </row>
    <row r="288" spans="1:17" ht="12.75" customHeight="1">
      <c r="A288" s="356"/>
      <c r="B288" s="397">
        <f t="shared" si="2"/>
        <v>43188</v>
      </c>
      <c r="C288" s="414"/>
      <c r="E288" s="413">
        <v>4.37</v>
      </c>
      <c r="F288" s="413">
        <v>4.7699999999999996</v>
      </c>
      <c r="G288">
        <v>4.83</v>
      </c>
      <c r="H288">
        <v>4.6500000000000004</v>
      </c>
      <c r="I288" s="413">
        <v>4.6399999999999997</v>
      </c>
      <c r="J288" s="413">
        <v>4.7300000000000004</v>
      </c>
      <c r="K288" s="413">
        <v>4.51</v>
      </c>
      <c r="L288" s="413">
        <v>4.6900000000000004</v>
      </c>
    </row>
    <row r="289" spans="1:17" ht="12.75" customHeight="1">
      <c r="A289" s="356"/>
      <c r="B289" s="397">
        <f t="shared" si="2"/>
        <v>43195</v>
      </c>
      <c r="C289" s="517">
        <v>43188</v>
      </c>
      <c r="E289" s="413">
        <v>4.37</v>
      </c>
      <c r="F289" s="413">
        <v>4.7699999999999996</v>
      </c>
      <c r="G289">
        <v>4.83</v>
      </c>
      <c r="H289">
        <v>4.6500000000000004</v>
      </c>
      <c r="I289" s="413">
        <v>4.6399999999999997</v>
      </c>
      <c r="J289" s="413">
        <v>4.7300000000000004</v>
      </c>
      <c r="K289" s="413">
        <v>4.51</v>
      </c>
      <c r="L289" s="413">
        <v>4.6900000000000004</v>
      </c>
      <c r="M289">
        <v>4.92</v>
      </c>
      <c r="Q289" s="298" t="s">
        <v>102</v>
      </c>
    </row>
    <row r="290" spans="1:17" ht="12.75" customHeight="1">
      <c r="A290" s="356"/>
      <c r="B290" s="397">
        <f t="shared" si="2"/>
        <v>43202</v>
      </c>
      <c r="E290" s="413"/>
      <c r="H290" s="413"/>
      <c r="I290" s="413"/>
      <c r="L290" s="413"/>
      <c r="Q290" s="298"/>
    </row>
    <row r="291" spans="1:17" ht="12.75" customHeight="1">
      <c r="A291" s="356"/>
      <c r="B291" s="397">
        <f t="shared" si="2"/>
        <v>43209</v>
      </c>
    </row>
    <row r="292" spans="1:17" ht="12.75" customHeight="1">
      <c r="A292" s="356"/>
      <c r="B292" s="397">
        <f t="shared" si="2"/>
        <v>43216</v>
      </c>
    </row>
    <row r="293" spans="1:17" ht="12.75" customHeight="1">
      <c r="A293" s="356"/>
      <c r="B293" s="397">
        <f t="shared" si="2"/>
        <v>43223</v>
      </c>
    </row>
    <row r="294" spans="1:17" ht="12.75" customHeight="1">
      <c r="A294" s="356"/>
      <c r="B294" s="397">
        <f t="shared" si="2"/>
        <v>43230</v>
      </c>
    </row>
    <row r="295" spans="1:17" ht="12.75" customHeight="1">
      <c r="A295" s="356"/>
      <c r="B295" s="397">
        <f t="shared" si="2"/>
        <v>43237</v>
      </c>
    </row>
    <row r="296" spans="1:17" ht="12.75" customHeight="1">
      <c r="A296" s="356"/>
      <c r="B296" s="397">
        <f t="shared" si="2"/>
        <v>43244</v>
      </c>
    </row>
    <row r="297" spans="1:17" ht="12.75" customHeight="1">
      <c r="A297" s="356"/>
      <c r="B297" s="397">
        <f t="shared" si="2"/>
        <v>43251</v>
      </c>
    </row>
    <row r="298" spans="1:17" ht="12.75" customHeight="1">
      <c r="A298" s="356"/>
      <c r="B298" s="397"/>
    </row>
    <row r="299" spans="1:17" ht="12.75" customHeight="1">
      <c r="A299" s="356"/>
      <c r="B299" s="397"/>
    </row>
    <row r="300" spans="1:17" ht="12.75" customHeight="1">
      <c r="A300" s="356"/>
      <c r="B300" s="397"/>
    </row>
    <row r="301" spans="1:17" ht="12.75" customHeight="1">
      <c r="A301" s="356"/>
      <c r="B301" s="397"/>
    </row>
    <row r="302" spans="1:17" ht="12.75" customHeight="1">
      <c r="A302" s="356"/>
      <c r="B302" s="397"/>
    </row>
    <row r="303" spans="1:17" ht="12.75" customHeight="1">
      <c r="A303" s="356"/>
      <c r="B303" s="397"/>
    </row>
    <row r="304" spans="1:17" ht="12.75" customHeight="1">
      <c r="A304" s="356"/>
      <c r="B304" s="397"/>
    </row>
    <row r="305" spans="1:17" ht="12.75" customHeight="1">
      <c r="A305" s="356"/>
      <c r="B305" s="397"/>
    </row>
    <row r="306" spans="1:17" ht="12.75" customHeight="1">
      <c r="A306" s="356"/>
      <c r="B306" s="397"/>
    </row>
    <row r="307" spans="1:17" ht="12.75" customHeight="1">
      <c r="A307" s="356"/>
      <c r="B307" s="397"/>
    </row>
    <row r="308" spans="1:17" ht="12.75" customHeight="1">
      <c r="A308" s="356"/>
      <c r="B308" s="397"/>
    </row>
    <row r="309" spans="1:17" ht="12.75" customHeight="1">
      <c r="A309" s="398"/>
      <c r="B309" s="397"/>
    </row>
    <row r="310" spans="1:17" ht="12.75" customHeight="1" thickBot="1">
      <c r="A310" s="390"/>
      <c r="B310" s="391"/>
      <c r="C310" s="392"/>
      <c r="D310" s="393"/>
      <c r="E310" s="394"/>
      <c r="F310" s="395"/>
      <c r="G310" s="395"/>
      <c r="H310" s="395"/>
      <c r="I310" s="395"/>
      <c r="J310" s="395"/>
      <c r="K310" s="395"/>
      <c r="L310" s="395"/>
      <c r="M310" s="395"/>
      <c r="N310" s="395"/>
      <c r="O310" s="395"/>
      <c r="P310" s="395"/>
      <c r="Q310" s="94"/>
    </row>
    <row r="311" spans="1:17" ht="12.75" customHeight="1">
      <c r="A311" s="271" t="s">
        <v>88</v>
      </c>
      <c r="B311" s="157"/>
      <c r="C311" s="157"/>
      <c r="D311" s="157"/>
      <c r="E311" s="157"/>
      <c r="F311" s="157"/>
      <c r="G311" s="157"/>
      <c r="H311" s="157"/>
      <c r="I311" s="157"/>
      <c r="J311" s="157"/>
      <c r="K311" s="157"/>
      <c r="L311" s="157"/>
      <c r="M311" s="157"/>
      <c r="N311" s="157"/>
      <c r="O311" s="157"/>
      <c r="P311" s="18"/>
      <c r="Q311" s="94"/>
    </row>
    <row r="312" spans="1:17" ht="12.75" customHeight="1">
      <c r="A312" s="513" t="s">
        <v>392</v>
      </c>
      <c r="B312" s="513"/>
      <c r="C312" s="513"/>
      <c r="D312" s="513"/>
      <c r="E312" s="157"/>
      <c r="F312" s="157"/>
      <c r="G312" s="157"/>
      <c r="H312" s="157"/>
      <c r="I312" s="157"/>
      <c r="J312" s="157"/>
      <c r="K312" s="157"/>
      <c r="L312" s="157"/>
      <c r="M312" s="157"/>
      <c r="N312" s="157"/>
      <c r="O312" s="157"/>
      <c r="P312" s="18"/>
      <c r="Q312" s="94"/>
    </row>
    <row r="313" spans="1:17" ht="12.75" customHeight="1">
      <c r="A313" s="94"/>
      <c r="B313" s="94"/>
      <c r="C313" s="94"/>
      <c r="D313" s="94"/>
      <c r="E313" s="94"/>
      <c r="F313" s="94"/>
      <c r="G313" s="94"/>
      <c r="H313" s="94"/>
      <c r="I313" s="94"/>
      <c r="J313" s="94"/>
      <c r="K313" s="94"/>
      <c r="L313" s="94"/>
      <c r="M313" s="94"/>
      <c r="N313" s="94"/>
      <c r="O313" s="94"/>
      <c r="P313" s="94"/>
      <c r="Q313" s="94"/>
    </row>
    <row r="314" spans="1:17" ht="12.75" customHeight="1">
      <c r="A314" s="94"/>
      <c r="B314" s="94"/>
      <c r="C314" s="94"/>
      <c r="D314" s="94"/>
      <c r="E314" s="94"/>
      <c r="F314" s="94"/>
      <c r="G314" s="94"/>
      <c r="H314" s="94"/>
      <c r="I314" s="94"/>
      <c r="J314" s="94"/>
      <c r="K314" s="94"/>
      <c r="L314" s="94"/>
      <c r="M314" s="94"/>
      <c r="N314" s="94"/>
      <c r="O314" s="94"/>
      <c r="P314" s="94"/>
      <c r="Q314" s="94"/>
    </row>
    <row r="315" spans="1:17" ht="16.5" thickBot="1">
      <c r="A315" s="269" t="s">
        <v>347</v>
      </c>
      <c r="B315" s="389"/>
      <c r="C315" s="389"/>
      <c r="D315" s="389"/>
      <c r="E315" s="31"/>
      <c r="F315" s="31"/>
      <c r="G315" s="31"/>
      <c r="H315" s="31"/>
      <c r="I315" s="31"/>
      <c r="J315" s="31"/>
      <c r="K315" s="31"/>
      <c r="L315" s="160"/>
      <c r="M315" s="160"/>
      <c r="N315" s="160"/>
      <c r="O315" s="160"/>
      <c r="P315" s="160"/>
      <c r="Q315" s="367"/>
    </row>
    <row r="316" spans="1:17" ht="12.75" customHeight="1">
      <c r="A316" s="157" t="s">
        <v>63</v>
      </c>
      <c r="B316" s="265" t="s">
        <v>72</v>
      </c>
      <c r="C316" s="265" t="s">
        <v>105</v>
      </c>
      <c r="D316" s="178"/>
      <c r="E316" s="602" t="s">
        <v>73</v>
      </c>
      <c r="F316" s="602"/>
      <c r="G316" s="602"/>
      <c r="H316" s="602"/>
      <c r="I316" s="602"/>
      <c r="J316" s="602"/>
      <c r="K316" s="602"/>
      <c r="L316" s="602"/>
      <c r="M316" s="602"/>
      <c r="N316" s="602"/>
      <c r="O316" s="602"/>
      <c r="P316" s="602"/>
      <c r="Q316" s="367"/>
    </row>
    <row r="317" spans="1:17" ht="12.75" customHeight="1" thickBot="1">
      <c r="A317" s="160" t="s">
        <v>111</v>
      </c>
      <c r="B317" s="266" t="s">
        <v>107</v>
      </c>
      <c r="C317" s="267" t="s">
        <v>108</v>
      </c>
      <c r="D317" s="266"/>
      <c r="E317" s="266" t="s">
        <v>153</v>
      </c>
      <c r="F317" s="266" t="s">
        <v>61</v>
      </c>
      <c r="G317" s="266" t="s">
        <v>155</v>
      </c>
      <c r="H317" s="266" t="s">
        <v>144</v>
      </c>
      <c r="I317" s="266" t="s">
        <v>145</v>
      </c>
      <c r="J317" s="266" t="s">
        <v>146</v>
      </c>
      <c r="K317" s="266" t="s">
        <v>147</v>
      </c>
      <c r="L317" s="266" t="s">
        <v>148</v>
      </c>
      <c r="M317" s="266" t="s">
        <v>149</v>
      </c>
      <c r="N317" s="266" t="s">
        <v>150</v>
      </c>
      <c r="O317" s="266" t="s">
        <v>151</v>
      </c>
      <c r="P317" s="266" t="s">
        <v>152</v>
      </c>
      <c r="Q317" s="367"/>
    </row>
    <row r="318" spans="1:17" ht="12.75" customHeight="1">
      <c r="A318" s="157"/>
      <c r="B318" s="268"/>
      <c r="C318" s="178"/>
      <c r="D318" s="178"/>
      <c r="E318" s="601" t="s">
        <v>217</v>
      </c>
      <c r="F318" s="601"/>
      <c r="G318" s="601"/>
      <c r="H318" s="601"/>
      <c r="I318" s="601"/>
      <c r="J318" s="601"/>
      <c r="K318" s="601"/>
      <c r="L318" s="601"/>
      <c r="M318" s="601"/>
      <c r="N318" s="601"/>
      <c r="O318" s="601"/>
      <c r="P318" s="601"/>
      <c r="Q318" s="94"/>
    </row>
    <row r="319" spans="1:17" ht="12.75" customHeight="1">
      <c r="A319" s="19">
        <v>2016</v>
      </c>
      <c r="B319" s="276">
        <v>42495</v>
      </c>
      <c r="Q319" s="298"/>
    </row>
    <row r="320" spans="1:17" ht="12.75" customHeight="1">
      <c r="A320" s="356"/>
      <c r="B320" s="397">
        <f>B319+7</f>
        <v>42502</v>
      </c>
      <c r="Q320" s="298"/>
    </row>
    <row r="321" spans="1:17" ht="12.75" customHeight="1">
      <c r="A321" s="356"/>
      <c r="B321" s="397">
        <f t="shared" ref="B321:B374" si="3">B320+7</f>
        <v>42509</v>
      </c>
      <c r="Q321" s="298"/>
    </row>
    <row r="322" spans="1:17" ht="12.75" customHeight="1">
      <c r="A322" s="356"/>
      <c r="B322" s="397">
        <f t="shared" si="3"/>
        <v>42516</v>
      </c>
    </row>
    <row r="323" spans="1:17" ht="12.75" customHeight="1">
      <c r="A323" s="356"/>
      <c r="B323" s="397">
        <f t="shared" si="3"/>
        <v>42523</v>
      </c>
      <c r="C323" s="414"/>
    </row>
    <row r="324" spans="1:17" ht="12.75" customHeight="1">
      <c r="A324" s="356"/>
      <c r="B324" s="397">
        <f t="shared" si="3"/>
        <v>42530</v>
      </c>
    </row>
    <row r="325" spans="1:17" ht="12.75" customHeight="1">
      <c r="A325" s="356"/>
      <c r="B325" s="397">
        <f t="shared" si="3"/>
        <v>42537</v>
      </c>
      <c r="Q325" s="298"/>
    </row>
    <row r="326" spans="1:17" ht="12.75" customHeight="1">
      <c r="A326" s="356"/>
      <c r="B326" s="397">
        <f t="shared" si="3"/>
        <v>42544</v>
      </c>
    </row>
    <row r="327" spans="1:17" ht="12.75" customHeight="1">
      <c r="A327" s="356"/>
      <c r="B327" s="397">
        <f t="shared" si="3"/>
        <v>42551</v>
      </c>
      <c r="C327" s="414"/>
    </row>
    <row r="328" spans="1:17" ht="12.75" customHeight="1">
      <c r="A328" s="356"/>
      <c r="B328" s="397">
        <f t="shared" si="3"/>
        <v>42558</v>
      </c>
      <c r="C328" s="414"/>
    </row>
    <row r="329" spans="1:17" ht="12.75" customHeight="1">
      <c r="A329" s="356"/>
      <c r="B329" s="397">
        <f t="shared" si="3"/>
        <v>42565</v>
      </c>
      <c r="Q329" s="298"/>
    </row>
    <row r="330" spans="1:17" ht="12.75" customHeight="1">
      <c r="A330" s="356"/>
      <c r="B330" s="397">
        <f t="shared" si="3"/>
        <v>42572</v>
      </c>
    </row>
    <row r="331" spans="1:17" ht="12.75" customHeight="1">
      <c r="A331" s="356"/>
      <c r="B331" s="397">
        <f t="shared" si="3"/>
        <v>42579</v>
      </c>
    </row>
    <row r="332" spans="1:17" ht="12.75" customHeight="1">
      <c r="A332" s="356"/>
      <c r="B332" s="397">
        <f t="shared" si="3"/>
        <v>42586</v>
      </c>
      <c r="C332" s="414">
        <v>42580</v>
      </c>
      <c r="E332" s="413">
        <v>4.2</v>
      </c>
    </row>
    <row r="333" spans="1:17" ht="12.75" customHeight="1">
      <c r="A333" s="356"/>
      <c r="B333" s="397">
        <f t="shared" si="3"/>
        <v>42593</v>
      </c>
      <c r="C333" s="414"/>
      <c r="E333" s="413">
        <v>4.2</v>
      </c>
      <c r="F333" s="413"/>
      <c r="Q333" s="298"/>
    </row>
    <row r="334" spans="1:17" ht="12.75" customHeight="1">
      <c r="A334" s="356"/>
      <c r="B334" s="397">
        <f t="shared" si="3"/>
        <v>42600</v>
      </c>
      <c r="E334" s="413">
        <v>4.2</v>
      </c>
      <c r="F334" s="413"/>
    </row>
    <row r="335" spans="1:17" ht="12.75" customHeight="1">
      <c r="A335" s="356"/>
      <c r="B335" s="397">
        <f t="shared" si="3"/>
        <v>42607</v>
      </c>
      <c r="E335" s="413">
        <v>4.2</v>
      </c>
      <c r="F335" s="413"/>
    </row>
    <row r="336" spans="1:17" ht="12.75" customHeight="1">
      <c r="A336" s="356"/>
      <c r="B336" s="397">
        <f t="shared" si="3"/>
        <v>42614</v>
      </c>
      <c r="C336" s="414">
        <v>42613</v>
      </c>
      <c r="E336" s="413">
        <v>4.2</v>
      </c>
      <c r="F336" s="413">
        <v>3.75</v>
      </c>
      <c r="Q336" s="298"/>
    </row>
    <row r="337" spans="1:17" ht="12.75" customHeight="1">
      <c r="A337" s="356"/>
      <c r="B337" s="397">
        <f t="shared" si="3"/>
        <v>42621</v>
      </c>
      <c r="C337" s="414"/>
      <c r="E337" s="413">
        <v>4.2</v>
      </c>
      <c r="F337" s="413">
        <v>3.75</v>
      </c>
      <c r="Q337" s="298"/>
    </row>
    <row r="338" spans="1:17" ht="12.75" customHeight="1">
      <c r="A338" s="356"/>
      <c r="B338" s="397">
        <f t="shared" si="3"/>
        <v>42628</v>
      </c>
      <c r="E338" s="413">
        <v>4.2</v>
      </c>
      <c r="F338" s="413">
        <v>3.75</v>
      </c>
      <c r="Q338" s="298"/>
    </row>
    <row r="339" spans="1:17" ht="12.75" customHeight="1">
      <c r="A339" s="356"/>
      <c r="B339" s="397">
        <f t="shared" si="3"/>
        <v>42635</v>
      </c>
      <c r="E339" s="413">
        <v>4.2</v>
      </c>
      <c r="F339" s="413">
        <v>3.75</v>
      </c>
    </row>
    <row r="340" spans="1:17" ht="12.75" customHeight="1">
      <c r="A340" s="356"/>
      <c r="B340" s="397">
        <f t="shared" si="3"/>
        <v>42642</v>
      </c>
      <c r="C340" s="414"/>
      <c r="E340" s="413">
        <v>4.2</v>
      </c>
      <c r="F340" s="413">
        <v>3.75</v>
      </c>
    </row>
    <row r="341" spans="1:17" ht="12.75" customHeight="1">
      <c r="A341" s="356"/>
      <c r="B341" s="397">
        <f t="shared" si="3"/>
        <v>42649</v>
      </c>
      <c r="C341" s="414">
        <v>42642</v>
      </c>
      <c r="E341" s="413">
        <v>4.2</v>
      </c>
      <c r="F341" s="413">
        <v>3.75</v>
      </c>
      <c r="G341">
        <v>3.67</v>
      </c>
    </row>
    <row r="342" spans="1:17" ht="12.75" customHeight="1">
      <c r="A342" s="356"/>
      <c r="B342" s="397">
        <f t="shared" si="3"/>
        <v>42656</v>
      </c>
      <c r="E342" s="413">
        <v>4.2</v>
      </c>
      <c r="F342" s="413">
        <v>3.75</v>
      </c>
      <c r="G342">
        <v>3.67</v>
      </c>
      <c r="Q342" s="298"/>
    </row>
    <row r="343" spans="1:17" ht="12.75" customHeight="1">
      <c r="A343" s="356"/>
      <c r="B343" s="397">
        <f t="shared" si="3"/>
        <v>42663</v>
      </c>
      <c r="E343" s="413">
        <v>4.2</v>
      </c>
      <c r="F343" s="413">
        <v>3.75</v>
      </c>
      <c r="G343">
        <v>3.67</v>
      </c>
    </row>
    <row r="344" spans="1:17" ht="12.75" customHeight="1">
      <c r="A344" s="356"/>
      <c r="B344" s="397">
        <f t="shared" si="3"/>
        <v>42670</v>
      </c>
      <c r="E344" s="413">
        <v>4.2</v>
      </c>
      <c r="F344" s="413">
        <v>3.75</v>
      </c>
      <c r="G344">
        <v>3.67</v>
      </c>
    </row>
    <row r="345" spans="1:17" ht="12.75" customHeight="1">
      <c r="A345" s="356"/>
      <c r="B345" s="397">
        <f t="shared" si="3"/>
        <v>42677</v>
      </c>
      <c r="C345" s="414">
        <v>42674</v>
      </c>
      <c r="E345" s="413">
        <v>4.2</v>
      </c>
      <c r="F345" s="413">
        <v>3.75</v>
      </c>
      <c r="G345">
        <v>3.67</v>
      </c>
      <c r="H345">
        <v>3.49</v>
      </c>
      <c r="Q345" s="298"/>
    </row>
    <row r="346" spans="1:17" ht="12.75" customHeight="1">
      <c r="A346" s="356"/>
      <c r="B346" s="397">
        <f t="shared" si="3"/>
        <v>42684</v>
      </c>
      <c r="C346" s="414"/>
      <c r="E346" s="413">
        <v>4.2</v>
      </c>
      <c r="F346" s="413">
        <v>3.75</v>
      </c>
      <c r="G346">
        <v>3.67</v>
      </c>
      <c r="H346">
        <v>3.49</v>
      </c>
      <c r="I346" s="413"/>
    </row>
    <row r="347" spans="1:17" ht="12.75" customHeight="1">
      <c r="A347" s="356"/>
      <c r="B347" s="397">
        <f t="shared" si="3"/>
        <v>42691</v>
      </c>
      <c r="E347" s="413">
        <v>4.2</v>
      </c>
      <c r="F347" s="413">
        <v>3.75</v>
      </c>
      <c r="G347">
        <v>3.67</v>
      </c>
      <c r="H347">
        <v>3.49</v>
      </c>
      <c r="I347" s="413"/>
    </row>
    <row r="348" spans="1:17" ht="12.75" customHeight="1">
      <c r="A348" s="356"/>
      <c r="B348" s="397">
        <f t="shared" si="3"/>
        <v>42698</v>
      </c>
      <c r="E348" s="413">
        <v>4.2</v>
      </c>
      <c r="F348" s="413">
        <v>3.75</v>
      </c>
      <c r="G348">
        <v>3.67</v>
      </c>
      <c r="H348">
        <v>3.49</v>
      </c>
      <c r="I348" s="413"/>
    </row>
    <row r="349" spans="1:17" ht="12.75" customHeight="1">
      <c r="A349" s="356"/>
      <c r="B349" s="397">
        <f t="shared" si="3"/>
        <v>42705</v>
      </c>
      <c r="C349" s="414">
        <v>42704</v>
      </c>
      <c r="E349" s="413">
        <v>4.2</v>
      </c>
      <c r="F349" s="413">
        <v>3.75</v>
      </c>
      <c r="G349">
        <v>3.67</v>
      </c>
      <c r="H349">
        <v>3.49</v>
      </c>
      <c r="I349" s="413">
        <v>3.68</v>
      </c>
      <c r="J349" s="413"/>
    </row>
    <row r="350" spans="1:17" ht="12.75" customHeight="1">
      <c r="A350" s="356"/>
      <c r="B350" s="397">
        <f t="shared" si="3"/>
        <v>42712</v>
      </c>
      <c r="C350" s="414"/>
      <c r="E350" s="413">
        <v>4.2</v>
      </c>
      <c r="F350" s="413">
        <v>3.75</v>
      </c>
      <c r="G350">
        <v>3.67</v>
      </c>
      <c r="H350">
        <v>3.49</v>
      </c>
      <c r="I350" s="413">
        <v>3.68</v>
      </c>
      <c r="J350" s="413"/>
      <c r="Q350" s="298"/>
    </row>
    <row r="351" spans="1:17" ht="12.75" customHeight="1">
      <c r="A351" s="356"/>
      <c r="B351" s="397">
        <f t="shared" si="3"/>
        <v>42719</v>
      </c>
      <c r="E351" s="413">
        <v>4.2</v>
      </c>
      <c r="F351" s="413">
        <v>3.75</v>
      </c>
      <c r="G351">
        <v>3.67</v>
      </c>
      <c r="H351">
        <v>3.49</v>
      </c>
      <c r="I351" s="413">
        <v>3.68</v>
      </c>
      <c r="J351" s="413"/>
    </row>
    <row r="352" spans="1:17" ht="12.75" customHeight="1">
      <c r="A352" s="356"/>
      <c r="B352" s="397">
        <f t="shared" si="3"/>
        <v>42726</v>
      </c>
      <c r="E352" s="413">
        <v>4.2</v>
      </c>
      <c r="F352" s="413">
        <v>3.75</v>
      </c>
      <c r="G352">
        <v>3.67</v>
      </c>
      <c r="H352">
        <v>3.49</v>
      </c>
      <c r="I352" s="413">
        <v>3.68</v>
      </c>
      <c r="J352" s="413"/>
    </row>
    <row r="353" spans="1:17" ht="12.75" customHeight="1">
      <c r="A353" s="356"/>
      <c r="B353" s="397">
        <f t="shared" si="3"/>
        <v>42733</v>
      </c>
      <c r="C353" s="414"/>
      <c r="E353" s="413">
        <v>4.2</v>
      </c>
      <c r="F353" s="413">
        <v>3.75</v>
      </c>
      <c r="G353">
        <v>3.67</v>
      </c>
      <c r="H353">
        <v>3.49</v>
      </c>
      <c r="I353" s="413">
        <v>3.68</v>
      </c>
      <c r="J353" s="413"/>
    </row>
    <row r="354" spans="1:17" ht="12.75" customHeight="1">
      <c r="A354" s="19">
        <v>2017</v>
      </c>
      <c r="B354" s="397">
        <f t="shared" si="3"/>
        <v>42740</v>
      </c>
      <c r="C354" s="414">
        <v>42733</v>
      </c>
      <c r="E354" s="413">
        <v>4.2</v>
      </c>
      <c r="F354" s="413">
        <v>3.75</v>
      </c>
      <c r="G354">
        <v>3.67</v>
      </c>
      <c r="H354">
        <v>3.49</v>
      </c>
      <c r="I354" s="413">
        <v>3.68</v>
      </c>
      <c r="J354" s="413">
        <v>3.88</v>
      </c>
      <c r="Q354" s="298"/>
    </row>
    <row r="355" spans="1:17" ht="12.75" customHeight="1">
      <c r="A355" s="356"/>
      <c r="B355" s="397">
        <f t="shared" si="3"/>
        <v>42747</v>
      </c>
      <c r="E355" s="413">
        <v>4.2</v>
      </c>
      <c r="F355" s="413">
        <v>3.75</v>
      </c>
      <c r="G355">
        <v>3.67</v>
      </c>
      <c r="H355">
        <v>3.49</v>
      </c>
      <c r="I355" s="413">
        <v>3.68</v>
      </c>
      <c r="J355" s="413">
        <v>3.88</v>
      </c>
      <c r="Q355" s="298"/>
    </row>
    <row r="356" spans="1:17" ht="12.75" customHeight="1">
      <c r="A356" s="356"/>
      <c r="B356" s="397">
        <f t="shared" si="3"/>
        <v>42754</v>
      </c>
      <c r="E356" s="413">
        <v>4.2</v>
      </c>
      <c r="F356" s="413">
        <v>3.75</v>
      </c>
      <c r="G356">
        <v>3.67</v>
      </c>
      <c r="H356">
        <v>3.49</v>
      </c>
      <c r="I356" s="413">
        <v>3.68</v>
      </c>
      <c r="J356" s="413">
        <v>3.88</v>
      </c>
    </row>
    <row r="357" spans="1:17" ht="12.75" customHeight="1">
      <c r="A357" s="356"/>
      <c r="B357" s="397">
        <f t="shared" si="3"/>
        <v>42761</v>
      </c>
      <c r="E357" s="413">
        <v>4.2</v>
      </c>
      <c r="F357" s="413">
        <v>3.75</v>
      </c>
      <c r="G357">
        <v>3.67</v>
      </c>
      <c r="H357">
        <v>3.49</v>
      </c>
      <c r="I357" s="413">
        <v>3.68</v>
      </c>
      <c r="J357" s="413">
        <v>3.88</v>
      </c>
    </row>
    <row r="358" spans="1:17" ht="12.75" customHeight="1">
      <c r="A358" s="356"/>
      <c r="B358" s="397">
        <f t="shared" si="3"/>
        <v>42768</v>
      </c>
      <c r="C358" s="414">
        <v>42766</v>
      </c>
      <c r="E358" s="413">
        <v>4.2</v>
      </c>
      <c r="F358" s="413">
        <v>3.75</v>
      </c>
      <c r="G358">
        <v>3.67</v>
      </c>
      <c r="H358">
        <v>3.49</v>
      </c>
      <c r="I358" s="413">
        <v>3.68</v>
      </c>
      <c r="J358" s="413">
        <v>3.88</v>
      </c>
      <c r="K358" s="413">
        <v>3.91</v>
      </c>
      <c r="Q358" s="298"/>
    </row>
    <row r="359" spans="1:17" ht="12.75" customHeight="1">
      <c r="A359" s="356"/>
      <c r="B359" s="397">
        <f t="shared" si="3"/>
        <v>42775</v>
      </c>
      <c r="C359" s="414"/>
      <c r="E359" s="413">
        <v>4.2</v>
      </c>
      <c r="F359" s="413">
        <v>3.75</v>
      </c>
      <c r="G359">
        <v>3.67</v>
      </c>
      <c r="H359">
        <v>3.49</v>
      </c>
      <c r="I359" s="413">
        <v>3.68</v>
      </c>
      <c r="J359" s="413">
        <v>3.88</v>
      </c>
      <c r="K359" s="413">
        <v>3.91</v>
      </c>
      <c r="L359" s="413"/>
      <c r="Q359" s="298"/>
    </row>
    <row r="360" spans="1:17" ht="12.75" customHeight="1">
      <c r="A360" s="356"/>
      <c r="B360" s="397">
        <f t="shared" si="3"/>
        <v>42782</v>
      </c>
      <c r="E360" s="413">
        <v>4.2</v>
      </c>
      <c r="F360" s="413">
        <v>3.75</v>
      </c>
      <c r="G360">
        <v>3.67</v>
      </c>
      <c r="H360">
        <v>3.49</v>
      </c>
      <c r="I360" s="413">
        <v>3.68</v>
      </c>
      <c r="J360" s="413">
        <v>3.88</v>
      </c>
      <c r="K360" s="413">
        <v>3.91</v>
      </c>
      <c r="L360" s="413"/>
    </row>
    <row r="361" spans="1:17" ht="12.75" customHeight="1">
      <c r="A361" s="356"/>
      <c r="B361" s="397">
        <f t="shared" si="3"/>
        <v>42789</v>
      </c>
      <c r="E361" s="413">
        <v>4.2</v>
      </c>
      <c r="F361" s="413">
        <v>3.75</v>
      </c>
      <c r="G361">
        <v>3.67</v>
      </c>
      <c r="H361">
        <v>3.49</v>
      </c>
      <c r="I361" s="413">
        <v>3.68</v>
      </c>
      <c r="J361" s="413">
        <v>3.88</v>
      </c>
      <c r="K361" s="413">
        <v>3.91</v>
      </c>
      <c r="L361" s="413"/>
    </row>
    <row r="362" spans="1:17" ht="12.75" customHeight="1">
      <c r="A362" s="356"/>
      <c r="B362" s="397">
        <f t="shared" si="3"/>
        <v>42796</v>
      </c>
      <c r="C362" s="414">
        <v>42794</v>
      </c>
      <c r="E362" s="413">
        <v>4.2</v>
      </c>
      <c r="F362" s="413">
        <v>3.75</v>
      </c>
      <c r="G362">
        <v>3.67</v>
      </c>
      <c r="H362">
        <v>3.49</v>
      </c>
      <c r="I362" s="413">
        <v>3.68</v>
      </c>
      <c r="J362" s="413">
        <v>3.88</v>
      </c>
      <c r="K362" s="413">
        <v>3.91</v>
      </c>
      <c r="L362" s="413">
        <v>4.0199999999999996</v>
      </c>
      <c r="Q362" s="298"/>
    </row>
    <row r="363" spans="1:17" ht="12.75" customHeight="1">
      <c r="A363" s="356"/>
      <c r="B363" s="397">
        <f t="shared" si="3"/>
        <v>42803</v>
      </c>
      <c r="C363" s="414"/>
      <c r="E363" s="413">
        <v>4.2</v>
      </c>
      <c r="F363" s="413">
        <v>3.75</v>
      </c>
      <c r="G363">
        <v>3.67</v>
      </c>
      <c r="H363">
        <v>3.49</v>
      </c>
      <c r="I363" s="413">
        <v>3.68</v>
      </c>
      <c r="J363" s="413">
        <v>3.88</v>
      </c>
      <c r="K363" s="413">
        <v>3.91</v>
      </c>
      <c r="L363" s="413">
        <v>4.0199999999999996</v>
      </c>
      <c r="Q363" s="298"/>
    </row>
    <row r="364" spans="1:17" ht="12.75" customHeight="1">
      <c r="A364" s="356"/>
      <c r="B364" s="397">
        <f t="shared" si="3"/>
        <v>42810</v>
      </c>
      <c r="E364" s="413">
        <v>4.2</v>
      </c>
      <c r="F364" s="413">
        <v>3.75</v>
      </c>
      <c r="G364">
        <v>3.67</v>
      </c>
      <c r="H364">
        <v>3.49</v>
      </c>
      <c r="I364" s="413">
        <v>3.68</v>
      </c>
      <c r="J364" s="413">
        <v>3.88</v>
      </c>
      <c r="K364" s="413">
        <v>3.91</v>
      </c>
      <c r="L364" s="413">
        <v>4.0199999999999996</v>
      </c>
    </row>
    <row r="365" spans="1:17" ht="12.75" customHeight="1">
      <c r="A365" s="356"/>
      <c r="B365" s="397">
        <f t="shared" si="3"/>
        <v>42817</v>
      </c>
      <c r="E365" s="413">
        <v>4.2</v>
      </c>
      <c r="F365" s="413">
        <v>3.75</v>
      </c>
      <c r="G365">
        <v>3.67</v>
      </c>
      <c r="H365">
        <v>3.49</v>
      </c>
      <c r="I365" s="413">
        <v>3.68</v>
      </c>
      <c r="J365" s="413">
        <v>3.88</v>
      </c>
      <c r="K365" s="413">
        <v>3.91</v>
      </c>
      <c r="L365" s="413">
        <v>4.0199999999999996</v>
      </c>
    </row>
    <row r="366" spans="1:17" ht="12.75" customHeight="1">
      <c r="A366" s="356"/>
      <c r="B366" s="397">
        <f t="shared" si="3"/>
        <v>42824</v>
      </c>
      <c r="C366" s="414"/>
      <c r="E366" s="413">
        <v>4.2</v>
      </c>
      <c r="F366" s="413">
        <v>3.75</v>
      </c>
      <c r="G366">
        <v>3.67</v>
      </c>
      <c r="H366">
        <v>3.49</v>
      </c>
      <c r="I366" s="413">
        <v>3.68</v>
      </c>
      <c r="J366" s="413">
        <v>3.88</v>
      </c>
      <c r="K366" s="413">
        <v>3.91</v>
      </c>
      <c r="L366" s="413">
        <v>4.0199999999999996</v>
      </c>
    </row>
    <row r="367" spans="1:17" ht="12.75" customHeight="1">
      <c r="A367" s="356"/>
      <c r="B367" s="397">
        <f t="shared" si="3"/>
        <v>42831</v>
      </c>
      <c r="C367" s="517">
        <v>42824</v>
      </c>
      <c r="E367" s="413">
        <v>4.2</v>
      </c>
      <c r="F367" s="413">
        <v>3.75</v>
      </c>
      <c r="G367">
        <v>3.67</v>
      </c>
      <c r="H367">
        <v>3.49</v>
      </c>
      <c r="I367" s="413">
        <v>3.68</v>
      </c>
      <c r="J367" s="413">
        <v>3.88</v>
      </c>
      <c r="K367" s="413">
        <v>3.91</v>
      </c>
      <c r="L367" s="413">
        <v>4.0199999999999996</v>
      </c>
      <c r="M367">
        <v>4.1500000000000004</v>
      </c>
      <c r="Q367" s="298"/>
    </row>
    <row r="368" spans="1:17" ht="12.75" customHeight="1">
      <c r="A368" s="356"/>
      <c r="B368" s="397">
        <f t="shared" si="3"/>
        <v>42838</v>
      </c>
      <c r="E368" s="413">
        <v>4.2</v>
      </c>
      <c r="F368" s="413">
        <v>3.75</v>
      </c>
      <c r="G368">
        <v>3.67</v>
      </c>
      <c r="H368">
        <v>3.49</v>
      </c>
      <c r="I368" s="413">
        <v>3.68</v>
      </c>
      <c r="J368" s="413">
        <v>3.88</v>
      </c>
      <c r="K368" s="413">
        <v>3.91</v>
      </c>
      <c r="L368" s="413">
        <v>4.0199999999999996</v>
      </c>
      <c r="M368">
        <v>4.1500000000000004</v>
      </c>
      <c r="Q368" s="298"/>
    </row>
    <row r="369" spans="1:17" ht="12.75" customHeight="1">
      <c r="A369" s="356"/>
      <c r="B369" s="397">
        <f t="shared" si="3"/>
        <v>42845</v>
      </c>
      <c r="E369" s="413">
        <v>4.2</v>
      </c>
      <c r="F369" s="413">
        <v>3.75</v>
      </c>
      <c r="G369">
        <v>3.67</v>
      </c>
      <c r="H369">
        <v>3.49</v>
      </c>
      <c r="I369" s="413">
        <v>3.68</v>
      </c>
      <c r="J369" s="413">
        <v>3.88</v>
      </c>
      <c r="K369" s="413">
        <v>3.91</v>
      </c>
      <c r="L369" s="413">
        <v>4.0199999999999996</v>
      </c>
      <c r="M369">
        <v>4.1500000000000004</v>
      </c>
    </row>
    <row r="370" spans="1:17" ht="12.75" customHeight="1">
      <c r="A370" s="356"/>
      <c r="B370" s="397">
        <f t="shared" si="3"/>
        <v>42852</v>
      </c>
      <c r="E370" s="413">
        <v>4.2</v>
      </c>
      <c r="F370" s="413">
        <v>3.75</v>
      </c>
      <c r="G370">
        <v>3.67</v>
      </c>
      <c r="H370">
        <v>3.49</v>
      </c>
      <c r="I370" s="413">
        <v>3.68</v>
      </c>
      <c r="J370" s="413">
        <v>3.88</v>
      </c>
      <c r="K370" s="413">
        <v>3.91</v>
      </c>
      <c r="L370" s="413">
        <v>4.0199999999999996</v>
      </c>
      <c r="M370">
        <v>4.1500000000000004</v>
      </c>
    </row>
    <row r="371" spans="1:17" ht="12.75" customHeight="1">
      <c r="A371" s="356"/>
      <c r="B371" s="397">
        <f t="shared" si="3"/>
        <v>42859</v>
      </c>
      <c r="C371" s="414">
        <v>42852</v>
      </c>
      <c r="E371" s="413">
        <v>4.2</v>
      </c>
      <c r="F371" s="413">
        <v>3.75</v>
      </c>
      <c r="G371">
        <v>3.67</v>
      </c>
      <c r="H371">
        <v>3.49</v>
      </c>
      <c r="I371" s="413">
        <v>3.68</v>
      </c>
      <c r="J371" s="413">
        <v>3.88</v>
      </c>
      <c r="K371" s="413">
        <v>3.91</v>
      </c>
      <c r="L371" s="413">
        <v>4.0199999999999996</v>
      </c>
      <c r="M371">
        <v>4.1500000000000004</v>
      </c>
      <c r="N371">
        <v>4.37</v>
      </c>
    </row>
    <row r="372" spans="1:17" ht="12.75" customHeight="1">
      <c r="A372" s="356"/>
      <c r="B372" s="397">
        <f t="shared" si="3"/>
        <v>42866</v>
      </c>
      <c r="E372" s="413">
        <v>4.2</v>
      </c>
      <c r="F372" s="413">
        <v>3.75</v>
      </c>
      <c r="G372">
        <v>3.67</v>
      </c>
      <c r="H372">
        <v>3.49</v>
      </c>
      <c r="I372" s="413">
        <v>3.68</v>
      </c>
      <c r="J372" s="413">
        <v>3.88</v>
      </c>
      <c r="K372" s="413">
        <v>3.91</v>
      </c>
      <c r="L372" s="413">
        <v>4.0199999999999996</v>
      </c>
      <c r="M372">
        <v>4.1500000000000004</v>
      </c>
      <c r="N372">
        <v>4.37</v>
      </c>
    </row>
    <row r="373" spans="1:17" ht="12.75" customHeight="1">
      <c r="A373" s="356"/>
      <c r="B373" s="397">
        <f t="shared" si="3"/>
        <v>42873</v>
      </c>
      <c r="E373" s="413">
        <v>4.2</v>
      </c>
      <c r="F373" s="413">
        <v>3.75</v>
      </c>
      <c r="G373">
        <v>3.67</v>
      </c>
      <c r="H373">
        <v>3.49</v>
      </c>
      <c r="I373" s="413">
        <v>3.68</v>
      </c>
      <c r="J373" s="413">
        <v>3.88</v>
      </c>
      <c r="K373" s="413">
        <v>3.91</v>
      </c>
      <c r="L373" s="413">
        <v>4.0199999999999996</v>
      </c>
      <c r="M373">
        <v>4.1500000000000004</v>
      </c>
      <c r="N373">
        <v>4.37</v>
      </c>
    </row>
    <row r="374" spans="1:17" ht="12.75" customHeight="1">
      <c r="A374" s="356"/>
      <c r="B374" s="397">
        <f t="shared" si="3"/>
        <v>42880</v>
      </c>
      <c r="E374" s="413">
        <v>4.2</v>
      </c>
      <c r="F374" s="413">
        <v>3.75</v>
      </c>
      <c r="G374">
        <v>3.67</v>
      </c>
      <c r="H374">
        <v>3.49</v>
      </c>
      <c r="I374" s="413">
        <v>3.68</v>
      </c>
      <c r="J374" s="413">
        <v>3.88</v>
      </c>
      <c r="K374" s="413">
        <v>3.91</v>
      </c>
      <c r="L374" s="413">
        <v>4.0199999999999996</v>
      </c>
      <c r="M374">
        <v>4.1500000000000004</v>
      </c>
      <c r="N374">
        <v>4.37</v>
      </c>
      <c r="Q374" s="298" t="s">
        <v>102</v>
      </c>
    </row>
    <row r="375" spans="1:17" ht="12.75" customHeight="1">
      <c r="A375" s="356"/>
      <c r="B375" s="397"/>
      <c r="C375" s="414"/>
      <c r="E375" s="413"/>
      <c r="H375" s="413"/>
      <c r="I375" s="413"/>
      <c r="L375" s="413"/>
      <c r="M375" s="470"/>
      <c r="N375" s="413"/>
      <c r="Q375" s="298"/>
    </row>
    <row r="376" spans="1:17" ht="12.75" customHeight="1">
      <c r="A376" s="356"/>
      <c r="B376" s="397"/>
    </row>
    <row r="377" spans="1:17" ht="12.75" customHeight="1">
      <c r="A377" s="356"/>
      <c r="B377" s="397"/>
    </row>
    <row r="378" spans="1:17" ht="12.75" customHeight="1">
      <c r="A378" s="356"/>
      <c r="B378" s="397"/>
    </row>
    <row r="379" spans="1:17" ht="12.75" customHeight="1">
      <c r="A379" s="356"/>
      <c r="B379" s="397"/>
    </row>
    <row r="380" spans="1:17" ht="12.75" customHeight="1">
      <c r="A380" s="356"/>
      <c r="B380" s="397"/>
    </row>
    <row r="381" spans="1:17" ht="12.75" customHeight="1">
      <c r="A381" s="356"/>
      <c r="B381" s="397"/>
    </row>
    <row r="382" spans="1:17" ht="12.75" customHeight="1">
      <c r="A382" s="356"/>
      <c r="B382" s="397"/>
    </row>
    <row r="383" spans="1:17" ht="12.75" customHeight="1">
      <c r="A383" s="356"/>
      <c r="B383" s="397"/>
    </row>
    <row r="384" spans="1:17" ht="12.75" customHeight="1">
      <c r="A384" s="356"/>
      <c r="B384" s="397"/>
    </row>
    <row r="385" spans="1:17" ht="12.75" customHeight="1">
      <c r="A385" s="356"/>
      <c r="B385" s="397"/>
    </row>
    <row r="386" spans="1:17" ht="12.75" customHeight="1">
      <c r="A386" s="356"/>
      <c r="B386" s="397"/>
    </row>
    <row r="387" spans="1:17" ht="12.75" customHeight="1">
      <c r="A387" s="398"/>
      <c r="B387" s="397"/>
    </row>
    <row r="388" spans="1:17" ht="12.75" customHeight="1"/>
    <row r="389" spans="1:17" ht="12.75" customHeight="1" thickBot="1">
      <c r="A389" s="399"/>
      <c r="B389" s="400"/>
      <c r="C389" s="401"/>
      <c r="D389" s="388"/>
      <c r="E389" s="402"/>
      <c r="F389" s="403"/>
      <c r="G389" s="402"/>
      <c r="H389" s="402"/>
      <c r="I389" s="402"/>
      <c r="J389" s="402"/>
      <c r="K389" s="402"/>
      <c r="L389" s="404"/>
      <c r="M389" s="403"/>
      <c r="N389" s="403"/>
      <c r="O389" s="403"/>
      <c r="P389" s="403"/>
      <c r="Q389" s="367"/>
    </row>
    <row r="390" spans="1:17" ht="12.75" customHeight="1">
      <c r="A390" s="271" t="s">
        <v>88</v>
      </c>
      <c r="B390" s="157"/>
      <c r="C390" s="157"/>
      <c r="D390" s="157"/>
      <c r="E390" s="157"/>
      <c r="F390" s="157"/>
      <c r="G390" s="157"/>
      <c r="H390" s="157"/>
      <c r="I390" s="157"/>
      <c r="J390" s="157"/>
      <c r="K390" s="157"/>
      <c r="L390" s="157"/>
      <c r="M390" s="157"/>
      <c r="N390" s="157"/>
      <c r="O390" s="157"/>
      <c r="P390" s="157"/>
      <c r="Q390" s="367"/>
    </row>
    <row r="391" spans="1:17" ht="12.75" customHeight="1">
      <c r="A391" s="539" t="s">
        <v>391</v>
      </c>
      <c r="B391" s="513"/>
      <c r="C391" s="513"/>
      <c r="D391" s="513"/>
      <c r="E391" s="157"/>
      <c r="F391" s="157"/>
      <c r="G391" s="157"/>
      <c r="H391" s="157"/>
      <c r="I391" s="157"/>
      <c r="J391" s="157"/>
      <c r="K391" s="157"/>
      <c r="L391" s="157"/>
      <c r="M391" s="157"/>
      <c r="N391" s="157"/>
      <c r="O391" s="157"/>
      <c r="P391" s="157"/>
      <c r="Q391" s="367"/>
    </row>
    <row r="392" spans="1:17" ht="12.75" customHeight="1">
      <c r="A392" s="94"/>
      <c r="B392" s="94"/>
      <c r="C392" s="94"/>
      <c r="D392" s="94"/>
      <c r="E392" s="94"/>
      <c r="F392" s="94"/>
      <c r="G392" s="94"/>
      <c r="H392" s="94"/>
      <c r="I392" s="94"/>
      <c r="J392" s="94"/>
      <c r="K392" s="94"/>
      <c r="L392" s="94"/>
      <c r="M392" s="94"/>
      <c r="N392" s="94"/>
      <c r="O392" s="94"/>
      <c r="P392" s="94"/>
      <c r="Q392" s="94"/>
    </row>
    <row r="393" spans="1:17" ht="12.75" customHeight="1">
      <c r="A393" s="94"/>
      <c r="B393" s="94"/>
      <c r="C393" s="94"/>
      <c r="D393" s="94"/>
      <c r="E393" s="94"/>
      <c r="F393" s="94"/>
      <c r="G393" s="94"/>
      <c r="H393" s="94"/>
      <c r="I393" s="94"/>
      <c r="J393" s="94"/>
      <c r="K393" s="94"/>
      <c r="L393" s="94"/>
      <c r="M393" s="94"/>
      <c r="N393" s="94"/>
      <c r="O393" s="94"/>
      <c r="P393" s="94"/>
      <c r="Q393" s="94"/>
    </row>
    <row r="394" spans="1:17" ht="12.75" customHeight="1" thickBot="1">
      <c r="A394" s="11" t="s">
        <v>353</v>
      </c>
      <c r="B394" s="11"/>
      <c r="C394" s="11"/>
      <c r="D394" s="11"/>
      <c r="E394" s="11"/>
      <c r="F394" s="11"/>
      <c r="G394" s="93"/>
      <c r="H394" s="93"/>
      <c r="I394" s="93"/>
      <c r="J394" s="93"/>
      <c r="K394" s="93"/>
      <c r="L394" s="93"/>
      <c r="M394" s="93"/>
      <c r="N394" s="93"/>
      <c r="O394" s="94"/>
      <c r="P394" s="94"/>
      <c r="Q394" s="94"/>
    </row>
    <row r="395" spans="1:17" ht="12.75" customHeight="1" thickBot="1">
      <c r="A395" s="150" t="s">
        <v>204</v>
      </c>
      <c r="B395" s="150"/>
      <c r="C395" s="150"/>
      <c r="D395" s="150"/>
      <c r="E395" s="150"/>
      <c r="F395" s="150"/>
      <c r="G395" s="150"/>
      <c r="H395" s="150" t="s">
        <v>237</v>
      </c>
      <c r="I395" s="150"/>
      <c r="J395" s="150"/>
      <c r="K395" s="150"/>
      <c r="L395" s="150"/>
      <c r="M395" s="150"/>
      <c r="N395" s="93"/>
      <c r="O395" s="94"/>
      <c r="P395" s="94"/>
      <c r="Q395" s="94"/>
    </row>
    <row r="396" spans="1:17" ht="12.75" customHeight="1" thickBot="1">
      <c r="A396" s="159" t="s">
        <v>238</v>
      </c>
      <c r="B396" s="405" t="s">
        <v>153</v>
      </c>
      <c r="C396" s="405" t="s">
        <v>154</v>
      </c>
      <c r="D396" s="405" t="s">
        <v>155</v>
      </c>
      <c r="E396" s="405" t="s">
        <v>144</v>
      </c>
      <c r="F396" s="405" t="s">
        <v>145</v>
      </c>
      <c r="G396" s="405" t="s">
        <v>146</v>
      </c>
      <c r="H396" s="405" t="s">
        <v>147</v>
      </c>
      <c r="I396" s="405" t="s">
        <v>148</v>
      </c>
      <c r="J396" s="405" t="s">
        <v>149</v>
      </c>
      <c r="K396" s="405" t="s">
        <v>150</v>
      </c>
      <c r="L396" s="405" t="s">
        <v>151</v>
      </c>
      <c r="M396" s="405" t="s">
        <v>152</v>
      </c>
      <c r="N396" s="406" t="s">
        <v>210</v>
      </c>
      <c r="O396" s="94"/>
      <c r="P396" s="94"/>
      <c r="Q396" s="94"/>
    </row>
    <row r="397" spans="1:17" ht="12.75" customHeight="1">
      <c r="A397" s="94"/>
      <c r="B397" s="94"/>
      <c r="C397" s="94"/>
      <c r="D397" s="94"/>
      <c r="E397" s="94"/>
      <c r="F397" s="94"/>
      <c r="G397" s="94"/>
      <c r="H397" s="94" t="s">
        <v>239</v>
      </c>
      <c r="I397" s="94"/>
      <c r="J397" s="94"/>
      <c r="K397" s="94"/>
      <c r="L397" s="94"/>
      <c r="M397" s="94"/>
      <c r="N397" s="94"/>
      <c r="O397" s="94"/>
      <c r="P397" s="94"/>
      <c r="Q397" s="94"/>
    </row>
    <row r="398" spans="1:17" ht="12.75" customHeight="1">
      <c r="A398" s="368" t="s">
        <v>205</v>
      </c>
      <c r="B398" s="358">
        <v>2.92</v>
      </c>
      <c r="C398" s="358">
        <v>3.33</v>
      </c>
      <c r="D398" s="358">
        <v>3.89</v>
      </c>
      <c r="E398" s="358">
        <v>4.1100000000000003</v>
      </c>
      <c r="F398" s="358">
        <v>4.0199999999999996</v>
      </c>
      <c r="G398" s="358">
        <v>3.58</v>
      </c>
      <c r="H398" s="358">
        <v>3.41</v>
      </c>
      <c r="I398" s="358">
        <v>3.43</v>
      </c>
      <c r="J398" s="358">
        <v>3.66</v>
      </c>
      <c r="K398" s="358">
        <v>3.65</v>
      </c>
      <c r="L398" s="358">
        <v>3.5</v>
      </c>
      <c r="M398" s="358">
        <v>3.43</v>
      </c>
      <c r="N398" s="396">
        <v>3.55</v>
      </c>
      <c r="O398" s="94"/>
      <c r="P398" s="94"/>
      <c r="Q398" s="94"/>
    </row>
    <row r="399" spans="1:17" ht="12.75" customHeight="1">
      <c r="A399" s="368" t="s">
        <v>206</v>
      </c>
      <c r="B399" s="396">
        <v>3.46</v>
      </c>
      <c r="C399" s="396">
        <v>3.33</v>
      </c>
      <c r="D399" s="396">
        <v>2.97</v>
      </c>
      <c r="E399" s="396">
        <v>2.88</v>
      </c>
      <c r="F399" s="396">
        <v>2.59</v>
      </c>
      <c r="G399" s="396">
        <v>2.46</v>
      </c>
      <c r="H399" s="396">
        <v>2.39</v>
      </c>
      <c r="I399" s="396">
        <v>2.4300000000000002</v>
      </c>
      <c r="J399" s="396">
        <v>2.4700000000000002</v>
      </c>
      <c r="K399" s="396">
        <v>2.4300000000000002</v>
      </c>
      <c r="L399" s="396">
        <v>2.37</v>
      </c>
      <c r="M399" s="396">
        <v>2.19</v>
      </c>
      <c r="N399" s="396">
        <v>2.73</v>
      </c>
      <c r="O399" s="94"/>
      <c r="P399" s="94"/>
      <c r="Q399" s="94"/>
    </row>
    <row r="400" spans="1:17" ht="12.75" customHeight="1">
      <c r="A400" s="368" t="s">
        <v>207</v>
      </c>
      <c r="B400" s="396">
        <v>2.0299999999999998</v>
      </c>
      <c r="C400" s="396">
        <v>2.04</v>
      </c>
      <c r="D400" s="396">
        <v>2.13</v>
      </c>
      <c r="E400" s="396">
        <v>2.16</v>
      </c>
      <c r="F400" s="396">
        <v>2.2999999999999998</v>
      </c>
      <c r="G400" s="396">
        <v>2.46</v>
      </c>
      <c r="H400" s="396">
        <v>2.4700000000000002</v>
      </c>
      <c r="I400" s="396">
        <v>2.5299999999999998</v>
      </c>
      <c r="J400" s="396">
        <v>2.59</v>
      </c>
      <c r="K400" s="396">
        <v>2.67</v>
      </c>
      <c r="L400" s="396">
        <v>2.82</v>
      </c>
      <c r="M400" s="396">
        <v>2.82</v>
      </c>
      <c r="N400" s="396">
        <v>2.33</v>
      </c>
      <c r="O400" s="94"/>
      <c r="P400" s="94"/>
      <c r="Q400" s="94"/>
    </row>
    <row r="401" spans="1:17" ht="12.75" customHeight="1">
      <c r="A401" s="368" t="s">
        <v>208</v>
      </c>
      <c r="B401" s="396">
        <v>2.81</v>
      </c>
      <c r="C401" s="396">
        <v>2.81</v>
      </c>
      <c r="D401" s="396">
        <v>2.88</v>
      </c>
      <c r="E401" s="396">
        <v>2.92</v>
      </c>
      <c r="F401" s="396">
        <v>2.99</v>
      </c>
      <c r="G401" s="396">
        <v>3.04</v>
      </c>
      <c r="H401" s="396">
        <v>3.01</v>
      </c>
      <c r="I401" s="396">
        <v>2.99</v>
      </c>
      <c r="J401" s="396">
        <v>2.99</v>
      </c>
      <c r="K401" s="396">
        <v>2.97</v>
      </c>
      <c r="L401" s="396">
        <v>3.01</v>
      </c>
      <c r="M401" s="396">
        <v>3.2</v>
      </c>
      <c r="N401" s="396">
        <v>2.97</v>
      </c>
      <c r="O401" s="94"/>
      <c r="P401" s="94"/>
      <c r="Q401" s="94"/>
    </row>
    <row r="402" spans="1:17" ht="12.75" customHeight="1">
      <c r="A402" s="368" t="s">
        <v>209</v>
      </c>
      <c r="B402" s="396">
        <v>3.72</v>
      </c>
      <c r="C402" s="396">
        <v>3.89</v>
      </c>
      <c r="D402" s="396">
        <v>3.74</v>
      </c>
      <c r="E402" s="396">
        <v>3.87</v>
      </c>
      <c r="F402" s="396">
        <v>3.98</v>
      </c>
      <c r="G402" s="396">
        <v>3.94</v>
      </c>
      <c r="H402" s="396">
        <v>3.81</v>
      </c>
      <c r="I402" s="396">
        <v>3.74</v>
      </c>
      <c r="J402" s="396">
        <v>3.78</v>
      </c>
      <c r="K402" s="396">
        <v>3.64</v>
      </c>
      <c r="L402" s="396">
        <v>3.58</v>
      </c>
      <c r="M402" s="396">
        <v>3.69</v>
      </c>
      <c r="N402" s="396">
        <v>3.8</v>
      </c>
      <c r="O402" s="94"/>
      <c r="P402" s="94"/>
      <c r="Q402" s="94"/>
    </row>
    <row r="403" spans="1:17" ht="12.75" customHeight="1">
      <c r="A403" s="368" t="s">
        <v>158</v>
      </c>
      <c r="B403" s="396">
        <v>3.69</v>
      </c>
      <c r="C403" s="396">
        <v>3.81</v>
      </c>
      <c r="D403" s="396">
        <v>3.94</v>
      </c>
      <c r="E403" s="396">
        <v>3.99</v>
      </c>
      <c r="F403" s="396">
        <v>4.1900000000000004</v>
      </c>
      <c r="G403" s="396">
        <v>4.32</v>
      </c>
      <c r="H403" s="396">
        <v>4.22</v>
      </c>
      <c r="I403" s="396">
        <v>4.21</v>
      </c>
      <c r="J403" s="396">
        <v>4.17</v>
      </c>
      <c r="K403" s="396">
        <v>4.09</v>
      </c>
      <c r="L403" s="396">
        <v>4.07</v>
      </c>
      <c r="M403" s="396">
        <v>3.95</v>
      </c>
      <c r="N403" s="396">
        <v>3.99</v>
      </c>
      <c r="O403" s="94"/>
      <c r="P403" s="94"/>
      <c r="Q403" s="94"/>
    </row>
    <row r="404" spans="1:17" ht="12.75" customHeight="1">
      <c r="A404" s="368" t="s">
        <v>159</v>
      </c>
      <c r="B404" s="396">
        <v>3.7</v>
      </c>
      <c r="C404" s="396">
        <v>3.62</v>
      </c>
      <c r="D404" s="396">
        <v>3.62</v>
      </c>
      <c r="E404" s="396">
        <v>3.65</v>
      </c>
      <c r="F404" s="396">
        <v>3.77</v>
      </c>
      <c r="G404" s="396">
        <v>3.85</v>
      </c>
      <c r="H404" s="396">
        <v>3.8</v>
      </c>
      <c r="I404" s="396">
        <v>3.78</v>
      </c>
      <c r="J404" s="396">
        <v>3.7</v>
      </c>
      <c r="K404" s="396">
        <v>3.67</v>
      </c>
      <c r="L404" s="396">
        <v>3.68</v>
      </c>
      <c r="M404" s="396">
        <v>3.64</v>
      </c>
      <c r="N404" s="396">
        <v>3.69</v>
      </c>
      <c r="O404" s="94"/>
      <c r="P404" s="94"/>
      <c r="Q404" s="94"/>
    </row>
    <row r="405" spans="1:17" ht="12.75" customHeight="1">
      <c r="A405" s="368" t="s">
        <v>160</v>
      </c>
      <c r="B405" s="396">
        <v>3.39</v>
      </c>
      <c r="C405" s="396">
        <v>3.26</v>
      </c>
      <c r="D405" s="396">
        <v>3.34</v>
      </c>
      <c r="E405" s="396">
        <v>3.38</v>
      </c>
      <c r="F405" s="396">
        <v>3.43</v>
      </c>
      <c r="G405" s="396">
        <v>3.48</v>
      </c>
      <c r="H405" s="396">
        <v>3.51</v>
      </c>
      <c r="I405" s="396">
        <v>3.57</v>
      </c>
      <c r="J405" s="396">
        <v>3.57</v>
      </c>
      <c r="K405" s="396">
        <v>3.66</v>
      </c>
      <c r="L405" s="396">
        <v>3.75</v>
      </c>
      <c r="M405" s="396">
        <v>3.73</v>
      </c>
      <c r="N405" s="396">
        <v>3.45</v>
      </c>
      <c r="O405" s="94"/>
      <c r="P405" s="94"/>
      <c r="Q405" s="94"/>
    </row>
    <row r="406" spans="1:17" ht="12.75" customHeight="1">
      <c r="A406" s="368" t="s">
        <v>161</v>
      </c>
      <c r="B406" s="396">
        <v>3.5</v>
      </c>
      <c r="C406" s="396">
        <v>3.34</v>
      </c>
      <c r="D406" s="396">
        <v>3.61</v>
      </c>
      <c r="E406" s="396">
        <v>3.65</v>
      </c>
      <c r="F406" s="396">
        <v>3.6</v>
      </c>
      <c r="G406" s="396">
        <v>3.54</v>
      </c>
      <c r="H406" s="396">
        <v>3.48</v>
      </c>
      <c r="I406" s="396">
        <v>3.5</v>
      </c>
      <c r="J406" s="396">
        <v>3.4</v>
      </c>
      <c r="K406" s="396">
        <v>3.49</v>
      </c>
      <c r="L406" s="396">
        <v>3.63</v>
      </c>
      <c r="M406" s="396">
        <v>3.66</v>
      </c>
      <c r="N406" s="396">
        <v>3.51</v>
      </c>
      <c r="O406" s="94"/>
      <c r="P406" s="94"/>
      <c r="Q406" s="94"/>
    </row>
    <row r="407" spans="1:17" ht="12.75" customHeight="1">
      <c r="A407" s="368" t="s">
        <v>162</v>
      </c>
      <c r="B407" s="407">
        <v>3.46</v>
      </c>
      <c r="C407" s="407">
        <v>3.29</v>
      </c>
      <c r="D407" s="407">
        <v>3.43</v>
      </c>
      <c r="E407" s="407">
        <v>3.43</v>
      </c>
      <c r="F407" s="407">
        <v>3.43</v>
      </c>
      <c r="G407" s="407">
        <v>3.45</v>
      </c>
      <c r="H407" s="407">
        <v>3.38</v>
      </c>
      <c r="I407" s="407">
        <v>3.38</v>
      </c>
      <c r="J407" s="407">
        <v>3.38</v>
      </c>
      <c r="K407" s="407">
        <v>3.38</v>
      </c>
      <c r="L407" s="407">
        <v>3.43</v>
      </c>
      <c r="M407" s="407">
        <v>3.3</v>
      </c>
      <c r="N407" s="407">
        <v>3.39</v>
      </c>
      <c r="O407" s="94"/>
      <c r="P407" s="94"/>
      <c r="Q407" s="94"/>
    </row>
    <row r="408" spans="1:17" ht="12.75" customHeight="1">
      <c r="A408" s="368" t="s">
        <v>163</v>
      </c>
      <c r="B408" s="407">
        <v>3.09</v>
      </c>
      <c r="C408" s="407">
        <v>2.93</v>
      </c>
      <c r="D408" s="407">
        <v>2.89</v>
      </c>
      <c r="E408" s="407">
        <v>3.01</v>
      </c>
      <c r="F408" s="407">
        <v>3.1</v>
      </c>
      <c r="G408" s="407">
        <v>3.22</v>
      </c>
      <c r="H408" s="407">
        <v>3.25</v>
      </c>
      <c r="I408" s="407">
        <v>3.19</v>
      </c>
      <c r="J408" s="407">
        <v>3.16</v>
      </c>
      <c r="K408" s="407">
        <v>3.28</v>
      </c>
      <c r="L408" s="407">
        <v>3.37</v>
      </c>
      <c r="M408" s="407">
        <v>3.01</v>
      </c>
      <c r="N408" s="407">
        <v>3.08</v>
      </c>
      <c r="O408" s="94"/>
      <c r="P408" s="94"/>
      <c r="Q408" s="94"/>
    </row>
    <row r="409" spans="1:17" ht="12.75" customHeight="1">
      <c r="A409" s="368" t="s">
        <v>164</v>
      </c>
      <c r="B409" s="407">
        <v>2.4700000000000002</v>
      </c>
      <c r="C409" s="407">
        <v>2.25</v>
      </c>
      <c r="D409" s="407">
        <v>2.2599999999999998</v>
      </c>
      <c r="E409" s="407">
        <v>2.2799999999999998</v>
      </c>
      <c r="F409" s="407">
        <v>2.2999999999999998</v>
      </c>
      <c r="G409" s="407">
        <v>2.4300000000000002</v>
      </c>
      <c r="H409" s="407">
        <v>2.4900000000000002</v>
      </c>
      <c r="I409" s="407">
        <v>2.5299999999999998</v>
      </c>
      <c r="J409" s="407">
        <v>2.58</v>
      </c>
      <c r="K409" s="407">
        <v>2.57</v>
      </c>
      <c r="L409" s="407">
        <v>2.63</v>
      </c>
      <c r="M409" s="407">
        <v>2.66</v>
      </c>
      <c r="N409" s="407">
        <v>2.42</v>
      </c>
      <c r="O409" s="94"/>
      <c r="P409" s="94"/>
      <c r="Q409" s="94"/>
    </row>
    <row r="410" spans="1:17" ht="12.75" customHeight="1">
      <c r="A410" s="368" t="s">
        <v>165</v>
      </c>
      <c r="B410" s="407">
        <v>2.4500000000000002</v>
      </c>
      <c r="C410" s="407">
        <v>2.31</v>
      </c>
      <c r="D410" s="407">
        <v>2.35</v>
      </c>
      <c r="E410" s="407">
        <v>2.54</v>
      </c>
      <c r="F410" s="407">
        <v>2.62</v>
      </c>
      <c r="G410" s="407">
        <v>2.69</v>
      </c>
      <c r="H410" s="407">
        <v>2.7</v>
      </c>
      <c r="I410" s="407">
        <v>2.75</v>
      </c>
      <c r="J410" s="407">
        <v>2.79</v>
      </c>
      <c r="K410" s="407">
        <v>2.74</v>
      </c>
      <c r="L410" s="407">
        <v>2.79</v>
      </c>
      <c r="M410" s="407">
        <v>2.97</v>
      </c>
      <c r="N410" s="407">
        <v>2.57</v>
      </c>
      <c r="O410" s="94"/>
      <c r="P410" s="94"/>
      <c r="Q410" s="94"/>
    </row>
    <row r="411" spans="1:17" ht="12.75" customHeight="1">
      <c r="A411" s="368" t="s">
        <v>166</v>
      </c>
      <c r="B411" s="407">
        <v>3.37</v>
      </c>
      <c r="C411" s="407">
        <v>3.5</v>
      </c>
      <c r="D411" s="407">
        <v>3.61</v>
      </c>
      <c r="E411" s="407">
        <v>3.74</v>
      </c>
      <c r="F411" s="407">
        <v>3.84</v>
      </c>
      <c r="G411" s="407">
        <v>3.88</v>
      </c>
      <c r="H411" s="407">
        <v>3.94</v>
      </c>
      <c r="I411" s="407">
        <v>4.0199999999999996</v>
      </c>
      <c r="J411" s="407">
        <v>4.03</v>
      </c>
      <c r="K411" s="407">
        <v>4.07</v>
      </c>
      <c r="L411" s="407">
        <v>4.03</v>
      </c>
      <c r="M411" s="407">
        <v>4.01</v>
      </c>
      <c r="N411" s="407">
        <v>3.72</v>
      </c>
      <c r="O411" s="94"/>
      <c r="P411" s="94"/>
      <c r="Q411" s="94"/>
    </row>
    <row r="412" spans="1:17" ht="12.75" customHeight="1">
      <c r="A412" s="368" t="s">
        <v>167</v>
      </c>
      <c r="B412" s="407">
        <v>3.85</v>
      </c>
      <c r="C412" s="407">
        <v>3.78</v>
      </c>
      <c r="D412" s="407">
        <v>3.74</v>
      </c>
      <c r="E412" s="407">
        <v>3.72</v>
      </c>
      <c r="F412" s="407">
        <v>3.75</v>
      </c>
      <c r="G412" s="407">
        <v>3.72</v>
      </c>
      <c r="H412" s="407">
        <v>3.79</v>
      </c>
      <c r="I412" s="407">
        <v>3.71</v>
      </c>
      <c r="J412" s="407">
        <v>3.56</v>
      </c>
      <c r="K412" s="407">
        <v>3.48</v>
      </c>
      <c r="L412" s="407">
        <v>3.49</v>
      </c>
      <c r="M412" s="407">
        <v>3.4</v>
      </c>
      <c r="N412" s="407">
        <v>3.72</v>
      </c>
      <c r="O412" s="94"/>
      <c r="P412" s="94"/>
      <c r="Q412" s="94"/>
    </row>
    <row r="413" spans="1:17" ht="12.75" customHeight="1">
      <c r="A413" s="368" t="s">
        <v>168</v>
      </c>
      <c r="B413" s="407">
        <v>3.08</v>
      </c>
      <c r="C413" s="407">
        <v>2.79</v>
      </c>
      <c r="D413" s="407">
        <v>2.58</v>
      </c>
      <c r="E413" s="407">
        <v>2.46</v>
      </c>
      <c r="F413" s="407">
        <v>2.4300000000000002</v>
      </c>
      <c r="G413" s="407">
        <v>2.39</v>
      </c>
      <c r="H413" s="407">
        <v>2.4</v>
      </c>
      <c r="I413" s="407">
        <v>2.42</v>
      </c>
      <c r="J413" s="407">
        <v>2.42</v>
      </c>
      <c r="K413" s="407">
        <v>2.5299999999999998</v>
      </c>
      <c r="L413" s="407">
        <v>2.6</v>
      </c>
      <c r="M413" s="407">
        <v>2.65</v>
      </c>
      <c r="N413" s="407">
        <v>2.61</v>
      </c>
      <c r="O413" s="94"/>
      <c r="P413" s="94"/>
      <c r="Q413" s="94"/>
    </row>
    <row r="414" spans="1:17" ht="12.75" customHeight="1">
      <c r="A414" s="368" t="s">
        <v>169</v>
      </c>
      <c r="B414" s="396">
        <v>2.5499999999999998</v>
      </c>
      <c r="C414" s="396">
        <v>2.5</v>
      </c>
      <c r="D414" s="396">
        <v>2.63</v>
      </c>
      <c r="E414" s="396">
        <v>2.8</v>
      </c>
      <c r="F414" s="396">
        <v>3.07</v>
      </c>
      <c r="G414" s="407">
        <v>3.25</v>
      </c>
      <c r="H414" s="407">
        <v>3.44</v>
      </c>
      <c r="I414" s="407">
        <v>3.54</v>
      </c>
      <c r="J414" s="407">
        <v>3.78</v>
      </c>
      <c r="K414" s="407">
        <v>3.72</v>
      </c>
      <c r="L414" s="407">
        <v>3.65</v>
      </c>
      <c r="M414" s="407">
        <v>3.64</v>
      </c>
      <c r="N414" s="407">
        <v>3</v>
      </c>
      <c r="O414" s="94"/>
      <c r="P414" s="94"/>
      <c r="Q414" s="94"/>
    </row>
    <row r="415" spans="1:17" ht="12.75" customHeight="1">
      <c r="A415" s="368" t="s">
        <v>170</v>
      </c>
      <c r="B415" s="407">
        <v>3.43</v>
      </c>
      <c r="C415" s="407">
        <v>3.15</v>
      </c>
      <c r="D415" s="407">
        <v>3.01</v>
      </c>
      <c r="E415" s="407">
        <v>3.2</v>
      </c>
      <c r="F415" s="407">
        <v>3.22</v>
      </c>
      <c r="G415" s="407">
        <v>3.29</v>
      </c>
      <c r="H415" s="407">
        <v>3.31</v>
      </c>
      <c r="I415" s="407">
        <v>3.37</v>
      </c>
      <c r="J415" s="407">
        <v>3.33</v>
      </c>
      <c r="K415" s="407">
        <v>3.3</v>
      </c>
      <c r="L415" s="407">
        <v>3.26</v>
      </c>
      <c r="M415" s="407">
        <v>3.11</v>
      </c>
      <c r="N415" s="407">
        <v>3.24</v>
      </c>
      <c r="O415" s="94"/>
      <c r="P415" s="94"/>
      <c r="Q415" s="94"/>
    </row>
    <row r="416" spans="1:17" ht="12.75" customHeight="1">
      <c r="A416" s="368" t="s">
        <v>171</v>
      </c>
      <c r="B416" s="407">
        <v>2.84</v>
      </c>
      <c r="C416" s="407">
        <v>2.85</v>
      </c>
      <c r="D416" s="407">
        <v>2.96</v>
      </c>
      <c r="E416" s="407">
        <v>3.1</v>
      </c>
      <c r="F416" s="407">
        <v>3.25</v>
      </c>
      <c r="G416" s="407">
        <v>3.47</v>
      </c>
      <c r="H416" s="407">
        <v>3.63</v>
      </c>
      <c r="I416" s="407">
        <v>3.58</v>
      </c>
      <c r="J416" s="407">
        <v>3.6</v>
      </c>
      <c r="K416" s="407">
        <v>3.7</v>
      </c>
      <c r="L416" s="407">
        <v>3.56</v>
      </c>
      <c r="M416" s="407">
        <v>3.43</v>
      </c>
      <c r="N416" s="407">
        <v>3.26</v>
      </c>
      <c r="O416" s="94"/>
      <c r="P416" s="94"/>
      <c r="Q416" s="94"/>
    </row>
    <row r="417" spans="1:17" ht="12.75" customHeight="1">
      <c r="A417" s="368" t="s">
        <v>172</v>
      </c>
      <c r="B417" s="396">
        <v>3.21</v>
      </c>
      <c r="C417" s="396">
        <v>3.04</v>
      </c>
      <c r="D417" s="396">
        <v>3.25</v>
      </c>
      <c r="E417" s="396">
        <v>3.57</v>
      </c>
      <c r="F417" s="396">
        <v>3.76</v>
      </c>
      <c r="G417" s="396">
        <v>3.75</v>
      </c>
      <c r="H417" s="396">
        <v>3.74</v>
      </c>
      <c r="I417" s="396">
        <v>3.69</v>
      </c>
      <c r="J417" s="396">
        <v>3.61</v>
      </c>
      <c r="K417" s="396">
        <v>3.52</v>
      </c>
      <c r="L417" s="396">
        <v>3.48</v>
      </c>
      <c r="M417" s="396">
        <v>3.67</v>
      </c>
      <c r="N417" s="396">
        <v>3.45</v>
      </c>
      <c r="O417" s="94"/>
      <c r="P417" s="94"/>
      <c r="Q417" s="94"/>
    </row>
    <row r="418" spans="1:17" ht="12.75" customHeight="1">
      <c r="A418" s="368" t="s">
        <v>173</v>
      </c>
      <c r="B418" s="396">
        <v>3.84</v>
      </c>
      <c r="C418" s="396">
        <v>4.0999999999999996</v>
      </c>
      <c r="D418" s="396">
        <v>4.26</v>
      </c>
      <c r="E418" s="396">
        <v>4.53</v>
      </c>
      <c r="F418" s="396">
        <v>4.72</v>
      </c>
      <c r="G418" s="396">
        <v>4.8099999999999996</v>
      </c>
      <c r="H418" s="396">
        <v>4.88</v>
      </c>
      <c r="I418" s="396">
        <v>4.83</v>
      </c>
      <c r="J418" s="396">
        <v>4.9800000000000004</v>
      </c>
      <c r="K418" s="396">
        <v>5.07</v>
      </c>
      <c r="L418" s="396">
        <v>5.32</v>
      </c>
      <c r="M418" s="396">
        <v>5.75</v>
      </c>
      <c r="N418" s="396">
        <v>4.55</v>
      </c>
      <c r="O418" s="94"/>
      <c r="P418" s="94"/>
      <c r="Q418" s="94"/>
    </row>
    <row r="419" spans="1:17" ht="12.75" customHeight="1">
      <c r="A419" s="368" t="s">
        <v>174</v>
      </c>
      <c r="B419" s="396">
        <v>5.25</v>
      </c>
      <c r="C419" s="396">
        <v>4.7300000000000004</v>
      </c>
      <c r="D419" s="396">
        <v>4.57</v>
      </c>
      <c r="E419" s="396">
        <v>4.37</v>
      </c>
      <c r="F419" s="396">
        <v>4.17</v>
      </c>
      <c r="G419" s="396">
        <v>4.0999999999999996</v>
      </c>
      <c r="H419" s="396">
        <v>4.0599999999999996</v>
      </c>
      <c r="I419" s="396">
        <v>4.0199999999999996</v>
      </c>
      <c r="J419" s="396">
        <v>3.89</v>
      </c>
      <c r="K419" s="396">
        <v>3.93</v>
      </c>
      <c r="L419" s="396">
        <v>4.0999999999999996</v>
      </c>
      <c r="M419" s="396">
        <v>4.08</v>
      </c>
      <c r="N419" s="396">
        <v>4.3</v>
      </c>
      <c r="O419" s="94"/>
      <c r="P419" s="94"/>
      <c r="Q419" s="94"/>
    </row>
    <row r="420" spans="1:17" ht="12.75" customHeight="1">
      <c r="A420" s="368" t="s">
        <v>175</v>
      </c>
      <c r="B420" s="396">
        <v>3.52</v>
      </c>
      <c r="C420" s="396">
        <v>3.23</v>
      </c>
      <c r="D420" s="396">
        <v>3.56</v>
      </c>
      <c r="E420" s="396">
        <v>3.66</v>
      </c>
      <c r="F420" s="396">
        <v>3.58</v>
      </c>
      <c r="G420" s="396">
        <v>3.54</v>
      </c>
      <c r="H420" s="396">
        <v>3.44</v>
      </c>
      <c r="I420" s="396">
        <v>3.32</v>
      </c>
      <c r="J420" s="396">
        <v>3.27</v>
      </c>
      <c r="K420" s="396">
        <v>3.33</v>
      </c>
      <c r="L420" s="396">
        <v>3.18</v>
      </c>
      <c r="M420" s="396">
        <v>3.06</v>
      </c>
      <c r="N420" s="396">
        <v>3.38</v>
      </c>
      <c r="O420" s="94"/>
      <c r="P420" s="94"/>
      <c r="Q420" s="94"/>
    </row>
    <row r="421" spans="1:17" ht="12.75" customHeight="1">
      <c r="A421" s="368" t="s">
        <v>176</v>
      </c>
      <c r="B421" s="396">
        <v>2.77</v>
      </c>
      <c r="C421" s="396">
        <v>2.56</v>
      </c>
      <c r="D421" s="396">
        <v>2.38</v>
      </c>
      <c r="E421" s="396">
        <v>2.39</v>
      </c>
      <c r="F421" s="396">
        <v>2.77</v>
      </c>
      <c r="G421" s="396">
        <v>2.95</v>
      </c>
      <c r="H421" s="396">
        <v>2.86</v>
      </c>
      <c r="I421" s="396">
        <v>2.84</v>
      </c>
      <c r="J421" s="396">
        <v>2.73</v>
      </c>
      <c r="K421" s="396">
        <v>2.65</v>
      </c>
      <c r="L421" s="396">
        <v>2.62</v>
      </c>
      <c r="M421" s="396">
        <v>2.4900000000000002</v>
      </c>
      <c r="N421" s="396">
        <v>2.65</v>
      </c>
      <c r="O421" s="94"/>
      <c r="P421" s="94"/>
      <c r="Q421" s="94"/>
    </row>
    <row r="422" spans="1:17" ht="12.75" customHeight="1">
      <c r="A422" s="368" t="s">
        <v>177</v>
      </c>
      <c r="B422" s="396">
        <v>2.5</v>
      </c>
      <c r="C422" s="396">
        <v>2.2200000000000002</v>
      </c>
      <c r="D422" s="396">
        <v>2.5299999999999998</v>
      </c>
      <c r="E422" s="396">
        <v>2.58</v>
      </c>
      <c r="F422" s="396">
        <v>2.57</v>
      </c>
      <c r="G422" s="396">
        <v>2.66</v>
      </c>
      <c r="H422" s="396">
        <v>2.52</v>
      </c>
      <c r="I422" s="396">
        <v>2.5099999999999998</v>
      </c>
      <c r="J422" s="396">
        <v>2.54</v>
      </c>
      <c r="K422" s="396">
        <v>2.59</v>
      </c>
      <c r="L422" s="396">
        <v>2.57</v>
      </c>
      <c r="M422" s="396">
        <v>2.59</v>
      </c>
      <c r="N422" s="396">
        <v>2.48</v>
      </c>
      <c r="O422" s="94"/>
      <c r="P422" s="94"/>
      <c r="Q422" s="94"/>
    </row>
    <row r="423" spans="1:17" ht="12.75" customHeight="1">
      <c r="A423" s="368" t="s">
        <v>178</v>
      </c>
      <c r="B423" s="396">
        <v>2.5</v>
      </c>
      <c r="C423" s="396">
        <v>2.3199999999999998</v>
      </c>
      <c r="D423" s="396">
        <v>2.4</v>
      </c>
      <c r="E423" s="396">
        <v>2.4300000000000002</v>
      </c>
      <c r="F423" s="396">
        <v>2.68</v>
      </c>
      <c r="G423" s="396">
        <v>2.82</v>
      </c>
      <c r="H423" s="396">
        <v>2.87</v>
      </c>
      <c r="I423" s="396">
        <v>2.84</v>
      </c>
      <c r="J423" s="396">
        <v>2.83</v>
      </c>
      <c r="K423" s="396">
        <v>2.87</v>
      </c>
      <c r="L423" s="396">
        <v>2.86</v>
      </c>
      <c r="M423" s="396">
        <v>2.98</v>
      </c>
      <c r="N423" s="396">
        <v>2.62</v>
      </c>
      <c r="O423" s="94"/>
      <c r="P423" s="94"/>
      <c r="Q423" s="94"/>
    </row>
    <row r="424" spans="1:17" ht="12.75" customHeight="1">
      <c r="A424" s="368" t="s">
        <v>179</v>
      </c>
      <c r="B424" s="396">
        <v>2.74</v>
      </c>
      <c r="C424" s="396">
        <v>2.63</v>
      </c>
      <c r="D424" s="396">
        <v>2.74</v>
      </c>
      <c r="E424" s="396">
        <v>2.85</v>
      </c>
      <c r="F424" s="396">
        <v>2.87</v>
      </c>
      <c r="G424" s="396">
        <v>2.87</v>
      </c>
      <c r="H424" s="396">
        <v>2.88</v>
      </c>
      <c r="I424" s="396">
        <v>2.87</v>
      </c>
      <c r="J424" s="396">
        <v>2.83</v>
      </c>
      <c r="K424" s="396">
        <v>2.87</v>
      </c>
      <c r="L424" s="396">
        <v>2.83</v>
      </c>
      <c r="M424" s="396">
        <v>2.81</v>
      </c>
      <c r="N424" s="396">
        <v>2.78</v>
      </c>
      <c r="O424" s="94"/>
      <c r="P424" s="94"/>
      <c r="Q424" s="94"/>
    </row>
    <row r="425" spans="1:17" ht="12.75" customHeight="1">
      <c r="A425" s="368" t="s">
        <v>180</v>
      </c>
      <c r="B425" s="396">
        <v>2.92</v>
      </c>
      <c r="C425" s="396">
        <v>3.21</v>
      </c>
      <c r="D425" s="396">
        <v>3.63</v>
      </c>
      <c r="E425" s="396">
        <v>4.21</v>
      </c>
      <c r="F425" s="396">
        <v>4.38</v>
      </c>
      <c r="G425" s="396">
        <v>4.25</v>
      </c>
      <c r="H425" s="396">
        <v>4.0599999999999996</v>
      </c>
      <c r="I425" s="396">
        <v>3.89</v>
      </c>
      <c r="J425" s="396">
        <v>3.7</v>
      </c>
      <c r="K425" s="396">
        <v>3.55</v>
      </c>
      <c r="L425" s="396">
        <v>3.37</v>
      </c>
      <c r="M425" s="396">
        <v>3.33</v>
      </c>
      <c r="N425" s="396">
        <v>3.56</v>
      </c>
      <c r="O425" s="94"/>
      <c r="P425" s="94"/>
      <c r="Q425" s="94"/>
    </row>
    <row r="426" spans="1:17" ht="12.75" customHeight="1">
      <c r="A426" s="368" t="s">
        <v>181</v>
      </c>
      <c r="B426" s="396">
        <v>3.08</v>
      </c>
      <c r="C426" s="396">
        <v>2.95</v>
      </c>
      <c r="D426" s="396">
        <v>3.35</v>
      </c>
      <c r="E426" s="396">
        <v>3.39</v>
      </c>
      <c r="F426" s="396">
        <v>3.44</v>
      </c>
      <c r="G426" s="396">
        <v>3.61</v>
      </c>
      <c r="H426" s="396">
        <v>3.68</v>
      </c>
      <c r="I426" s="396">
        <v>3.68</v>
      </c>
      <c r="J426" s="396">
        <v>3.77</v>
      </c>
      <c r="K426" s="396">
        <v>3.83</v>
      </c>
      <c r="L426" s="396">
        <v>3.88</v>
      </c>
      <c r="M426" s="396">
        <v>3.82</v>
      </c>
      <c r="N426" s="396">
        <v>3.4</v>
      </c>
      <c r="O426" s="94"/>
      <c r="P426" s="94"/>
      <c r="Q426" s="94"/>
    </row>
    <row r="427" spans="1:17" ht="12.75" customHeight="1">
      <c r="A427" s="368" t="s">
        <v>182</v>
      </c>
      <c r="B427" s="396">
        <v>3.55</v>
      </c>
      <c r="C427" s="396">
        <v>3.37</v>
      </c>
      <c r="D427" s="396">
        <v>3.27</v>
      </c>
      <c r="E427" s="396">
        <v>3.36</v>
      </c>
      <c r="F427" s="396">
        <v>3.43</v>
      </c>
      <c r="G427" s="396">
        <v>3.46</v>
      </c>
      <c r="H427" s="396">
        <v>3.4</v>
      </c>
      <c r="I427" s="396">
        <v>3.43</v>
      </c>
      <c r="J427" s="396">
        <v>3.36</v>
      </c>
      <c r="K427" s="396">
        <v>3.42</v>
      </c>
      <c r="L427" s="396">
        <v>3.35</v>
      </c>
      <c r="M427" s="396">
        <v>3.31</v>
      </c>
      <c r="N427" s="396">
        <v>3.4</v>
      </c>
      <c r="O427" s="94"/>
      <c r="P427" s="94"/>
      <c r="Q427" s="94"/>
    </row>
    <row r="428" spans="1:17" ht="12.75" customHeight="1">
      <c r="A428" s="368" t="s">
        <v>49</v>
      </c>
      <c r="B428" s="396">
        <v>3.23</v>
      </c>
      <c r="C428" s="396">
        <v>3.2</v>
      </c>
      <c r="D428" s="396">
        <v>3.24</v>
      </c>
      <c r="E428" s="396">
        <v>3.36</v>
      </c>
      <c r="F428" s="396">
        <v>3.43</v>
      </c>
      <c r="G428" s="396">
        <v>3.45</v>
      </c>
      <c r="H428" s="396">
        <v>3.53</v>
      </c>
      <c r="I428" s="396">
        <v>3.52</v>
      </c>
      <c r="J428" s="396">
        <v>3.66</v>
      </c>
      <c r="K428" s="396">
        <v>3.79</v>
      </c>
      <c r="L428" s="396">
        <v>3.81</v>
      </c>
      <c r="M428" s="396">
        <v>4.09</v>
      </c>
      <c r="N428" s="396">
        <v>3.42</v>
      </c>
      <c r="O428" s="94"/>
      <c r="P428" s="94"/>
      <c r="Q428" s="94"/>
    </row>
    <row r="429" spans="1:17" ht="12.75" customHeight="1">
      <c r="A429" s="368" t="s">
        <v>50</v>
      </c>
      <c r="B429" s="396">
        <v>3.98</v>
      </c>
      <c r="C429" s="396">
        <v>3.88</v>
      </c>
      <c r="D429" s="396">
        <v>3.91</v>
      </c>
      <c r="E429" s="396">
        <v>4.0599999999999996</v>
      </c>
      <c r="F429" s="396">
        <v>4.59</v>
      </c>
      <c r="G429" s="396">
        <v>4.59</v>
      </c>
      <c r="H429" s="396">
        <v>4.5199999999999996</v>
      </c>
      <c r="I429" s="396">
        <v>4.53</v>
      </c>
      <c r="J429" s="396">
        <v>4.71</v>
      </c>
      <c r="K429" s="396">
        <v>4.75</v>
      </c>
      <c r="L429" s="396">
        <v>4.8899999999999997</v>
      </c>
      <c r="M429" s="396">
        <v>4.88</v>
      </c>
      <c r="N429" s="396">
        <v>4.26</v>
      </c>
      <c r="O429" s="94"/>
      <c r="P429" s="94"/>
      <c r="Q429" s="94"/>
    </row>
    <row r="430" spans="1:17" ht="12.75" customHeight="1">
      <c r="A430" s="368" t="s">
        <v>51</v>
      </c>
      <c r="B430" s="396">
        <v>5.03</v>
      </c>
      <c r="C430" s="396">
        <v>5.17</v>
      </c>
      <c r="D430" s="396">
        <v>5.64</v>
      </c>
      <c r="E430" s="396">
        <v>6.76</v>
      </c>
      <c r="F430" s="396">
        <v>7.65</v>
      </c>
      <c r="G430" s="396">
        <v>7.39</v>
      </c>
      <c r="H430" s="396">
        <v>7.71</v>
      </c>
      <c r="I430" s="396">
        <v>7.96</v>
      </c>
      <c r="J430" s="396">
        <v>10.1</v>
      </c>
      <c r="K430" s="396">
        <v>10.5</v>
      </c>
      <c r="L430" s="396">
        <v>10.1</v>
      </c>
      <c r="M430" s="396">
        <v>8.8699999999999992</v>
      </c>
      <c r="N430" s="396">
        <v>6.48</v>
      </c>
      <c r="O430" s="94"/>
      <c r="P430" s="94"/>
      <c r="Q430" s="94"/>
    </row>
    <row r="431" spans="1:17" ht="12.75" customHeight="1">
      <c r="A431" s="368" t="s">
        <v>249</v>
      </c>
      <c r="B431" s="396">
        <v>7.62</v>
      </c>
      <c r="C431" s="396">
        <v>7.15</v>
      </c>
      <c r="D431" s="396">
        <v>7.61</v>
      </c>
      <c r="E431" s="396">
        <v>7.43</v>
      </c>
      <c r="F431" s="396">
        <v>6.65</v>
      </c>
      <c r="G431" s="396">
        <v>6.29</v>
      </c>
      <c r="H431" s="396">
        <v>5.95</v>
      </c>
      <c r="I431" s="396">
        <v>6.2</v>
      </c>
      <c r="J431" s="396">
        <v>5.79</v>
      </c>
      <c r="K431" s="396">
        <v>5.71</v>
      </c>
      <c r="L431" s="396">
        <v>5.75</v>
      </c>
      <c r="M431" s="396">
        <v>5.84</v>
      </c>
      <c r="N431" s="396">
        <v>6.78</v>
      </c>
      <c r="O431" s="94"/>
      <c r="P431" s="94"/>
      <c r="Q431" s="94"/>
    </row>
    <row r="432" spans="1:17" ht="12.75" customHeight="1">
      <c r="A432" s="347" t="s">
        <v>251</v>
      </c>
      <c r="B432" s="446">
        <v>5.72</v>
      </c>
      <c r="C432" s="446">
        <v>5.17</v>
      </c>
      <c r="D432" s="446">
        <v>4.8499999999999996</v>
      </c>
      <c r="E432" s="447">
        <v>4.4800000000000004</v>
      </c>
      <c r="F432" s="446">
        <v>4.47</v>
      </c>
      <c r="G432" s="446">
        <v>4.79</v>
      </c>
      <c r="H432" s="446">
        <v>4.87</v>
      </c>
      <c r="I432" s="446">
        <v>4.9000000000000004</v>
      </c>
      <c r="J432" s="446">
        <v>4.7300000000000004</v>
      </c>
      <c r="K432" s="446">
        <v>4.7</v>
      </c>
      <c r="L432" s="446">
        <v>4.41</v>
      </c>
      <c r="M432" s="446">
        <v>4.33</v>
      </c>
      <c r="N432" s="446">
        <v>4.87</v>
      </c>
      <c r="O432" s="94"/>
      <c r="P432" s="94"/>
      <c r="Q432" s="94"/>
    </row>
    <row r="433" spans="1:30" ht="12.75" customHeight="1">
      <c r="A433" s="347" t="s">
        <v>254</v>
      </c>
      <c r="B433" s="446">
        <v>4.16</v>
      </c>
      <c r="C433" s="446">
        <v>4.49</v>
      </c>
      <c r="D433" s="446">
        <v>5.44</v>
      </c>
      <c r="E433" s="446">
        <v>5.79</v>
      </c>
      <c r="F433" s="446">
        <v>5.88</v>
      </c>
      <c r="G433" s="446">
        <v>6.1</v>
      </c>
      <c r="H433" s="446">
        <v>6.44</v>
      </c>
      <c r="I433" s="446">
        <v>6.69</v>
      </c>
      <c r="J433" s="446">
        <v>7.42</v>
      </c>
      <c r="K433" s="446">
        <v>7.55</v>
      </c>
      <c r="L433" s="446">
        <v>8.01</v>
      </c>
      <c r="M433" s="446">
        <v>8.16</v>
      </c>
      <c r="N433" s="446">
        <v>5.7</v>
      </c>
      <c r="O433" s="94"/>
      <c r="P433" s="94"/>
      <c r="Q433" s="94"/>
    </row>
    <row r="434" spans="1:30" ht="12.75" customHeight="1">
      <c r="A434" s="347" t="s">
        <v>255</v>
      </c>
      <c r="B434" s="446">
        <v>7.41</v>
      </c>
      <c r="C434" s="446">
        <v>7.1</v>
      </c>
      <c r="D434" s="446">
        <v>7.59</v>
      </c>
      <c r="E434" s="446">
        <v>7.54</v>
      </c>
      <c r="F434" s="446">
        <v>7.27</v>
      </c>
      <c r="G434" s="446">
        <v>7.3</v>
      </c>
      <c r="H434" s="446">
        <v>7.2</v>
      </c>
      <c r="I434" s="14">
        <v>7.05</v>
      </c>
      <c r="J434" s="446">
        <v>7.1</v>
      </c>
      <c r="K434" s="446">
        <v>7.2</v>
      </c>
      <c r="L434" s="446">
        <v>7.11</v>
      </c>
      <c r="M434" s="446">
        <v>6.67</v>
      </c>
      <c r="N434" s="446">
        <v>7.24</v>
      </c>
      <c r="O434" s="94"/>
      <c r="P434" s="94"/>
      <c r="Q434" s="94"/>
    </row>
    <row r="435" spans="1:30" ht="12.75" customHeight="1">
      <c r="A435" s="347" t="s">
        <v>256</v>
      </c>
      <c r="B435" s="446">
        <v>6.7</v>
      </c>
      <c r="C435" s="446">
        <v>7.89</v>
      </c>
      <c r="D435" s="446">
        <v>8.0399999999999991</v>
      </c>
      <c r="E435" s="446">
        <v>8.27</v>
      </c>
      <c r="F435" s="446">
        <v>8.3800000000000008</v>
      </c>
      <c r="G435" s="446">
        <v>8.4700000000000006</v>
      </c>
      <c r="H435" s="446">
        <v>8.3000000000000007</v>
      </c>
      <c r="I435" s="452">
        <v>8.1199999999999992</v>
      </c>
      <c r="J435" s="446">
        <v>7.97</v>
      </c>
      <c r="K435" s="446">
        <v>7.79</v>
      </c>
      <c r="L435" s="446">
        <v>7.71</v>
      </c>
      <c r="M435" s="446">
        <v>7.68</v>
      </c>
      <c r="N435" s="471">
        <v>7.77</v>
      </c>
      <c r="O435" s="94"/>
      <c r="P435" s="94"/>
      <c r="Q435" s="94"/>
    </row>
    <row r="436" spans="1:30" ht="12.75" customHeight="1">
      <c r="A436" s="347" t="s">
        <v>265</v>
      </c>
      <c r="B436" s="446">
        <v>7.37</v>
      </c>
      <c r="C436" s="446">
        <v>6.95</v>
      </c>
      <c r="D436" s="446">
        <v>6.88</v>
      </c>
      <c r="E436" s="446">
        <v>6.8</v>
      </c>
      <c r="F436" s="446">
        <v>6.94</v>
      </c>
      <c r="G436" s="446">
        <v>6.85</v>
      </c>
      <c r="H436" s="446">
        <v>6.73</v>
      </c>
      <c r="I436" s="446">
        <v>6.65</v>
      </c>
      <c r="J436" s="446">
        <v>6.5</v>
      </c>
      <c r="K436" s="446">
        <v>6.74</v>
      </c>
      <c r="L436" s="446">
        <v>6.82</v>
      </c>
      <c r="M436" s="446">
        <v>7.08</v>
      </c>
      <c r="N436" s="446">
        <v>6.87</v>
      </c>
      <c r="O436" s="94"/>
      <c r="P436" s="94"/>
      <c r="Q436" s="94"/>
    </row>
    <row r="437" spans="1:30" ht="12.75" customHeight="1">
      <c r="A437" s="506" t="s">
        <v>267</v>
      </c>
      <c r="B437" s="452">
        <v>6.49</v>
      </c>
      <c r="C437" s="452">
        <v>6.15</v>
      </c>
      <c r="D437" s="14">
        <v>5.97</v>
      </c>
      <c r="E437" s="14">
        <v>5.71</v>
      </c>
      <c r="F437" s="14">
        <v>5.71</v>
      </c>
      <c r="G437" s="14">
        <v>6.04</v>
      </c>
      <c r="H437" s="14">
        <v>6.14</v>
      </c>
      <c r="I437" s="14">
        <v>6.15</v>
      </c>
      <c r="J437" s="14">
        <v>5.89</v>
      </c>
      <c r="K437" s="508">
        <v>5.7</v>
      </c>
      <c r="L437" s="508">
        <v>5.56</v>
      </c>
      <c r="M437" s="508">
        <v>5.33</v>
      </c>
      <c r="N437" s="508">
        <v>5.99</v>
      </c>
      <c r="O437" s="65"/>
      <c r="P437" s="94"/>
      <c r="Q437" s="94"/>
    </row>
    <row r="438" spans="1:30" ht="12.75" customHeight="1">
      <c r="A438" s="506" t="s">
        <v>269</v>
      </c>
      <c r="B438" s="452">
        <v>5.42</v>
      </c>
      <c r="C438" s="452">
        <v>5.23</v>
      </c>
      <c r="D438" s="14">
        <v>4.84</v>
      </c>
      <c r="E438" s="14">
        <v>4.72</v>
      </c>
      <c r="F438" s="14">
        <v>4.8600000000000003</v>
      </c>
      <c r="G438" s="14">
        <v>4.8600000000000003</v>
      </c>
      <c r="H438" s="14">
        <v>4.75</v>
      </c>
      <c r="I438" s="14">
        <v>4.82</v>
      </c>
      <c r="J438" s="14">
        <v>4.6100000000000003</v>
      </c>
      <c r="K438" s="508">
        <v>4.4000000000000004</v>
      </c>
      <c r="L438" s="508">
        <v>4.46</v>
      </c>
      <c r="M438" s="508">
        <v>4.45</v>
      </c>
      <c r="N438" s="508">
        <v>4.8899999999999997</v>
      </c>
      <c r="O438" s="65"/>
      <c r="P438" s="94"/>
      <c r="Q438" s="94"/>
    </row>
    <row r="439" spans="1:30" ht="12.75" customHeight="1">
      <c r="A439" s="506" t="s">
        <v>272</v>
      </c>
      <c r="B439" s="452">
        <v>4.2</v>
      </c>
      <c r="C439" s="452">
        <v>3.75</v>
      </c>
      <c r="D439" s="14">
        <v>3.68</v>
      </c>
      <c r="E439" s="14">
        <v>3.48</v>
      </c>
      <c r="F439" s="14">
        <v>3.68</v>
      </c>
      <c r="G439" s="14">
        <v>3.88</v>
      </c>
      <c r="H439" s="14">
        <v>3.9</v>
      </c>
      <c r="I439" s="14">
        <v>4.01</v>
      </c>
      <c r="J439" s="14">
        <v>4.16</v>
      </c>
      <c r="K439" s="508">
        <v>4.37</v>
      </c>
      <c r="L439" s="508">
        <v>4.16</v>
      </c>
      <c r="M439" s="508">
        <v>4.05</v>
      </c>
      <c r="N439" s="508">
        <v>3.89</v>
      </c>
      <c r="O439" s="65"/>
      <c r="P439" s="94"/>
      <c r="Q439" s="94"/>
    </row>
    <row r="440" spans="1:30" ht="12.75" customHeight="1" thickBot="1">
      <c r="A440" s="482" t="s">
        <v>273</v>
      </c>
      <c r="B440" s="491">
        <v>4.37</v>
      </c>
      <c r="C440" s="491">
        <v>4.7699999999999996</v>
      </c>
      <c r="D440" s="13">
        <v>4.83</v>
      </c>
      <c r="E440" s="13">
        <v>4.6500000000000004</v>
      </c>
      <c r="F440" s="13">
        <v>4.6399999999999997</v>
      </c>
      <c r="G440" s="13">
        <v>4.7300000000000004</v>
      </c>
      <c r="H440" s="13">
        <v>4.51</v>
      </c>
      <c r="I440" s="13">
        <v>4.6900000000000004</v>
      </c>
      <c r="J440" s="13">
        <v>4.92</v>
      </c>
      <c r="K440" s="13"/>
      <c r="L440" s="13"/>
      <c r="M440" s="13"/>
      <c r="N440" s="13"/>
      <c r="O440" s="65"/>
      <c r="P440" s="94"/>
      <c r="Q440" s="94"/>
    </row>
    <row r="441" spans="1:30" ht="12.75" customHeight="1">
      <c r="A441" s="506"/>
      <c r="B441" s="452"/>
      <c r="C441" s="452"/>
      <c r="D441" s="14"/>
      <c r="E441" s="14"/>
      <c r="F441" s="14"/>
      <c r="G441" s="14"/>
      <c r="H441" s="14"/>
      <c r="I441" s="14"/>
      <c r="J441" s="14"/>
      <c r="K441" s="14"/>
      <c r="L441" s="14"/>
      <c r="M441" s="14"/>
      <c r="N441" s="14"/>
      <c r="O441" s="65"/>
      <c r="P441" s="94"/>
      <c r="Q441" s="94"/>
    </row>
    <row r="442" spans="1:30" ht="12.75" customHeight="1" thickBot="1">
      <c r="A442" s="11" t="s">
        <v>354</v>
      </c>
      <c r="B442" s="11"/>
      <c r="C442" s="11"/>
      <c r="D442" s="11"/>
      <c r="E442" s="11"/>
      <c r="F442" s="11"/>
      <c r="G442" s="11"/>
      <c r="H442" s="93"/>
      <c r="I442" s="93"/>
      <c r="J442" s="93"/>
      <c r="K442" s="93"/>
      <c r="L442" s="93"/>
      <c r="M442" s="93"/>
      <c r="N442" s="367"/>
      <c r="O442" s="150"/>
      <c r="P442" s="150"/>
      <c r="Q442" s="150"/>
      <c r="R442" s="18"/>
      <c r="S442" s="18"/>
      <c r="T442" s="18"/>
      <c r="U442" s="18"/>
      <c r="V442" s="18"/>
      <c r="W442" s="18"/>
      <c r="X442" s="18"/>
      <c r="Y442" s="18"/>
      <c r="Z442" s="18"/>
      <c r="AA442" s="18"/>
      <c r="AB442" s="18"/>
      <c r="AC442" s="18"/>
      <c r="AD442" s="18"/>
    </row>
    <row r="443" spans="1:30" ht="12.75" customHeight="1" thickBot="1">
      <c r="A443" s="270" t="s">
        <v>204</v>
      </c>
      <c r="B443" s="602" t="s">
        <v>73</v>
      </c>
      <c r="C443" s="602"/>
      <c r="D443" s="602"/>
      <c r="E443" s="602"/>
      <c r="F443" s="602"/>
      <c r="G443" s="602"/>
      <c r="H443" s="602"/>
      <c r="I443" s="602"/>
      <c r="J443" s="602"/>
      <c r="K443" s="602"/>
      <c r="L443" s="602"/>
      <c r="M443" s="602"/>
      <c r="N443" s="94"/>
      <c r="O443" s="150"/>
      <c r="P443" s="270"/>
      <c r="Q443" s="150"/>
      <c r="R443" s="18"/>
      <c r="S443" s="22"/>
      <c r="T443" s="22"/>
      <c r="U443" s="22"/>
      <c r="V443" s="22"/>
      <c r="W443" s="22"/>
      <c r="X443" s="22"/>
      <c r="Y443" s="22"/>
      <c r="Z443" s="22"/>
      <c r="AA443" s="22"/>
      <c r="AB443" s="22"/>
      <c r="AC443" s="22"/>
      <c r="AD443" s="22"/>
    </row>
    <row r="444" spans="1:30" ht="12.75" customHeight="1" thickBot="1">
      <c r="A444" s="159" t="s">
        <v>238</v>
      </c>
      <c r="B444" s="405" t="s">
        <v>153</v>
      </c>
      <c r="C444" s="405" t="s">
        <v>154</v>
      </c>
      <c r="D444" s="405" t="s">
        <v>155</v>
      </c>
      <c r="E444" s="405" t="s">
        <v>144</v>
      </c>
      <c r="F444" s="405" t="s">
        <v>145</v>
      </c>
      <c r="G444" s="405" t="s">
        <v>146</v>
      </c>
      <c r="H444" s="405" t="s">
        <v>147</v>
      </c>
      <c r="I444" s="405" t="s">
        <v>148</v>
      </c>
      <c r="J444" s="405" t="s">
        <v>149</v>
      </c>
      <c r="K444" s="405" t="s">
        <v>150</v>
      </c>
      <c r="L444" s="405" t="s">
        <v>151</v>
      </c>
      <c r="M444" s="405" t="s">
        <v>152</v>
      </c>
      <c r="N444" s="94"/>
      <c r="O444" s="150"/>
      <c r="P444" s="270"/>
      <c r="Q444" s="150"/>
      <c r="R444" s="18"/>
      <c r="S444" s="22"/>
      <c r="T444" s="22"/>
      <c r="U444" s="22"/>
      <c r="V444" s="22"/>
      <c r="W444" s="22"/>
      <c r="X444" s="23"/>
      <c r="Y444" s="22"/>
      <c r="Z444" s="22"/>
      <c r="AA444" s="22"/>
      <c r="AB444" s="22"/>
      <c r="AC444" s="22"/>
      <c r="AD444" s="22"/>
    </row>
    <row r="445" spans="1:30" ht="12.75" customHeight="1">
      <c r="A445" s="94"/>
      <c r="B445" s="601" t="s">
        <v>217</v>
      </c>
      <c r="C445" s="601"/>
      <c r="D445" s="601"/>
      <c r="E445" s="601"/>
      <c r="F445" s="601"/>
      <c r="G445" s="601"/>
      <c r="H445" s="601"/>
      <c r="I445" s="601"/>
      <c r="J445" s="601"/>
      <c r="K445" s="601"/>
      <c r="L445" s="601"/>
      <c r="M445" s="601"/>
      <c r="N445" s="94"/>
      <c r="O445" s="19"/>
      <c r="P445" s="24"/>
      <c r="Q445" s="150"/>
      <c r="R445" s="18"/>
      <c r="S445" s="18"/>
      <c r="T445" s="18"/>
      <c r="U445" s="18"/>
      <c r="V445" s="18"/>
      <c r="W445" s="18"/>
      <c r="X445" s="18"/>
      <c r="Y445" s="18"/>
      <c r="Z445" s="18"/>
      <c r="AA445" s="18"/>
      <c r="AB445" s="18"/>
      <c r="AC445" s="18"/>
      <c r="AD445" s="18"/>
    </row>
    <row r="446" spans="1:30" ht="12.75" customHeight="1">
      <c r="A446" s="94" t="s">
        <v>205</v>
      </c>
      <c r="B446" s="307">
        <v>-0.2387999999999999</v>
      </c>
      <c r="C446" s="307">
        <v>-0.25090000000000012</v>
      </c>
      <c r="D446" s="307">
        <v>-0.2330000000000001</v>
      </c>
      <c r="E446" s="307">
        <v>-0.19819999999999993</v>
      </c>
      <c r="F446" s="307">
        <v>-0.10490000000000066</v>
      </c>
      <c r="G446" s="307">
        <v>-0.10550000000000015</v>
      </c>
      <c r="H446" s="307">
        <v>-0.10199999999999987</v>
      </c>
      <c r="I446" s="307">
        <v>-0.13309999999999977</v>
      </c>
      <c r="J446" s="307">
        <v>-0.13609999999999989</v>
      </c>
      <c r="K446" s="307">
        <v>-0.16870000000000029</v>
      </c>
      <c r="L446" s="307">
        <v>-0.10619999999999985</v>
      </c>
      <c r="M446" s="307">
        <v>-0.17649999999999988</v>
      </c>
      <c r="N446" s="94"/>
      <c r="O446" s="311"/>
      <c r="P446" s="317"/>
      <c r="Q446" s="314"/>
      <c r="R446" s="20"/>
      <c r="S446" s="20"/>
      <c r="T446" s="20"/>
      <c r="U446" s="20"/>
      <c r="V446" s="20"/>
      <c r="W446" s="20"/>
      <c r="X446" s="20"/>
      <c r="Y446" s="20"/>
      <c r="Z446" s="20"/>
      <c r="AA446" s="20"/>
      <c r="AB446" s="20"/>
      <c r="AC446" s="20"/>
      <c r="AD446" s="20"/>
    </row>
    <row r="447" spans="1:30" ht="12.75" customHeight="1">
      <c r="A447" s="94" t="s">
        <v>206</v>
      </c>
      <c r="B447" s="307">
        <v>-0.29680000000000017</v>
      </c>
      <c r="C447" s="307">
        <v>-0.39860000000000007</v>
      </c>
      <c r="D447" s="307">
        <v>-0.29319999999999968</v>
      </c>
      <c r="E447" s="307">
        <v>-0.28010000000000002</v>
      </c>
      <c r="F447" s="307">
        <v>-0.28010000000000002</v>
      </c>
      <c r="G447" s="307">
        <v>-0.17499999999999999</v>
      </c>
      <c r="H447" s="307">
        <v>-0.31020000000000003</v>
      </c>
      <c r="I447" s="307">
        <v>-0.30569999999999986</v>
      </c>
      <c r="J447" s="307">
        <v>-0.28000000000000003</v>
      </c>
      <c r="K447" s="307">
        <v>-0.29239999999999977</v>
      </c>
      <c r="L447" s="307">
        <v>-0.19839999999999991</v>
      </c>
      <c r="M447" s="307">
        <v>-0.24790000000000001</v>
      </c>
      <c r="N447" s="94"/>
      <c r="O447" s="311"/>
      <c r="P447" s="317"/>
      <c r="Q447" s="314"/>
      <c r="R447" s="20"/>
      <c r="S447" s="20"/>
      <c r="T447" s="20"/>
      <c r="U447" s="20"/>
      <c r="V447" s="20"/>
      <c r="W447" s="20"/>
      <c r="X447" s="20"/>
      <c r="Y447" s="20"/>
      <c r="Z447" s="20"/>
      <c r="AA447" s="20"/>
      <c r="AB447" s="20"/>
      <c r="AC447" s="20"/>
      <c r="AD447" s="20"/>
    </row>
    <row r="448" spans="1:30" ht="12.75" customHeight="1">
      <c r="A448" s="94" t="s">
        <v>207</v>
      </c>
      <c r="B448" s="307">
        <v>-0.32540000000000013</v>
      </c>
      <c r="C448" s="307">
        <v>-0.34010000000000007</v>
      </c>
      <c r="D448" s="307">
        <v>-0.17240000000000011</v>
      </c>
      <c r="E448" s="307">
        <v>-0.33389999999999986</v>
      </c>
      <c r="F448" s="307">
        <v>-0.28849999999999998</v>
      </c>
      <c r="G448" s="307">
        <v>-0.29459999999999997</v>
      </c>
      <c r="H448" s="307">
        <v>-0.26129999999999987</v>
      </c>
      <c r="I448" s="307">
        <v>-0.2168000000000001</v>
      </c>
      <c r="J448" s="307">
        <v>-0.10249999999999999</v>
      </c>
      <c r="K448" s="307">
        <v>-0.12009999999999987</v>
      </c>
      <c r="L448" s="307">
        <v>-0.25690000000000035</v>
      </c>
      <c r="M448" s="307">
        <v>-0.19860000000000033</v>
      </c>
      <c r="N448" s="94"/>
      <c r="O448" s="311"/>
      <c r="P448" s="317"/>
      <c r="Q448" s="314"/>
      <c r="R448" s="20"/>
      <c r="S448" s="20"/>
      <c r="T448" s="20"/>
      <c r="U448" s="20"/>
      <c r="V448" s="20"/>
      <c r="W448" s="20"/>
      <c r="X448" s="20"/>
      <c r="Y448" s="20"/>
      <c r="Z448" s="20"/>
      <c r="AA448" s="20"/>
      <c r="AB448" s="20"/>
      <c r="AC448" s="20"/>
      <c r="AD448" s="20"/>
    </row>
    <row r="449" spans="1:30" ht="12.75" customHeight="1">
      <c r="A449" s="94" t="s">
        <v>208</v>
      </c>
      <c r="B449" s="307">
        <v>-0.24060000000000015</v>
      </c>
      <c r="C449" s="307">
        <v>-0.26330000000000009</v>
      </c>
      <c r="D449" s="307">
        <v>-0.17510000000000003</v>
      </c>
      <c r="E449" s="307">
        <v>-0.22480000000000011</v>
      </c>
      <c r="F449" s="307">
        <v>-0.27769999999999984</v>
      </c>
      <c r="G449" s="307">
        <v>-0.29049999999999976</v>
      </c>
      <c r="H449" s="307">
        <v>-0.23290000000000033</v>
      </c>
      <c r="I449" s="307">
        <v>-0.21879999999999988</v>
      </c>
      <c r="J449" s="307">
        <v>-0.24419999999999975</v>
      </c>
      <c r="K449" s="307">
        <v>-0.22489999999999988</v>
      </c>
      <c r="L449" s="307">
        <v>-0.23680000000000012</v>
      </c>
      <c r="M449" s="307">
        <v>-0.29610000000000003</v>
      </c>
      <c r="N449" s="94"/>
      <c r="O449" s="311"/>
      <c r="P449" s="317"/>
      <c r="Q449" s="314"/>
      <c r="R449" s="20"/>
      <c r="S449" s="20"/>
      <c r="T449" s="20"/>
      <c r="U449" s="20"/>
      <c r="V449" s="20"/>
      <c r="W449" s="20"/>
      <c r="X449" s="20"/>
      <c r="Y449" s="20"/>
      <c r="Z449" s="20"/>
      <c r="AA449" s="20"/>
      <c r="AB449" s="20"/>
      <c r="AC449" s="20"/>
      <c r="AD449" s="20"/>
    </row>
    <row r="450" spans="1:30" ht="12.75" customHeight="1">
      <c r="A450" s="94" t="s">
        <v>209</v>
      </c>
      <c r="B450" s="307">
        <v>-0.37020000000000008</v>
      </c>
      <c r="C450" s="307">
        <v>-0.38569999999999949</v>
      </c>
      <c r="D450" s="307">
        <v>-0.35649999999999959</v>
      </c>
      <c r="E450" s="307">
        <v>-0.3835999999999995</v>
      </c>
      <c r="F450" s="307">
        <v>-0.33419999999999961</v>
      </c>
      <c r="G450" s="307">
        <v>-0.37700000000000022</v>
      </c>
      <c r="H450" s="307">
        <v>-0.64659999999999984</v>
      </c>
      <c r="I450" s="307">
        <v>-0.66109999999999935</v>
      </c>
      <c r="J450" s="307">
        <v>-0.6080000000000001</v>
      </c>
      <c r="K450" s="307">
        <v>-0.59209999999999985</v>
      </c>
      <c r="L450" s="307">
        <v>-0.36799999999999988</v>
      </c>
      <c r="M450" s="307">
        <v>-0.50859999999999994</v>
      </c>
      <c r="N450" s="94"/>
      <c r="O450" s="311"/>
      <c r="P450" s="317"/>
      <c r="Q450" s="314"/>
      <c r="R450" s="20"/>
      <c r="S450" s="20"/>
      <c r="T450" s="20"/>
      <c r="U450" s="20"/>
      <c r="V450" s="20"/>
      <c r="W450" s="20"/>
      <c r="X450" s="20"/>
      <c r="Y450" s="20"/>
      <c r="Z450" s="20"/>
      <c r="AA450" s="20"/>
      <c r="AB450" s="20"/>
      <c r="AC450" s="20"/>
      <c r="AD450" s="20"/>
    </row>
    <row r="451" spans="1:30" ht="12.75" customHeight="1">
      <c r="A451" s="94" t="s">
        <v>158</v>
      </c>
      <c r="B451" s="307">
        <v>-0.39610000000000012</v>
      </c>
      <c r="C451" s="307">
        <v>-0.53299999999999992</v>
      </c>
      <c r="D451" s="307">
        <v>-0.46570000000000045</v>
      </c>
      <c r="E451" s="307">
        <v>-0.79110000000000014</v>
      </c>
      <c r="F451" s="307">
        <v>-0.77699999999999925</v>
      </c>
      <c r="G451" s="307">
        <v>-0.63209999999999944</v>
      </c>
      <c r="H451" s="307">
        <v>-0.98600000000000065</v>
      </c>
      <c r="I451" s="307">
        <v>-0.53169999999999984</v>
      </c>
      <c r="J451" s="307">
        <v>-0.5282</v>
      </c>
      <c r="K451" s="307">
        <v>-0.29469999999999974</v>
      </c>
      <c r="L451" s="307">
        <v>-0.34870000000000001</v>
      </c>
      <c r="M451" s="307">
        <v>-0.41800000000000015</v>
      </c>
      <c r="N451" s="94"/>
      <c r="O451" s="311"/>
      <c r="P451" s="317"/>
      <c r="Q451" s="314"/>
      <c r="R451" s="20"/>
      <c r="S451" s="20"/>
      <c r="T451" s="20"/>
      <c r="U451" s="20"/>
      <c r="V451" s="20"/>
      <c r="W451" s="20"/>
      <c r="X451" s="20"/>
      <c r="Y451" s="20"/>
      <c r="Z451" s="20"/>
      <c r="AA451" s="20"/>
      <c r="AB451" s="20"/>
      <c r="AC451" s="20"/>
      <c r="AD451" s="20"/>
    </row>
    <row r="452" spans="1:30" ht="12.75" customHeight="1">
      <c r="A452" s="94" t="s">
        <v>159</v>
      </c>
      <c r="B452" s="307">
        <v>-0.5202</v>
      </c>
      <c r="C452" s="307">
        <v>-0.70629999999999971</v>
      </c>
      <c r="D452" s="307">
        <v>-0.57209999999999983</v>
      </c>
      <c r="E452" s="307">
        <v>-0.65320000000000045</v>
      </c>
      <c r="F452" s="307">
        <v>-0.57659999999999956</v>
      </c>
      <c r="G452" s="307">
        <v>-0.56300000000000017</v>
      </c>
      <c r="H452" s="307">
        <v>-0.4916999999999998</v>
      </c>
      <c r="I452" s="307">
        <v>-0.38760000000000039</v>
      </c>
      <c r="J452" s="307">
        <v>-0.40219999999999967</v>
      </c>
      <c r="K452" s="307">
        <v>-0.28109999999999991</v>
      </c>
      <c r="L452" s="307">
        <v>-0.35070000000000023</v>
      </c>
      <c r="M452" s="307">
        <v>-0.13490000000000002</v>
      </c>
      <c r="N452" s="94"/>
      <c r="O452" s="311"/>
      <c r="P452" s="317"/>
      <c r="Q452" s="314"/>
      <c r="R452" s="20"/>
      <c r="S452" s="20"/>
      <c r="T452" s="20"/>
      <c r="U452" s="20"/>
      <c r="V452" s="20"/>
      <c r="W452" s="20"/>
      <c r="X452" s="20"/>
      <c r="Y452" s="20"/>
      <c r="Z452" s="20"/>
      <c r="AA452" s="20"/>
      <c r="AB452" s="20"/>
      <c r="AC452" s="20"/>
      <c r="AD452" s="20"/>
    </row>
    <row r="453" spans="1:30" ht="12.75" customHeight="1">
      <c r="A453" s="94" t="s">
        <v>160</v>
      </c>
      <c r="B453" s="307">
        <v>-0.2506999999999997</v>
      </c>
      <c r="C453" s="307">
        <v>-0.3974000000000002</v>
      </c>
      <c r="D453" s="307">
        <v>-0.28489999999999993</v>
      </c>
      <c r="E453" s="307">
        <v>-0.4222999999999999</v>
      </c>
      <c r="F453" s="307">
        <v>-0.14349999999999996</v>
      </c>
      <c r="G453" s="307">
        <v>-0.21079999999999988</v>
      </c>
      <c r="H453" s="307">
        <v>-0.25920000000000032</v>
      </c>
      <c r="I453" s="307">
        <v>-0.21120000000000028</v>
      </c>
      <c r="J453" s="307">
        <v>-0.32570000000000032</v>
      </c>
      <c r="K453" s="307">
        <v>-0.23130000000000006</v>
      </c>
      <c r="L453" s="307">
        <v>-0.19139999999999979</v>
      </c>
      <c r="M453" s="307">
        <v>4.5199999999999907E-2</v>
      </c>
      <c r="N453" s="94"/>
      <c r="O453" s="311"/>
      <c r="P453" s="317"/>
      <c r="Q453" s="314"/>
      <c r="R453" s="20"/>
      <c r="S453" s="20"/>
      <c r="T453" s="20"/>
      <c r="U453" s="20"/>
      <c r="V453" s="20"/>
      <c r="W453" s="20"/>
      <c r="X453" s="20"/>
      <c r="Y453" s="20"/>
      <c r="Z453" s="20"/>
      <c r="AA453" s="20"/>
      <c r="AB453" s="20"/>
      <c r="AC453" s="20"/>
      <c r="AD453" s="20"/>
    </row>
    <row r="454" spans="1:30" ht="12.75" customHeight="1">
      <c r="A454" s="94" t="s">
        <v>161</v>
      </c>
      <c r="B454" s="307">
        <v>-8.130000000000015E-2</v>
      </c>
      <c r="C454" s="307">
        <v>-0.27150000000000007</v>
      </c>
      <c r="D454" s="307">
        <v>-0.25570000000000004</v>
      </c>
      <c r="E454" s="307">
        <v>-0.3085</v>
      </c>
      <c r="F454" s="307">
        <v>-0.19079999999999986</v>
      </c>
      <c r="G454" s="307">
        <v>-0.18369999999999997</v>
      </c>
      <c r="H454" s="307">
        <v>-0.22270000000000012</v>
      </c>
      <c r="I454" s="307">
        <v>-0.19200000000000017</v>
      </c>
      <c r="J454" s="307">
        <v>-0.21580000000000021</v>
      </c>
      <c r="K454" s="307">
        <v>-0.21099999999999985</v>
      </c>
      <c r="L454" s="307">
        <v>-0.16130000000000022</v>
      </c>
      <c r="M454" s="307">
        <v>2.0500000000000185E-2</v>
      </c>
      <c r="N454" s="94"/>
      <c r="O454" s="311"/>
      <c r="P454" s="317"/>
      <c r="Q454" s="314"/>
      <c r="R454" s="20"/>
      <c r="S454" s="20"/>
      <c r="T454" s="20"/>
      <c r="U454" s="20"/>
      <c r="V454" s="20"/>
      <c r="W454" s="20"/>
      <c r="X454" s="20"/>
      <c r="Y454" s="20"/>
      <c r="Z454" s="20"/>
      <c r="AA454" s="20"/>
      <c r="AB454" s="20"/>
      <c r="AC454" s="20"/>
      <c r="AD454" s="20"/>
    </row>
    <row r="455" spans="1:30" ht="12.75" customHeight="1">
      <c r="A455" s="94" t="s">
        <v>162</v>
      </c>
      <c r="B455" s="307">
        <v>-0.18930000000000025</v>
      </c>
      <c r="C455" s="307">
        <v>-0.32459999999999978</v>
      </c>
      <c r="D455" s="307">
        <v>-0.25760000000000005</v>
      </c>
      <c r="E455" s="307">
        <v>-0.29219999999999979</v>
      </c>
      <c r="F455" s="307">
        <v>-0.32979999999999965</v>
      </c>
      <c r="G455" s="307">
        <v>-0.26200000000000001</v>
      </c>
      <c r="H455" s="307">
        <v>-0.19790000000000019</v>
      </c>
      <c r="I455" s="307">
        <v>-0.14530000000000021</v>
      </c>
      <c r="J455" s="307">
        <v>-0.14820000000000011</v>
      </c>
      <c r="K455" s="307">
        <v>-6.9900000000000073E-2</v>
      </c>
      <c r="L455" s="307">
        <v>-4.5499999999999652E-2</v>
      </c>
      <c r="M455" s="307">
        <v>8.6799999999999766E-2</v>
      </c>
      <c r="N455" s="94"/>
      <c r="O455" s="311"/>
      <c r="P455" s="317"/>
      <c r="Q455" s="314"/>
      <c r="R455" s="20"/>
      <c r="S455" s="20"/>
      <c r="T455" s="20"/>
      <c r="U455" s="20"/>
      <c r="V455" s="20"/>
      <c r="W455" s="20"/>
      <c r="X455" s="20"/>
      <c r="Y455" s="20"/>
      <c r="Z455" s="20"/>
      <c r="AA455" s="20"/>
      <c r="AB455" s="20"/>
      <c r="AC455" s="20"/>
      <c r="AD455" s="20"/>
    </row>
    <row r="456" spans="1:30" ht="12.75" customHeight="1">
      <c r="A456" s="94" t="s">
        <v>163</v>
      </c>
      <c r="B456" s="307">
        <v>-0.11380000000000035</v>
      </c>
      <c r="C456" s="307">
        <v>-0.16</v>
      </c>
      <c r="D456" s="307">
        <v>-6.0000000000000053E-2</v>
      </c>
      <c r="E456" s="307">
        <v>-6.5600000000000325E-2</v>
      </c>
      <c r="F456" s="307">
        <v>-3.3599999999999852E-2</v>
      </c>
      <c r="G456" s="307">
        <v>-5.559999999999965E-2</v>
      </c>
      <c r="H456" s="307">
        <v>-0.11819999999999986</v>
      </c>
      <c r="I456" s="307">
        <v>-2.7400000000000091E-2</v>
      </c>
      <c r="J456" s="307">
        <v>-2.8999999999999027E-3</v>
      </c>
      <c r="K456" s="307">
        <v>0.42369999999999974</v>
      </c>
      <c r="L456" s="307">
        <v>0.63749999999999996</v>
      </c>
      <c r="M456" s="307">
        <v>0.41809999999999992</v>
      </c>
      <c r="N456" s="94"/>
      <c r="O456" s="311"/>
      <c r="P456" s="317"/>
      <c r="Q456" s="314"/>
      <c r="R456" s="20"/>
      <c r="S456" s="20"/>
      <c r="T456" s="20"/>
      <c r="U456" s="20"/>
      <c r="V456" s="20"/>
      <c r="W456" s="20"/>
      <c r="X456" s="20"/>
      <c r="Y456" s="20"/>
      <c r="Z456" s="20"/>
      <c r="AA456" s="20"/>
      <c r="AB456" s="20"/>
      <c r="AC456" s="20"/>
      <c r="AD456" s="20"/>
    </row>
    <row r="457" spans="1:30" ht="12.75" customHeight="1">
      <c r="A457" s="94" t="s">
        <v>164</v>
      </c>
      <c r="B457" s="307">
        <v>3.4900000000000375E-2</v>
      </c>
      <c r="C457" s="307">
        <v>-0.21539999999999981</v>
      </c>
      <c r="D457" s="307">
        <v>-0.18740000000000023</v>
      </c>
      <c r="E457" s="307">
        <v>-0.22070000000000034</v>
      </c>
      <c r="F457" s="307">
        <v>-0.22619999999999996</v>
      </c>
      <c r="G457" s="307">
        <v>-0.12919999999999998</v>
      </c>
      <c r="H457" s="307">
        <v>-5.2400000000000002E-2</v>
      </c>
      <c r="I457" s="307">
        <v>-4.5600000000000307E-2</v>
      </c>
      <c r="J457" s="307">
        <v>-0.12460000000000004</v>
      </c>
      <c r="K457" s="307">
        <v>-0.12300000000000022</v>
      </c>
      <c r="L457" s="307">
        <v>-8.230000000000004E-2</v>
      </c>
      <c r="M457" s="307">
        <v>-0.20389999999999997</v>
      </c>
      <c r="N457" s="94"/>
      <c r="O457" s="311"/>
      <c r="P457" s="317"/>
      <c r="Q457" s="314"/>
      <c r="R457" s="20"/>
      <c r="S457" s="20"/>
      <c r="T457" s="20"/>
      <c r="U457" s="20"/>
      <c r="V457" s="20"/>
      <c r="W457" s="20"/>
      <c r="X457" s="20"/>
      <c r="Y457" s="20"/>
      <c r="Z457" s="20"/>
      <c r="AA457" s="20"/>
      <c r="AB457" s="20"/>
      <c r="AC457" s="20"/>
      <c r="AD457" s="20"/>
    </row>
    <row r="458" spans="1:30" ht="12.75" customHeight="1">
      <c r="A458" s="94" t="s">
        <v>165</v>
      </c>
      <c r="B458" s="307">
        <v>-0.1881999999999997</v>
      </c>
      <c r="C458" s="307">
        <v>-0.2730999999999999</v>
      </c>
      <c r="D458" s="307">
        <v>-0.31199999999999983</v>
      </c>
      <c r="E458" s="307">
        <v>-0.33479999999999999</v>
      </c>
      <c r="F458" s="307">
        <v>-0.3254999999999999</v>
      </c>
      <c r="G458" s="307">
        <v>-0.17799999999999994</v>
      </c>
      <c r="H458" s="307">
        <v>-0.35779999999999967</v>
      </c>
      <c r="I458" s="307">
        <v>-0.41400000000000015</v>
      </c>
      <c r="J458" s="307">
        <v>-0.42830000000000013</v>
      </c>
      <c r="K458" s="307">
        <v>-0.33529999999999971</v>
      </c>
      <c r="L458" s="307">
        <v>-0.32609999999999983</v>
      </c>
      <c r="M458" s="307">
        <v>-0.246</v>
      </c>
      <c r="N458" s="94"/>
      <c r="O458" s="311"/>
      <c r="P458" s="317"/>
      <c r="Q458" s="314"/>
      <c r="R458" s="20"/>
      <c r="S458" s="20"/>
      <c r="T458" s="20"/>
      <c r="U458" s="20"/>
      <c r="V458" s="20"/>
      <c r="W458" s="20"/>
      <c r="X458" s="20"/>
      <c r="Y458" s="20"/>
      <c r="Z458" s="20"/>
      <c r="AA458" s="20"/>
      <c r="AB458" s="20"/>
      <c r="AC458" s="20"/>
      <c r="AD458" s="20"/>
    </row>
    <row r="459" spans="1:30" ht="12.75" customHeight="1">
      <c r="A459" s="94" t="s">
        <v>166</v>
      </c>
      <c r="B459" s="307">
        <v>-0.42219999999999969</v>
      </c>
      <c r="C459" s="307">
        <v>-0.35559999999999992</v>
      </c>
      <c r="D459" s="307">
        <v>-0.20570000000000022</v>
      </c>
      <c r="E459" s="307">
        <v>-0.38129999999999953</v>
      </c>
      <c r="F459" s="307">
        <v>-0.31259999999999977</v>
      </c>
      <c r="G459" s="307">
        <v>-0.24819999999999975</v>
      </c>
      <c r="H459" s="307">
        <v>-0.28620000000000045</v>
      </c>
      <c r="I459" s="307">
        <v>-0.31770000000000032</v>
      </c>
      <c r="J459" s="307">
        <v>-0.2242999999999995</v>
      </c>
      <c r="K459" s="307">
        <v>-0.25739999999999963</v>
      </c>
      <c r="L459" s="307">
        <v>-0.18979999999999997</v>
      </c>
      <c r="M459" s="307">
        <v>-0.26580000000000048</v>
      </c>
      <c r="N459" s="94"/>
      <c r="O459" s="311"/>
      <c r="P459" s="317"/>
      <c r="Q459" s="314"/>
      <c r="R459" s="20"/>
      <c r="S459" s="20"/>
      <c r="T459" s="20"/>
      <c r="U459" s="20"/>
      <c r="V459" s="20"/>
      <c r="W459" s="20"/>
      <c r="X459" s="20"/>
      <c r="Y459" s="20"/>
      <c r="Z459" s="20"/>
      <c r="AA459" s="20"/>
      <c r="AB459" s="20"/>
      <c r="AC459" s="20"/>
      <c r="AD459" s="20"/>
    </row>
    <row r="460" spans="1:30" ht="12.75" customHeight="1">
      <c r="A460" s="94" t="s">
        <v>167</v>
      </c>
      <c r="B460" s="307">
        <v>-0.28980000000000006</v>
      </c>
      <c r="C460" s="307">
        <v>-0.29230000000000045</v>
      </c>
      <c r="D460" s="307">
        <v>-0.28339999999999943</v>
      </c>
      <c r="E460" s="307">
        <v>-0.24379999999999979</v>
      </c>
      <c r="F460" s="307">
        <v>-0.26029999999999998</v>
      </c>
      <c r="G460" s="307">
        <v>-0.36919999999999975</v>
      </c>
      <c r="H460" s="307">
        <v>-0.29499999999999998</v>
      </c>
      <c r="I460" s="307">
        <v>-0.27850000000000019</v>
      </c>
      <c r="J460" s="307">
        <v>-0.28279999999999994</v>
      </c>
      <c r="K460" s="307">
        <v>-0.1137999999999999</v>
      </c>
      <c r="L460" s="307">
        <v>-0.17039999999999988</v>
      </c>
      <c r="M460" s="307">
        <v>-5.8899999999999952E-2</v>
      </c>
      <c r="N460" s="94"/>
      <c r="O460" s="311"/>
      <c r="P460" s="317"/>
      <c r="Q460" s="314"/>
      <c r="R460" s="20"/>
      <c r="S460" s="20"/>
      <c r="T460" s="20"/>
      <c r="U460" s="20"/>
      <c r="V460" s="20"/>
      <c r="W460" s="20"/>
      <c r="X460" s="20"/>
      <c r="Y460" s="20"/>
      <c r="Z460" s="20"/>
      <c r="AA460" s="20"/>
      <c r="AB460" s="20"/>
      <c r="AC460" s="20"/>
      <c r="AD460" s="20"/>
    </row>
    <row r="461" spans="1:30" ht="12.75" customHeight="1">
      <c r="A461" s="94" t="s">
        <v>168</v>
      </c>
      <c r="B461" s="307">
        <v>-0.20799999999999974</v>
      </c>
      <c r="C461" s="307">
        <v>-0.26149999999999984</v>
      </c>
      <c r="D461" s="307">
        <v>-0.19139999999999979</v>
      </c>
      <c r="E461" s="307">
        <v>-0.31840000000000002</v>
      </c>
      <c r="F461" s="307">
        <v>-0.29129999999999967</v>
      </c>
      <c r="G461" s="307">
        <v>-0.2336999999999998</v>
      </c>
      <c r="H461" s="307">
        <v>-0.25859999999999994</v>
      </c>
      <c r="I461" s="307">
        <v>-0.17</v>
      </c>
      <c r="J461" s="307">
        <v>-0.21710000000000029</v>
      </c>
      <c r="K461" s="307">
        <v>-0.30630000000000024</v>
      </c>
      <c r="L461" s="307">
        <v>-0.2708999999999997</v>
      </c>
      <c r="M461" s="307">
        <v>-0.26770000000000005</v>
      </c>
      <c r="N461" s="94"/>
      <c r="O461" s="311"/>
      <c r="P461" s="317"/>
      <c r="Q461" s="314"/>
      <c r="R461" s="20"/>
      <c r="S461" s="20"/>
      <c r="T461" s="20"/>
      <c r="U461" s="20"/>
      <c r="V461" s="20"/>
      <c r="W461" s="20"/>
      <c r="X461" s="20"/>
      <c r="Y461" s="20"/>
      <c r="Z461" s="20"/>
      <c r="AA461" s="20"/>
      <c r="AB461" s="20"/>
      <c r="AC461" s="20"/>
      <c r="AD461" s="20"/>
    </row>
    <row r="462" spans="1:30" ht="12.75" customHeight="1">
      <c r="A462" s="94" t="s">
        <v>169</v>
      </c>
      <c r="B462" s="307">
        <v>-0.30810000000000004</v>
      </c>
      <c r="C462" s="307">
        <v>-0.28080000000000016</v>
      </c>
      <c r="D462" s="307">
        <v>-0.37179999999999991</v>
      </c>
      <c r="E462" s="307">
        <v>-0.46540000000000026</v>
      </c>
      <c r="F462" s="307">
        <v>-0.48950000000000005</v>
      </c>
      <c r="G462" s="307">
        <v>-0.38859999999999983</v>
      </c>
      <c r="H462" s="307">
        <v>-0.45100000000000007</v>
      </c>
      <c r="I462" s="307">
        <v>-0.625</v>
      </c>
      <c r="J462" s="307">
        <v>-0.57440000000000024</v>
      </c>
      <c r="K462" s="307">
        <v>-0.2448999999999999</v>
      </c>
      <c r="L462" s="307">
        <v>-3.6500000000000199E-2</v>
      </c>
      <c r="M462" s="307">
        <v>3.6700000000000177E-2</v>
      </c>
      <c r="N462" s="94"/>
      <c r="O462" s="311"/>
      <c r="P462" s="317"/>
      <c r="Q462" s="314"/>
      <c r="R462" s="20"/>
      <c r="S462" s="20"/>
      <c r="T462" s="20"/>
      <c r="U462" s="20"/>
      <c r="V462" s="20"/>
      <c r="W462" s="20"/>
      <c r="X462" s="20"/>
      <c r="Y462" s="20"/>
      <c r="Z462" s="20"/>
      <c r="AA462" s="20"/>
      <c r="AB462" s="20"/>
      <c r="AC462" s="20"/>
      <c r="AD462" s="20"/>
    </row>
    <row r="463" spans="1:30" ht="12.75" customHeight="1">
      <c r="A463" s="94" t="s">
        <v>170</v>
      </c>
      <c r="B463" s="307">
        <v>-0.16299999999999981</v>
      </c>
      <c r="C463" s="307">
        <v>-0.18360000000000021</v>
      </c>
      <c r="D463" s="307">
        <v>-6.6700000000000426E-2</v>
      </c>
      <c r="E463" s="307">
        <v>-0.14489999999999981</v>
      </c>
      <c r="F463" s="307">
        <v>-0.17449999999999966</v>
      </c>
      <c r="G463" s="307">
        <v>-0.26799999999999979</v>
      </c>
      <c r="H463" s="307">
        <v>-0.1852999999999998</v>
      </c>
      <c r="I463" s="307">
        <v>-0.2410000000000001</v>
      </c>
      <c r="J463" s="307">
        <v>-0.1633</v>
      </c>
      <c r="K463" s="307">
        <v>3.9599999999999635E-2</v>
      </c>
      <c r="L463" s="307">
        <v>-3.2100000000000239E-2</v>
      </c>
      <c r="M463" s="307">
        <v>0.16750000000000001</v>
      </c>
      <c r="N463" s="94"/>
      <c r="O463" s="311"/>
      <c r="P463" s="317"/>
      <c r="Q463" s="314"/>
      <c r="R463" s="20"/>
      <c r="S463" s="20"/>
      <c r="T463" s="20"/>
      <c r="U463" s="20"/>
      <c r="V463" s="20"/>
      <c r="W463" s="20"/>
      <c r="X463" s="20"/>
      <c r="Y463" s="20"/>
      <c r="Z463" s="20"/>
      <c r="AA463" s="20"/>
      <c r="AB463" s="20"/>
      <c r="AC463" s="20"/>
      <c r="AD463" s="20"/>
    </row>
    <row r="464" spans="1:30" ht="12.75" customHeight="1">
      <c r="A464" s="94" t="s">
        <v>171</v>
      </c>
      <c r="B464" s="307">
        <v>-3.1600000000000072E-2</v>
      </c>
      <c r="C464" s="307">
        <v>-0.20509999999999984</v>
      </c>
      <c r="D464" s="307">
        <v>-0.13920000000000021</v>
      </c>
      <c r="E464" s="307">
        <v>-5.4799999999999738E-2</v>
      </c>
      <c r="F464" s="307">
        <v>-4.3000000000000149E-2</v>
      </c>
      <c r="G464" s="307">
        <v>-0.11039999999999983</v>
      </c>
      <c r="H464" s="307">
        <v>-0.13640000000000008</v>
      </c>
      <c r="I464" s="307">
        <v>-0.19119999999999981</v>
      </c>
      <c r="J464" s="307">
        <v>-2.1399999999999864E-2</v>
      </c>
      <c r="K464" s="307">
        <v>0.33050000000000024</v>
      </c>
      <c r="L464" s="307">
        <v>0.23780000000000001</v>
      </c>
      <c r="M464" s="307">
        <v>0.14380000000000015</v>
      </c>
      <c r="N464" s="94"/>
      <c r="O464" s="311"/>
      <c r="P464" s="317"/>
      <c r="Q464" s="314"/>
      <c r="R464" s="20"/>
      <c r="S464" s="20"/>
      <c r="T464" s="20"/>
      <c r="U464" s="20"/>
      <c r="V464" s="20"/>
      <c r="W464" s="20"/>
      <c r="X464" s="20"/>
      <c r="Y464" s="20"/>
      <c r="Z464" s="20"/>
      <c r="AA464" s="20"/>
      <c r="AB464" s="20"/>
      <c r="AC464" s="20"/>
      <c r="AD464" s="20"/>
    </row>
    <row r="465" spans="1:30" ht="12.75" customHeight="1">
      <c r="A465" s="94" t="s">
        <v>172</v>
      </c>
      <c r="B465" s="307">
        <v>-0.155</v>
      </c>
      <c r="C465" s="307">
        <v>-0.28859999999999975</v>
      </c>
      <c r="D465" s="307">
        <v>-0.31879999999999997</v>
      </c>
      <c r="E465" s="307">
        <v>-0.38100000000000023</v>
      </c>
      <c r="F465" s="307">
        <v>-0.33049999999999979</v>
      </c>
      <c r="G465" s="307">
        <v>-0.15609999999999991</v>
      </c>
      <c r="H465" s="307">
        <v>-0.21399999999999997</v>
      </c>
      <c r="I465" s="307">
        <v>-0.10550000000000015</v>
      </c>
      <c r="J465" s="307">
        <v>-0.13630000000000031</v>
      </c>
      <c r="K465" s="307">
        <v>-9.300000000000086E-3</v>
      </c>
      <c r="L465" s="307">
        <v>-9.0100000000000069E-2</v>
      </c>
      <c r="M465" s="307">
        <v>-5.5299999999999905E-2</v>
      </c>
      <c r="N465" s="94"/>
      <c r="O465" s="311"/>
      <c r="P465" s="317"/>
      <c r="Q465" s="314"/>
      <c r="R465" s="20"/>
      <c r="S465" s="20"/>
      <c r="T465" s="20"/>
      <c r="U465" s="20"/>
      <c r="V465" s="20"/>
      <c r="W465" s="20"/>
      <c r="X465" s="20"/>
      <c r="Y465" s="20"/>
      <c r="Z465" s="20"/>
      <c r="AA465" s="20"/>
      <c r="AB465" s="20"/>
      <c r="AC465" s="20"/>
      <c r="AD465" s="20"/>
    </row>
    <row r="466" spans="1:30" ht="12.75" customHeight="1">
      <c r="A466" s="94" t="s">
        <v>173</v>
      </c>
      <c r="B466" s="307">
        <v>-0.40230000000000032</v>
      </c>
      <c r="C466" s="307">
        <v>-0.56610000000000049</v>
      </c>
      <c r="D466" s="307">
        <v>-0.31080000000000041</v>
      </c>
      <c r="E466" s="307">
        <v>-0.30949999999999989</v>
      </c>
      <c r="F466" s="307">
        <v>-0.36260000000000048</v>
      </c>
      <c r="G466" s="307">
        <v>-0.24920000000000009</v>
      </c>
      <c r="H466" s="307">
        <v>-0.14350000000000041</v>
      </c>
      <c r="I466" s="307">
        <v>-0.17989999999999995</v>
      </c>
      <c r="J466" s="307">
        <v>-0.2563999999999993</v>
      </c>
      <c r="K466" s="307">
        <v>1.3600000000000279E-2</v>
      </c>
      <c r="L466" s="307">
        <v>-0.83539999999999992</v>
      </c>
      <c r="M466" s="307">
        <v>-0.65190000000000037</v>
      </c>
      <c r="N466" s="94"/>
      <c r="O466" s="311"/>
      <c r="P466" s="317"/>
      <c r="Q466" s="315"/>
      <c r="R466" s="20"/>
      <c r="S466" s="20"/>
      <c r="T466" s="20"/>
      <c r="U466" s="20"/>
      <c r="V466" s="20"/>
      <c r="W466" s="20"/>
      <c r="X466" s="20"/>
      <c r="Y466" s="20"/>
      <c r="Z466" s="20"/>
      <c r="AA466" s="20"/>
      <c r="AB466" s="20"/>
      <c r="AC466" s="20"/>
      <c r="AD466" s="20"/>
    </row>
    <row r="467" spans="1:30" ht="12.75" customHeight="1">
      <c r="A467" s="94" t="s">
        <v>174</v>
      </c>
      <c r="B467" s="307">
        <v>-0.50190000000000001</v>
      </c>
      <c r="C467" s="307">
        <v>-0.30559999999999921</v>
      </c>
      <c r="D467" s="307">
        <v>-0.21939999999999937</v>
      </c>
      <c r="E467" s="307">
        <v>-2.829999999999977E-2</v>
      </c>
      <c r="F467" s="307">
        <v>-0.13630000000000031</v>
      </c>
      <c r="G467" s="307">
        <v>-0.16330000000000044</v>
      </c>
      <c r="H467" s="307">
        <v>3.2499999999999751E-2</v>
      </c>
      <c r="I467" s="307">
        <v>-0.10690000000000044</v>
      </c>
      <c r="J467" s="307">
        <v>-0.3046000000000002</v>
      </c>
      <c r="K467" s="307">
        <v>-0.19750000000000001</v>
      </c>
      <c r="L467" s="307">
        <v>-0.42470000000000052</v>
      </c>
      <c r="M467" s="307">
        <v>-9.3199999999999505E-2</v>
      </c>
      <c r="N467" s="94"/>
      <c r="O467" s="311"/>
      <c r="P467" s="317"/>
      <c r="Q467" s="314"/>
      <c r="R467" s="20"/>
      <c r="S467" s="20"/>
      <c r="T467" s="20"/>
      <c r="U467" s="20"/>
      <c r="V467" s="20"/>
      <c r="W467" s="20"/>
      <c r="X467" s="20"/>
      <c r="Y467" s="20"/>
      <c r="Z467" s="20"/>
      <c r="AA467" s="20"/>
      <c r="AB467" s="20"/>
      <c r="AC467" s="20"/>
      <c r="AD467" s="20"/>
    </row>
    <row r="468" spans="1:30" ht="12.75" customHeight="1">
      <c r="A468" s="94" t="s">
        <v>175</v>
      </c>
      <c r="B468" s="307">
        <v>-0.12349999999999994</v>
      </c>
      <c r="C468" s="307">
        <v>-0.2652000000000001</v>
      </c>
      <c r="D468" s="307">
        <v>-0.17989999999999995</v>
      </c>
      <c r="E468" s="307">
        <v>-0.15789999999999971</v>
      </c>
      <c r="F468" s="307">
        <v>-0.17</v>
      </c>
      <c r="G468" s="307">
        <v>-5.5299999999999905E-2</v>
      </c>
      <c r="H468" s="307">
        <v>-0.10070000000000023</v>
      </c>
      <c r="I468" s="307">
        <v>-0.10490000000000022</v>
      </c>
      <c r="J468" s="307">
        <v>-0.17709999999999981</v>
      </c>
      <c r="K468" s="307">
        <v>-0.14949999999999974</v>
      </c>
      <c r="L468" s="307">
        <v>-3.5699999999999843E-2</v>
      </c>
      <c r="M468" s="307">
        <v>-0.16409999999999991</v>
      </c>
      <c r="N468" s="94"/>
      <c r="O468" s="311"/>
      <c r="P468" s="317"/>
      <c r="Q468" s="314"/>
      <c r="R468" s="20"/>
      <c r="S468" s="20"/>
      <c r="T468" s="20"/>
      <c r="U468" s="20"/>
      <c r="V468" s="20"/>
      <c r="W468" s="20"/>
      <c r="X468" s="20"/>
      <c r="Y468" s="20"/>
      <c r="Z468" s="20"/>
      <c r="AA468" s="20"/>
      <c r="AB468" s="20"/>
      <c r="AC468" s="20"/>
      <c r="AD468" s="20"/>
    </row>
    <row r="469" spans="1:30" ht="12.75" customHeight="1">
      <c r="A469" s="94" t="s">
        <v>176</v>
      </c>
      <c r="B469" s="307">
        <v>-0.26889999999999992</v>
      </c>
      <c r="C469" s="307">
        <v>-0.36819999999999986</v>
      </c>
      <c r="D469" s="307">
        <v>-0.37010000000000032</v>
      </c>
      <c r="E469" s="307">
        <v>-0.55059999999999976</v>
      </c>
      <c r="F469" s="307">
        <v>-0.45929999999999982</v>
      </c>
      <c r="G469" s="307">
        <v>-0.25309999999999988</v>
      </c>
      <c r="H469" s="307">
        <v>-0.30810000000000004</v>
      </c>
      <c r="I469" s="307">
        <v>-0.29430000000000023</v>
      </c>
      <c r="J469" s="307">
        <v>-0.19370000000000021</v>
      </c>
      <c r="K469" s="307">
        <v>-0.37340000000000018</v>
      </c>
      <c r="L469" s="307">
        <v>-0.24989999999999979</v>
      </c>
      <c r="M469" s="307">
        <v>-0.32959999999999967</v>
      </c>
      <c r="N469" s="94"/>
      <c r="O469" s="516"/>
      <c r="P469" s="317"/>
      <c r="Q469" s="314"/>
      <c r="R469" s="20"/>
      <c r="S469" s="20"/>
      <c r="T469" s="20"/>
      <c r="U469" s="20"/>
      <c r="V469" s="20"/>
      <c r="W469" s="20"/>
      <c r="X469" s="20"/>
      <c r="Y469" s="20"/>
      <c r="Z469" s="20"/>
      <c r="AA469" s="20"/>
      <c r="AB469" s="20"/>
      <c r="AC469" s="20"/>
      <c r="AD469" s="20"/>
    </row>
    <row r="470" spans="1:30" ht="12.75" customHeight="1">
      <c r="A470" s="94" t="s">
        <v>177</v>
      </c>
      <c r="B470" s="307">
        <v>-0.33760000000000012</v>
      </c>
      <c r="C470" s="307">
        <v>-0.51229999999999976</v>
      </c>
      <c r="D470" s="307">
        <v>-0.39380000000000015</v>
      </c>
      <c r="E470" s="307">
        <v>-0.43189999999999973</v>
      </c>
      <c r="F470" s="307">
        <v>-0.22520000000000007</v>
      </c>
      <c r="G470" s="307">
        <v>-6.1999999999999833E-2</v>
      </c>
      <c r="H470" s="307">
        <v>-0.20440000000000014</v>
      </c>
      <c r="I470" s="307">
        <v>-0.34760000000000035</v>
      </c>
      <c r="J470" s="307">
        <v>-0.34739999999999993</v>
      </c>
      <c r="K470" s="307">
        <v>-0.2876000000000003</v>
      </c>
      <c r="L470" s="307">
        <v>-0.2175</v>
      </c>
      <c r="M470" s="307">
        <v>-0.40880000000000027</v>
      </c>
      <c r="N470" s="94"/>
      <c r="O470" s="311"/>
      <c r="P470" s="317"/>
      <c r="Q470" s="314"/>
      <c r="R470" s="20"/>
      <c r="S470" s="20"/>
      <c r="T470" s="20"/>
      <c r="U470" s="20"/>
      <c r="V470" s="20"/>
      <c r="W470" s="20"/>
      <c r="X470" s="20"/>
      <c r="Y470" s="20"/>
      <c r="Z470" s="20"/>
      <c r="AA470" s="20"/>
      <c r="AB470" s="20"/>
      <c r="AC470" s="20"/>
      <c r="AD470" s="20"/>
    </row>
    <row r="471" spans="1:30" ht="12.75" customHeight="1">
      <c r="A471" s="94" t="s">
        <v>178</v>
      </c>
      <c r="B471" s="307">
        <v>-0.52329999999999988</v>
      </c>
      <c r="C471" s="307">
        <v>-0.55990000000000029</v>
      </c>
      <c r="D471" s="307">
        <v>-0.39800000000000013</v>
      </c>
      <c r="E471" s="307">
        <v>-0.61179999999999968</v>
      </c>
      <c r="F471" s="307">
        <v>-0.46819999999999995</v>
      </c>
      <c r="G471" s="307">
        <v>-0.29260000000000019</v>
      </c>
      <c r="H471" s="307">
        <v>-0.34559999999999969</v>
      </c>
      <c r="I471" s="307">
        <v>-0.45510000000000028</v>
      </c>
      <c r="J471" s="307">
        <v>-0.28010000000000002</v>
      </c>
      <c r="K471" s="307">
        <v>-0.3102999999999998</v>
      </c>
      <c r="L471" s="307">
        <v>-0.29580000000000028</v>
      </c>
      <c r="M471" s="307">
        <v>-0.28670000000000018</v>
      </c>
      <c r="N471" s="94"/>
      <c r="O471" s="311"/>
      <c r="P471" s="317"/>
      <c r="Q471" s="314"/>
      <c r="R471" s="20"/>
      <c r="S471" s="20"/>
      <c r="T471" s="20"/>
      <c r="U471" s="20"/>
      <c r="V471" s="20"/>
      <c r="W471" s="20"/>
      <c r="X471" s="20"/>
      <c r="Y471" s="20"/>
      <c r="Z471" s="20"/>
      <c r="AA471" s="20"/>
      <c r="AB471" s="20"/>
      <c r="AC471" s="20"/>
      <c r="AD471" s="20"/>
    </row>
    <row r="472" spans="1:30" ht="12.75" customHeight="1">
      <c r="A472" s="94" t="s">
        <v>179</v>
      </c>
      <c r="B472" s="307">
        <v>-0.34759999999999991</v>
      </c>
      <c r="C472" s="307">
        <v>-0.55560000000000009</v>
      </c>
      <c r="D472" s="307">
        <v>-0.36899999999999977</v>
      </c>
      <c r="E472" s="307">
        <v>-0.13319999999999999</v>
      </c>
      <c r="F472" s="307">
        <v>-3.4699999999999953E-2</v>
      </c>
      <c r="G472" s="307">
        <v>-1.0199999999999765E-2</v>
      </c>
      <c r="H472" s="307">
        <v>1.3900000000000023E-2</v>
      </c>
      <c r="I472" s="307">
        <v>-3.379999999999983E-2</v>
      </c>
      <c r="J472" s="307">
        <v>-1.2000000000000011E-2</v>
      </c>
      <c r="K472" s="307">
        <v>1.1700000000000266E-2</v>
      </c>
      <c r="L472" s="307">
        <v>-2.0699999999999719E-2</v>
      </c>
      <c r="M472" s="307">
        <v>-3.520000000000012E-2</v>
      </c>
      <c r="N472" s="94"/>
      <c r="O472" s="311"/>
      <c r="P472" s="317"/>
      <c r="Q472" s="314"/>
      <c r="R472" s="20"/>
      <c r="S472" s="20"/>
      <c r="T472" s="20"/>
      <c r="U472" s="20"/>
      <c r="V472" s="20"/>
      <c r="W472" s="20"/>
      <c r="X472" s="20"/>
      <c r="Y472" s="20"/>
      <c r="Z472" s="20"/>
      <c r="AA472" s="20"/>
      <c r="AB472" s="20"/>
      <c r="AC472" s="20"/>
      <c r="AD472" s="20"/>
    </row>
    <row r="473" spans="1:30" ht="12.75" customHeight="1">
      <c r="A473" s="94" t="s">
        <v>180</v>
      </c>
      <c r="B473" s="307">
        <v>-0.16659999999999986</v>
      </c>
      <c r="C473" s="307">
        <v>-0.32279999999999998</v>
      </c>
      <c r="D473" s="307">
        <v>-0.27390000000000025</v>
      </c>
      <c r="E473" s="307">
        <v>-0.39210000000000012</v>
      </c>
      <c r="F473" s="307">
        <v>-0.31820000000000004</v>
      </c>
      <c r="G473" s="307">
        <v>-0.10160000000000036</v>
      </c>
      <c r="H473" s="307">
        <v>0.20869999999999944</v>
      </c>
      <c r="I473" s="307">
        <v>0.36810000000000009</v>
      </c>
      <c r="J473" s="307">
        <v>0.14590000000000014</v>
      </c>
      <c r="K473" s="307">
        <v>0.27610000000000001</v>
      </c>
      <c r="L473" s="307">
        <v>0.16300000000000026</v>
      </c>
      <c r="M473" s="307">
        <v>4.2500000000000003E-2</v>
      </c>
      <c r="N473" s="94"/>
      <c r="O473" s="516"/>
      <c r="P473" s="317"/>
      <c r="Q473" s="314"/>
      <c r="R473" s="20"/>
      <c r="S473" s="20"/>
      <c r="T473" s="20"/>
      <c r="U473" s="20"/>
      <c r="V473" s="20"/>
      <c r="W473" s="20"/>
      <c r="X473" s="20"/>
      <c r="Y473" s="20"/>
      <c r="Z473" s="20"/>
      <c r="AA473" s="20"/>
      <c r="AB473" s="20"/>
      <c r="AC473" s="20"/>
      <c r="AD473" s="20"/>
    </row>
    <row r="474" spans="1:30" ht="12.75" customHeight="1">
      <c r="A474" s="94" t="s">
        <v>181</v>
      </c>
      <c r="B474" s="307">
        <v>-5.9400000000000119E-2</v>
      </c>
      <c r="C474" s="307">
        <v>-0.24379999999999979</v>
      </c>
      <c r="D474" s="307">
        <v>-0.26920000000000011</v>
      </c>
      <c r="E474" s="307">
        <v>-0.1532</v>
      </c>
      <c r="F474" s="307">
        <v>-5.7399999999999896E-2</v>
      </c>
      <c r="G474" s="307">
        <v>-0.19860000000000033</v>
      </c>
      <c r="H474" s="307">
        <v>-0.23859999999999992</v>
      </c>
      <c r="I474" s="307">
        <v>-0.30339999999999989</v>
      </c>
      <c r="J474" s="307">
        <v>-9.1099999999999959E-2</v>
      </c>
      <c r="K474" s="307">
        <v>-0.10400000000000009</v>
      </c>
      <c r="L474" s="307">
        <v>-0.14360000000000017</v>
      </c>
      <c r="M474" s="307">
        <v>-0.15940000000000021</v>
      </c>
      <c r="N474" s="94"/>
      <c r="O474" s="311"/>
      <c r="P474" s="317"/>
      <c r="Q474" s="314"/>
      <c r="R474" s="20"/>
      <c r="S474" s="20"/>
      <c r="T474" s="20"/>
      <c r="U474" s="20"/>
      <c r="V474" s="20"/>
      <c r="W474" s="20"/>
      <c r="X474" s="20"/>
      <c r="Y474" s="20"/>
      <c r="Z474" s="20"/>
      <c r="AA474" s="20"/>
      <c r="AB474" s="20"/>
      <c r="AC474" s="20"/>
      <c r="AD474" s="20"/>
    </row>
    <row r="475" spans="1:30" ht="12.75" customHeight="1">
      <c r="A475" s="94" t="s">
        <v>182</v>
      </c>
      <c r="B475" s="307">
        <v>-0.1969000000000003</v>
      </c>
      <c r="C475" s="307">
        <v>-0.23639999999999972</v>
      </c>
      <c r="D475" s="307">
        <v>-1.8299999999999983E-2</v>
      </c>
      <c r="E475" s="307">
        <v>-0.14420000000000011</v>
      </c>
      <c r="F475" s="307">
        <v>4.3000000000000149E-2</v>
      </c>
      <c r="G475" s="307">
        <f t="shared" ref="G475:M475" si="4">G222-G427</f>
        <v>2.1100000000000119E-2</v>
      </c>
      <c r="H475" s="307">
        <f t="shared" si="4"/>
        <v>-4.261999999999988E-2</v>
      </c>
      <c r="I475" s="307">
        <f t="shared" si="4"/>
        <v>-9.0125000000000011E-2</v>
      </c>
      <c r="J475" s="307">
        <f t="shared" si="4"/>
        <v>-9.4739999999999824E-3</v>
      </c>
      <c r="K475" s="307">
        <f t="shared" si="4"/>
        <v>9.9204999999999988E-2</v>
      </c>
      <c r="L475" s="307">
        <f t="shared" si="4"/>
        <v>-7.9048000000000229E-2</v>
      </c>
      <c r="M475" s="307">
        <f t="shared" si="4"/>
        <v>-7.6905000000000001E-2</v>
      </c>
      <c r="N475" s="94"/>
      <c r="O475" s="311"/>
      <c r="P475" s="317"/>
      <c r="Q475" s="314"/>
      <c r="R475" s="20"/>
      <c r="S475" s="20"/>
      <c r="T475" s="20"/>
      <c r="U475" s="20"/>
      <c r="V475" s="20"/>
      <c r="W475" s="20"/>
      <c r="X475" s="20"/>
      <c r="Y475" s="20"/>
      <c r="Z475" s="20"/>
      <c r="AA475" s="20"/>
      <c r="AB475" s="20"/>
      <c r="AC475" s="20"/>
      <c r="AD475" s="20"/>
    </row>
    <row r="476" spans="1:30" ht="12.75" customHeight="1">
      <c r="A476" s="94" t="s">
        <v>49</v>
      </c>
      <c r="B476" s="307">
        <f t="shared" ref="B476:M476" si="5">B428-B223</f>
        <v>-5.4205000000000059E-2</v>
      </c>
      <c r="C476" s="307">
        <f t="shared" si="5"/>
        <v>-0.21237499999999976</v>
      </c>
      <c r="D476" s="307">
        <f t="shared" si="5"/>
        <v>-0.18934799999999985</v>
      </c>
      <c r="E476" s="307">
        <f t="shared" si="5"/>
        <v>-0.25035700000000016</v>
      </c>
      <c r="F476" s="307">
        <f t="shared" si="5"/>
        <v>-0.3410709999999999</v>
      </c>
      <c r="G476" s="307">
        <f t="shared" si="5"/>
        <v>-0.15309499999999998</v>
      </c>
      <c r="H476" s="307">
        <f t="shared" si="5"/>
        <v>-0.18869000000000025</v>
      </c>
      <c r="I476" s="307">
        <f t="shared" si="5"/>
        <v>-0.32262499999999994</v>
      </c>
      <c r="J476" s="307">
        <f t="shared" si="5"/>
        <v>-0.57815800000000017</v>
      </c>
      <c r="K476" s="307">
        <f t="shared" si="5"/>
        <v>-0.4471740000000004</v>
      </c>
      <c r="L476" s="307">
        <f t="shared" si="5"/>
        <v>-0.57592099999999968</v>
      </c>
      <c r="M476" s="307">
        <f t="shared" si="5"/>
        <v>-0.7155680000000002</v>
      </c>
      <c r="N476" s="94"/>
      <c r="O476" s="311"/>
      <c r="P476" s="317"/>
      <c r="Q476" s="314"/>
      <c r="R476" s="20"/>
      <c r="S476" s="20"/>
      <c r="T476" s="20"/>
      <c r="U476" s="20"/>
      <c r="V476" s="20"/>
      <c r="W476" s="20"/>
      <c r="X476" s="20"/>
      <c r="Y476" s="20"/>
      <c r="Z476" s="20"/>
      <c r="AA476" s="20"/>
      <c r="AB476" s="20"/>
      <c r="AC476" s="20"/>
      <c r="AD476" s="20"/>
    </row>
    <row r="477" spans="1:30" ht="12.75" customHeight="1">
      <c r="A477" s="94" t="s">
        <v>50</v>
      </c>
      <c r="B477" s="307">
        <f t="shared" ref="B477:M477" si="6">B429-B224</f>
        <v>-0.82920500000000041</v>
      </c>
      <c r="C477" s="307">
        <f t="shared" si="6"/>
        <v>-1.1286250000000004</v>
      </c>
      <c r="D477" s="307">
        <f t="shared" si="6"/>
        <v>-0.73217399999999966</v>
      </c>
      <c r="E477" s="307">
        <f t="shared" si="6"/>
        <v>-0.71775000000000055</v>
      </c>
      <c r="F477" s="307">
        <f t="shared" si="6"/>
        <v>-0.65897700000000015</v>
      </c>
      <c r="G477" s="307">
        <f t="shared" si="6"/>
        <v>-0.6028570000000002</v>
      </c>
      <c r="H477" s="307">
        <f t="shared" si="6"/>
        <v>-0.62112500000000015</v>
      </c>
      <c r="I477" s="307">
        <f t="shared" si="6"/>
        <v>-0.33699999999999974</v>
      </c>
      <c r="J477" s="307">
        <f t="shared" si="6"/>
        <v>-0.20776299999999992</v>
      </c>
      <c r="K477" s="307">
        <f t="shared" si="6"/>
        <v>-0.1293179999999996</v>
      </c>
      <c r="L477" s="307">
        <f t="shared" si="6"/>
        <v>3.3125000000000071E-2</v>
      </c>
      <c r="M477" s="307">
        <f t="shared" si="6"/>
        <v>6.6590999999999845E-2</v>
      </c>
      <c r="N477" s="94"/>
      <c r="AA477" s="20"/>
      <c r="AB477" s="20"/>
      <c r="AC477" s="20"/>
      <c r="AD477" s="20"/>
    </row>
    <row r="478" spans="1:30" ht="12.75" customHeight="1">
      <c r="A478" s="94" t="s">
        <v>51</v>
      </c>
      <c r="B478" s="307">
        <f t="shared" ref="B478:M478" si="7">B430-B225</f>
        <v>-0.58785699999999963</v>
      </c>
      <c r="C478" s="307">
        <f t="shared" si="7"/>
        <v>-0.91797600000000035</v>
      </c>
      <c r="D478" s="307">
        <f t="shared" si="7"/>
        <v>-1.0085870000000003</v>
      </c>
      <c r="E478" s="307">
        <f t="shared" si="7"/>
        <v>-1.6822370000000006</v>
      </c>
      <c r="F478" s="307">
        <f t="shared" si="7"/>
        <v>-0.9994569999999996</v>
      </c>
      <c r="G478" s="307">
        <f t="shared" si="7"/>
        <v>-0.77345199999999981</v>
      </c>
      <c r="H478" s="307">
        <f t="shared" si="7"/>
        <v>-1.8248749999999996</v>
      </c>
      <c r="I478" s="307">
        <f t="shared" si="7"/>
        <v>-1.5680950000000005</v>
      </c>
      <c r="J478" s="307">
        <f t="shared" si="7"/>
        <v>-1.0247500000000009</v>
      </c>
      <c r="K478" s="307">
        <f t="shared" si="7"/>
        <v>-1.0327500000000001</v>
      </c>
      <c r="L478" s="307">
        <f t="shared" si="7"/>
        <v>0.717727</v>
      </c>
      <c r="M478" s="307">
        <f t="shared" si="7"/>
        <v>0.57130999999999865</v>
      </c>
      <c r="N478" s="94"/>
      <c r="O478" s="307"/>
      <c r="P478" s="307"/>
      <c r="Q478" s="307"/>
      <c r="R478" s="307"/>
      <c r="S478" s="307"/>
      <c r="T478" s="307"/>
      <c r="U478" s="307"/>
      <c r="V478" s="307"/>
      <c r="W478" s="307"/>
      <c r="X478" s="307"/>
      <c r="Y478" s="307"/>
      <c r="Z478" s="307"/>
      <c r="AA478" s="20"/>
      <c r="AB478" s="20"/>
      <c r="AC478" s="20"/>
      <c r="AD478" s="20"/>
    </row>
    <row r="479" spans="1:30" ht="12.75" customHeight="1">
      <c r="A479" s="65" t="s">
        <v>249</v>
      </c>
      <c r="B479" s="308">
        <f t="shared" ref="B479:M479" si="8">B431-B226</f>
        <v>-1.2466669999999995</v>
      </c>
      <c r="C479" s="308">
        <f t="shared" si="8"/>
        <v>-1.3140909999999995</v>
      </c>
      <c r="D479" s="308">
        <f t="shared" si="8"/>
        <v>-0.91488100000000028</v>
      </c>
      <c r="E479" s="308">
        <f t="shared" si="8"/>
        <v>-0.2278570000000002</v>
      </c>
      <c r="F479" s="308">
        <f t="shared" si="8"/>
        <v>0.60250000000000004</v>
      </c>
      <c r="G479" s="308">
        <f t="shared" si="8"/>
        <v>0.59763199999999994</v>
      </c>
      <c r="H479" s="308">
        <f t="shared" si="8"/>
        <v>0.30056800000000017</v>
      </c>
      <c r="I479" s="308">
        <f t="shared" si="8"/>
        <v>3.8499999999999979E-2</v>
      </c>
      <c r="J479" s="308">
        <f t="shared" si="8"/>
        <v>9.6579000000000192E-2</v>
      </c>
      <c r="K479" s="308">
        <f t="shared" si="8"/>
        <v>-3.4544999999999604E-2</v>
      </c>
      <c r="L479" s="308">
        <f t="shared" si="8"/>
        <v>-3.3329999999995863E-3</v>
      </c>
      <c r="M479" s="308">
        <f t="shared" si="8"/>
        <v>-0.55862500000000015</v>
      </c>
      <c r="N479" s="94"/>
      <c r="O479" s="311"/>
      <c r="P479" s="317"/>
      <c r="Q479" s="314"/>
      <c r="R479" s="20"/>
      <c r="S479" s="20"/>
      <c r="T479" s="20"/>
      <c r="U479" s="20"/>
      <c r="V479" s="20"/>
      <c r="W479" s="20"/>
      <c r="X479" s="20"/>
      <c r="Y479" s="20"/>
      <c r="Z479" s="20"/>
      <c r="AA479" s="20"/>
      <c r="AB479" s="20"/>
      <c r="AC479" s="20"/>
      <c r="AD479" s="20"/>
    </row>
    <row r="480" spans="1:30" ht="12.75" customHeight="1">
      <c r="A480" s="264" t="s">
        <v>251</v>
      </c>
      <c r="B480" s="308">
        <f t="shared" ref="B480:M480" si="9">B432-B227</f>
        <v>-0.63420500000000057</v>
      </c>
      <c r="C480" s="308">
        <f t="shared" si="9"/>
        <v>-0.39943200000000001</v>
      </c>
      <c r="D480" s="308">
        <f t="shared" si="9"/>
        <v>-0.32654800000000073</v>
      </c>
      <c r="E480" s="308">
        <f t="shared" si="9"/>
        <v>-0.31238099999999935</v>
      </c>
      <c r="F480" s="308">
        <f t="shared" si="9"/>
        <v>-0.60431800000000013</v>
      </c>
      <c r="G480" s="308">
        <f t="shared" si="9"/>
        <v>-0.60687499999999961</v>
      </c>
      <c r="H480" s="308">
        <f t="shared" si="9"/>
        <v>-0.47977299999999978</v>
      </c>
      <c r="I480" s="308">
        <f t="shared" si="9"/>
        <v>-0.3469439999999997</v>
      </c>
      <c r="J480" s="308">
        <f t="shared" si="9"/>
        <v>-0.24671099999999946</v>
      </c>
      <c r="K480" s="308">
        <f t="shared" si="9"/>
        <v>-0.22315199999999979</v>
      </c>
      <c r="L480" s="308">
        <f t="shared" si="9"/>
        <v>-0.51047599999999971</v>
      </c>
      <c r="M480" s="308">
        <f t="shared" si="9"/>
        <v>-0.67375000000000007</v>
      </c>
      <c r="N480" s="307"/>
      <c r="O480" s="311"/>
      <c r="P480" s="317"/>
      <c r="Q480" s="314"/>
      <c r="R480" s="20"/>
      <c r="S480" s="20"/>
      <c r="T480" s="20"/>
      <c r="U480" s="20"/>
      <c r="V480" s="20"/>
      <c r="W480" s="20"/>
      <c r="X480" s="20"/>
      <c r="Y480" s="20"/>
      <c r="Z480" s="20"/>
      <c r="AA480" s="20"/>
      <c r="AB480" s="20"/>
      <c r="AC480" s="20"/>
      <c r="AD480" s="20"/>
    </row>
    <row r="481" spans="1:30" ht="12.75" customHeight="1">
      <c r="A481" s="264" t="s">
        <v>254</v>
      </c>
      <c r="B481" s="308">
        <f t="shared" ref="B481:M481" si="10">B433-B228</f>
        <v>-0.63124999999999964</v>
      </c>
      <c r="C481" s="308">
        <f t="shared" si="10"/>
        <v>-1.3660709999999998</v>
      </c>
      <c r="D481" s="308">
        <f t="shared" si="10"/>
        <v>-1.626932</v>
      </c>
      <c r="E481" s="308">
        <f t="shared" si="10"/>
        <v>-1.6751189999999996</v>
      </c>
      <c r="F481" s="308">
        <f t="shared" si="10"/>
        <v>-1.4173809999999998</v>
      </c>
      <c r="G481" s="308">
        <f t="shared" si="10"/>
        <v>-1.2883330000000006</v>
      </c>
      <c r="H481" s="308">
        <f t="shared" si="10"/>
        <v>-1.8678409999999994</v>
      </c>
      <c r="I481" s="308">
        <f t="shared" si="10"/>
        <v>-2.1226250000000002</v>
      </c>
      <c r="J481" s="308">
        <f t="shared" si="10"/>
        <v>-1.927105000000001</v>
      </c>
      <c r="K481" s="308">
        <f t="shared" si="10"/>
        <v>-1.0248909999999993</v>
      </c>
      <c r="L481" s="308">
        <f t="shared" si="10"/>
        <v>-1.1341250000000009</v>
      </c>
      <c r="M481" s="308">
        <f t="shared" si="10"/>
        <v>-0.90571399999999969</v>
      </c>
      <c r="N481" s="307"/>
      <c r="O481" s="19"/>
      <c r="P481" s="317"/>
      <c r="Q481" s="314"/>
      <c r="R481" s="20"/>
      <c r="S481" s="20"/>
      <c r="T481" s="20"/>
      <c r="U481" s="20"/>
      <c r="V481" s="20"/>
      <c r="W481" s="20"/>
      <c r="X481" s="20"/>
      <c r="Y481" s="20"/>
      <c r="Z481" s="20"/>
      <c r="AA481" s="20"/>
      <c r="AB481" s="20"/>
      <c r="AC481" s="20"/>
      <c r="AD481" s="20"/>
    </row>
    <row r="482" spans="1:30" ht="12.75" customHeight="1">
      <c r="A482" s="264" t="s">
        <v>255</v>
      </c>
      <c r="B482" s="308">
        <f t="shared" ref="B482:M482" si="11">B434-B229</f>
        <v>-0.77409100000000031</v>
      </c>
      <c r="C482" s="308">
        <f t="shared" si="11"/>
        <v>-0.47375000000000078</v>
      </c>
      <c r="D482" s="308">
        <f t="shared" si="11"/>
        <v>-0.55152200000000029</v>
      </c>
      <c r="E482" s="308">
        <f t="shared" si="11"/>
        <v>-0.34964300000000037</v>
      </c>
      <c r="F482" s="308">
        <f t="shared" si="11"/>
        <v>0.14118999999999993</v>
      </c>
      <c r="G482" s="308">
        <f t="shared" si="11"/>
        <v>0.42654799999999948</v>
      </c>
      <c r="H482" s="308">
        <f t="shared" si="11"/>
        <v>0.5066670000000002</v>
      </c>
      <c r="I482" s="308">
        <f t="shared" si="11"/>
        <v>0.16862499999999958</v>
      </c>
      <c r="J482" s="308">
        <f t="shared" si="11"/>
        <v>0.1666249999999998</v>
      </c>
      <c r="K482" s="308">
        <f t="shared" si="11"/>
        <v>0.29795499999999997</v>
      </c>
      <c r="L482" s="308">
        <f t="shared" si="11"/>
        <v>0.64012500000000028</v>
      </c>
      <c r="M482" s="308">
        <f t="shared" si="11"/>
        <v>0.10261399999999998</v>
      </c>
      <c r="N482" s="307"/>
      <c r="O482" s="476"/>
      <c r="P482" s="317"/>
      <c r="Q482" s="314"/>
      <c r="R482" s="20"/>
      <c r="S482" s="20"/>
      <c r="T482" s="20"/>
      <c r="U482" s="20"/>
      <c r="V482" s="20"/>
      <c r="W482" s="20"/>
      <c r="X482" s="20"/>
      <c r="Y482" s="20"/>
      <c r="Z482" s="20"/>
      <c r="AA482" s="20"/>
      <c r="AB482" s="20"/>
      <c r="AC482" s="20"/>
      <c r="AD482" s="20"/>
    </row>
    <row r="483" spans="1:30" ht="12.75" customHeight="1">
      <c r="A483" s="264" t="s">
        <v>256</v>
      </c>
      <c r="B483" s="308">
        <f t="shared" ref="B483:M483" si="12">B435-B230</f>
        <v>-5.3332999999999409E-2</v>
      </c>
      <c r="C483" s="308">
        <f t="shared" si="12"/>
        <v>-0.81381000000000103</v>
      </c>
      <c r="D483" s="308">
        <f t="shared" si="12"/>
        <v>-0.81206500000000048</v>
      </c>
      <c r="E483" s="308">
        <f t="shared" si="12"/>
        <v>-0.88000000000000078</v>
      </c>
      <c r="F483" s="308">
        <f t="shared" si="12"/>
        <v>-0.61184799999999839</v>
      </c>
      <c r="G483" s="308">
        <f t="shared" si="12"/>
        <v>-0.53380999999999901</v>
      </c>
      <c r="H483" s="308">
        <f t="shared" si="12"/>
        <v>-0.36275000000000013</v>
      </c>
      <c r="I483" s="308">
        <f t="shared" si="12"/>
        <v>-0.11178600000000039</v>
      </c>
      <c r="J483" s="308">
        <f t="shared" si="12"/>
        <v>0.20421099999999992</v>
      </c>
      <c r="K483" s="308">
        <f t="shared" si="12"/>
        <v>0.31087500000000023</v>
      </c>
      <c r="L483" s="308">
        <f t="shared" si="12"/>
        <v>0.28113600000000005</v>
      </c>
      <c r="M483" s="308">
        <f t="shared" si="12"/>
        <v>0.11613600000000002</v>
      </c>
      <c r="N483" s="307"/>
      <c r="O483" s="19"/>
      <c r="P483" s="317"/>
      <c r="Q483" s="314"/>
      <c r="R483" s="20"/>
      <c r="S483" s="20"/>
      <c r="T483" s="20"/>
      <c r="U483" s="20"/>
      <c r="V483" s="20"/>
      <c r="W483" s="20"/>
      <c r="X483" s="20"/>
      <c r="Y483" s="20"/>
      <c r="Z483" s="20"/>
      <c r="AA483" s="20"/>
      <c r="AB483" s="20"/>
      <c r="AC483" s="20"/>
      <c r="AD483" s="20"/>
    </row>
    <row r="484" spans="1:30" ht="12.75" customHeight="1">
      <c r="A484" s="483" t="s">
        <v>265</v>
      </c>
      <c r="B484" s="308">
        <f t="shared" ref="B484:M484" si="13">B436-B231</f>
        <v>0.14762499999999967</v>
      </c>
      <c r="C484" s="308">
        <f t="shared" si="13"/>
        <v>-3.6704999999999544E-2</v>
      </c>
      <c r="D484" s="308">
        <f t="shared" si="13"/>
        <v>-0.12840900000000044</v>
      </c>
      <c r="E484" s="308">
        <f t="shared" si="13"/>
        <v>-0.22012500000000035</v>
      </c>
      <c r="F484" s="308">
        <f t="shared" si="13"/>
        <v>-0.62032599999999949</v>
      </c>
      <c r="G484" s="308">
        <f t="shared" si="13"/>
        <v>-0.2268750000000006</v>
      </c>
      <c r="H484" s="308">
        <f t="shared" si="13"/>
        <v>2.63100000000005E-2</v>
      </c>
      <c r="I484" s="308">
        <f t="shared" si="13"/>
        <v>0.37619000000000025</v>
      </c>
      <c r="J484" s="308">
        <f t="shared" si="13"/>
        <v>-0.18890000000000029</v>
      </c>
      <c r="K484" s="308">
        <f t="shared" si="13"/>
        <v>-0.75857099999999988</v>
      </c>
      <c r="L484" s="308">
        <f t="shared" si="13"/>
        <v>-0.69999999999999929</v>
      </c>
      <c r="M484" s="308">
        <f t="shared" si="13"/>
        <v>-0.79678599999999999</v>
      </c>
      <c r="N484" s="307"/>
      <c r="O484" s="476"/>
      <c r="P484" s="509"/>
      <c r="Q484" s="314"/>
      <c r="R484" s="20"/>
      <c r="S484" s="20"/>
      <c r="T484" s="20"/>
      <c r="U484" s="20"/>
      <c r="V484" s="20"/>
      <c r="W484" s="20"/>
      <c r="X484" s="20"/>
      <c r="Y484" s="20"/>
      <c r="Z484" s="20"/>
      <c r="AA484" s="20"/>
      <c r="AB484" s="20"/>
      <c r="AC484" s="20"/>
      <c r="AD484" s="20"/>
    </row>
    <row r="485" spans="1:30" ht="12.75" customHeight="1">
      <c r="A485" s="483" t="s">
        <v>267</v>
      </c>
      <c r="B485" s="308">
        <f t="shared" ref="B485:M485" si="14">B437-B232</f>
        <v>-0.6822619999999997</v>
      </c>
      <c r="C485" s="308">
        <f t="shared" si="14"/>
        <v>-0.27636400000000005</v>
      </c>
      <c r="D485" s="308">
        <f t="shared" si="14"/>
        <v>-0.29857099999999992</v>
      </c>
      <c r="E485" s="308">
        <f t="shared" si="14"/>
        <v>-0.18797599999999992</v>
      </c>
      <c r="F485" s="308">
        <f t="shared" si="14"/>
        <v>-0.18891300000000033</v>
      </c>
      <c r="G485" s="308">
        <f t="shared" si="14"/>
        <v>6.9499999999999673E-2</v>
      </c>
      <c r="H485" s="308">
        <f t="shared" si="14"/>
        <v>-0.32602300000000017</v>
      </c>
      <c r="I485" s="308">
        <f t="shared" si="14"/>
        <v>0.35000000000000053</v>
      </c>
      <c r="J485" s="308">
        <f t="shared" si="14"/>
        <v>0.4107889999999994</v>
      </c>
      <c r="K485" s="308">
        <f t="shared" si="14"/>
        <v>0.23397700000000032</v>
      </c>
      <c r="L485" s="308">
        <f t="shared" si="14"/>
        <v>0.28273799999999927</v>
      </c>
      <c r="M485" s="308">
        <f t="shared" si="14"/>
        <v>0.12924999999999986</v>
      </c>
      <c r="N485" s="307"/>
      <c r="O485" s="476"/>
      <c r="P485" s="317"/>
      <c r="Q485" s="314"/>
      <c r="R485" s="20"/>
      <c r="S485" s="20"/>
      <c r="T485" s="20"/>
      <c r="U485" s="20"/>
      <c r="V485" s="20"/>
      <c r="W485" s="20"/>
      <c r="X485" s="20"/>
      <c r="Y485" s="20"/>
      <c r="Z485" s="20"/>
      <c r="AA485" s="20"/>
      <c r="AB485" s="20"/>
      <c r="AC485" s="20"/>
      <c r="AD485" s="20"/>
    </row>
    <row r="486" spans="1:30" ht="12.75" customHeight="1">
      <c r="A486" s="483" t="s">
        <v>269</v>
      </c>
      <c r="B486" s="308">
        <f t="shared" ref="B486:M486" si="15">B438-B233</f>
        <v>0.11261399999999977</v>
      </c>
      <c r="C486" s="308">
        <f t="shared" si="15"/>
        <v>-0.20056799999999964</v>
      </c>
      <c r="D486" s="308">
        <f t="shared" si="15"/>
        <v>4.5833000000000013E-2</v>
      </c>
      <c r="E486" s="308">
        <f t="shared" si="15"/>
        <v>-0.14190500000000039</v>
      </c>
      <c r="F486" s="308">
        <f t="shared" si="15"/>
        <v>-7.3976999999999293E-2</v>
      </c>
      <c r="G486" s="308">
        <f t="shared" si="15"/>
        <v>0.17862500000000026</v>
      </c>
      <c r="H486" s="308">
        <f t="shared" si="15"/>
        <v>-8.9769999999997907E-3</v>
      </c>
      <c r="I486" s="308">
        <f t="shared" si="15"/>
        <v>0.13078900000000004</v>
      </c>
      <c r="J486" s="308">
        <f t="shared" si="15"/>
        <v>9.5375000000000654E-2</v>
      </c>
      <c r="K486" s="308">
        <f t="shared" si="15"/>
        <v>-0.33693200000000001</v>
      </c>
      <c r="L486" s="308">
        <f t="shared" si="15"/>
        <v>-0.18964300000000023</v>
      </c>
      <c r="M486" s="308">
        <f t="shared" si="15"/>
        <v>-8.0000000000000071E-2</v>
      </c>
      <c r="N486" s="307"/>
      <c r="O486" s="19"/>
      <c r="P486" s="317"/>
      <c r="Q486" s="314"/>
      <c r="R486" s="20"/>
      <c r="S486" s="20"/>
      <c r="T486" s="20"/>
      <c r="U486" s="20"/>
      <c r="V486" s="20"/>
      <c r="W486" s="20"/>
      <c r="X486" s="20"/>
      <c r="Y486" s="20"/>
      <c r="Z486" s="20"/>
      <c r="AA486" s="20"/>
      <c r="AB486" s="20"/>
      <c r="AC486" s="20"/>
      <c r="AD486" s="20"/>
    </row>
    <row r="487" spans="1:30" ht="12.75" customHeight="1">
      <c r="A487" s="483" t="s">
        <v>272</v>
      </c>
      <c r="B487" s="308">
        <f t="shared" ref="B487:M488" si="16">B439-B234</f>
        <v>-0.29511399999999988</v>
      </c>
      <c r="C487" s="308">
        <f t="shared" si="16"/>
        <v>-0.40012500000000006</v>
      </c>
      <c r="D487" s="308">
        <f t="shared" si="16"/>
        <v>-0.37380400000000025</v>
      </c>
      <c r="E487" s="308">
        <f t="shared" si="16"/>
        <v>-0.68916699999999986</v>
      </c>
      <c r="F487" s="308">
        <f t="shared" si="16"/>
        <v>-0.45142899999999964</v>
      </c>
      <c r="G487" s="308">
        <f t="shared" si="16"/>
        <v>-0.21714300000000009</v>
      </c>
      <c r="H487" s="308">
        <f t="shared" si="16"/>
        <v>-0.21107100000000001</v>
      </c>
      <c r="I487" s="308">
        <f t="shared" si="16"/>
        <v>-0.36712500000000059</v>
      </c>
      <c r="J487" s="308">
        <f t="shared" si="16"/>
        <v>-0.35881600000000002</v>
      </c>
      <c r="K487" s="308">
        <f t="shared" si="16"/>
        <v>-9.2716999999999494E-2</v>
      </c>
      <c r="L487" s="308">
        <f t="shared" si="16"/>
        <v>-2.4737000000000009E-2</v>
      </c>
      <c r="M487" s="308">
        <f t="shared" si="16"/>
        <v>0.34499999999999975</v>
      </c>
      <c r="N487" s="307"/>
      <c r="O487" s="19"/>
      <c r="P487" s="317"/>
      <c r="Q487" s="314"/>
      <c r="R487" s="20"/>
      <c r="S487" s="20"/>
      <c r="T487" s="20"/>
      <c r="U487" s="20"/>
      <c r="V487" s="20"/>
      <c r="W487" s="20"/>
      <c r="X487" s="20"/>
      <c r="Y487" s="20"/>
      <c r="Z487" s="20"/>
      <c r="AA487" s="20"/>
      <c r="AB487" s="20"/>
      <c r="AC487" s="20"/>
      <c r="AD487" s="20"/>
    </row>
    <row r="488" spans="1:30" ht="12.75" customHeight="1" thickBot="1">
      <c r="A488" s="462" t="s">
        <v>273</v>
      </c>
      <c r="B488" s="316">
        <f t="shared" si="16"/>
        <v>-0.21602299999999985</v>
      </c>
      <c r="C488" s="316">
        <f t="shared" si="16"/>
        <v>-0.37400000000000055</v>
      </c>
      <c r="D488" s="316">
        <f t="shared" si="16"/>
        <v>0.54369599999999974</v>
      </c>
      <c r="E488" s="316">
        <f t="shared" si="16"/>
        <v>0.19125000000000014</v>
      </c>
      <c r="F488" s="316">
        <f t="shared" si="16"/>
        <v>0.33068199999999948</v>
      </c>
      <c r="G488" s="316">
        <f t="shared" si="16"/>
        <v>0.51916700000000038</v>
      </c>
      <c r="H488" s="316">
        <f t="shared" si="16"/>
        <v>0.28549999999999986</v>
      </c>
      <c r="I488" s="316">
        <f t="shared" si="16"/>
        <v>0.31333300000000008</v>
      </c>
      <c r="J488" s="316">
        <f t="shared" si="16"/>
        <v>0.17999999999999972</v>
      </c>
      <c r="K488" s="13"/>
      <c r="L488" s="13"/>
      <c r="M488" s="13"/>
      <c r="N488" s="94"/>
      <c r="O488" s="19"/>
      <c r="P488" s="317"/>
      <c r="Q488" s="314"/>
      <c r="R488" s="20"/>
      <c r="S488" s="20"/>
      <c r="T488" s="20"/>
      <c r="U488" s="20"/>
      <c r="V488" s="20"/>
      <c r="W488" s="20"/>
      <c r="X488" s="20"/>
      <c r="Y488" s="20"/>
      <c r="Z488" s="20"/>
      <c r="AA488" s="20"/>
      <c r="AB488" s="20"/>
      <c r="AC488" s="20"/>
      <c r="AD488" s="20"/>
    </row>
    <row r="489" spans="1:30" ht="12.75" customHeight="1">
      <c r="A489" s="483"/>
      <c r="B489" s="308"/>
      <c r="C489" s="308"/>
      <c r="D489" s="308"/>
      <c r="E489" s="308"/>
      <c r="F489" s="308"/>
      <c r="G489" s="308"/>
      <c r="H489" s="308"/>
      <c r="I489" s="308"/>
      <c r="J489" s="308"/>
      <c r="K489" s="14"/>
      <c r="L489" s="14"/>
      <c r="M489" s="14"/>
      <c r="N489" s="94"/>
      <c r="O489" s="19"/>
      <c r="P489" s="317"/>
      <c r="Q489" s="314"/>
      <c r="R489" s="20"/>
      <c r="S489" s="20"/>
      <c r="T489" s="20"/>
      <c r="U489" s="20"/>
      <c r="V489" s="20"/>
      <c r="W489" s="20"/>
      <c r="X489" s="20"/>
      <c r="Y489" s="20"/>
      <c r="Z489" s="20"/>
      <c r="AA489" s="20"/>
      <c r="AB489" s="20"/>
      <c r="AC489" s="20"/>
      <c r="AD489" s="20"/>
    </row>
    <row r="490" spans="1:30" ht="12.75" customHeight="1" thickBot="1">
      <c r="A490" s="11" t="s">
        <v>356</v>
      </c>
      <c r="B490" s="11"/>
      <c r="C490" s="11"/>
      <c r="D490" s="11"/>
      <c r="E490" s="11"/>
      <c r="F490" s="11"/>
      <c r="G490" s="11"/>
      <c r="H490" s="11"/>
      <c r="I490" s="93"/>
      <c r="J490" s="93"/>
      <c r="K490" s="93"/>
      <c r="L490" s="93"/>
      <c r="M490" s="93"/>
      <c r="N490" s="93"/>
      <c r="O490" s="311"/>
      <c r="P490" s="317"/>
      <c r="Q490" s="314"/>
      <c r="R490" s="20"/>
      <c r="S490" s="20"/>
      <c r="T490" s="20"/>
      <c r="U490" s="20"/>
      <c r="V490" s="20"/>
      <c r="W490" s="20"/>
      <c r="X490" s="20"/>
      <c r="Y490" s="20"/>
      <c r="Z490" s="20"/>
      <c r="AA490" s="20"/>
      <c r="AB490" s="20"/>
      <c r="AC490" s="20"/>
      <c r="AD490" s="20"/>
    </row>
    <row r="491" spans="1:30" ht="12.75" customHeight="1" thickBot="1">
      <c r="A491" s="270" t="s">
        <v>204</v>
      </c>
      <c r="B491" s="150"/>
      <c r="C491" s="602" t="s">
        <v>73</v>
      </c>
      <c r="D491" s="602"/>
      <c r="E491" s="602"/>
      <c r="F491" s="602"/>
      <c r="G491" s="602"/>
      <c r="H491" s="602"/>
      <c r="I491" s="602"/>
      <c r="J491" s="602"/>
      <c r="K491" s="602"/>
      <c r="L491" s="602"/>
      <c r="M491" s="602"/>
      <c r="N491" s="602"/>
      <c r="O491" s="311"/>
      <c r="P491" s="317"/>
      <c r="Q491" s="314"/>
      <c r="R491" s="20"/>
      <c r="S491" s="20"/>
      <c r="T491" s="20"/>
      <c r="U491" s="20"/>
      <c r="V491" s="20"/>
      <c r="W491" s="20"/>
      <c r="X491" s="20"/>
      <c r="Y491" s="20"/>
      <c r="Z491" s="20"/>
      <c r="AA491" s="20"/>
      <c r="AB491" s="20"/>
      <c r="AC491" s="20"/>
      <c r="AD491" s="20"/>
    </row>
    <row r="492" spans="1:30" ht="12.75" customHeight="1" thickBot="1">
      <c r="A492" s="306" t="s">
        <v>111</v>
      </c>
      <c r="B492" s="330" t="s">
        <v>38</v>
      </c>
      <c r="C492" s="328" t="s">
        <v>241</v>
      </c>
      <c r="D492" s="328" t="s">
        <v>61</v>
      </c>
      <c r="E492" s="328" t="s">
        <v>155</v>
      </c>
      <c r="F492" s="328" t="s">
        <v>144</v>
      </c>
      <c r="G492" s="328" t="s">
        <v>145</v>
      </c>
      <c r="H492" s="328" t="s">
        <v>146</v>
      </c>
      <c r="I492" s="328" t="s">
        <v>147</v>
      </c>
      <c r="J492" s="328" t="s">
        <v>148</v>
      </c>
      <c r="K492" s="328" t="s">
        <v>149</v>
      </c>
      <c r="L492" s="328" t="s">
        <v>150</v>
      </c>
      <c r="M492" s="328" t="s">
        <v>15</v>
      </c>
      <c r="N492" s="328" t="s">
        <v>60</v>
      </c>
      <c r="O492" s="311"/>
      <c r="P492" s="317"/>
      <c r="Q492" s="314"/>
      <c r="R492" s="20"/>
      <c r="S492" s="20"/>
      <c r="T492" s="20"/>
      <c r="U492" s="20"/>
      <c r="V492" s="20"/>
      <c r="W492" s="20"/>
      <c r="X492" s="20"/>
      <c r="Y492" s="20"/>
      <c r="Z492" s="20"/>
      <c r="AA492" s="20"/>
      <c r="AB492" s="20"/>
      <c r="AC492" s="20"/>
      <c r="AD492" s="20"/>
    </row>
    <row r="493" spans="1:30" ht="12.75" customHeight="1">
      <c r="A493" s="94"/>
      <c r="B493" s="94"/>
      <c r="C493" s="601" t="s">
        <v>217</v>
      </c>
      <c r="D493" s="601"/>
      <c r="E493" s="601"/>
      <c r="F493" s="601"/>
      <c r="G493" s="601"/>
      <c r="H493" s="601"/>
      <c r="I493" s="601"/>
      <c r="J493" s="601"/>
      <c r="K493" s="601"/>
      <c r="L493" s="601"/>
      <c r="M493" s="601"/>
      <c r="N493" s="601"/>
      <c r="O493" s="311"/>
      <c r="P493" s="317"/>
      <c r="Q493" s="314"/>
      <c r="R493" s="20"/>
      <c r="S493" s="20"/>
      <c r="T493" s="20"/>
      <c r="U493" s="20"/>
      <c r="V493" s="20"/>
      <c r="W493" s="20"/>
      <c r="X493" s="20"/>
      <c r="Y493" s="20"/>
      <c r="Z493" s="20"/>
      <c r="AA493" s="20"/>
      <c r="AB493" s="20"/>
      <c r="AC493" s="20"/>
      <c r="AD493" s="20"/>
    </row>
    <row r="494" spans="1:30" ht="12.75" customHeight="1">
      <c r="A494" s="94" t="s">
        <v>158</v>
      </c>
      <c r="B494" s="94" t="s">
        <v>211</v>
      </c>
      <c r="C494" s="307">
        <v>-0.29436000000000007</v>
      </c>
      <c r="D494" s="307">
        <v>-0.32771999999999996</v>
      </c>
      <c r="E494" s="307">
        <v>-0.2460399999999999</v>
      </c>
      <c r="F494" s="307">
        <v>-0.28411999999999987</v>
      </c>
      <c r="G494" s="307">
        <v>-0.25708000000000003</v>
      </c>
      <c r="H494" s="307">
        <v>-0.24851999999999999</v>
      </c>
      <c r="I494" s="307">
        <v>-0.31059999999999999</v>
      </c>
      <c r="J494" s="307">
        <v>-0.30709999999999982</v>
      </c>
      <c r="K494" s="307">
        <v>-0.2741599999999999</v>
      </c>
      <c r="L494" s="307">
        <v>-0.27963999999999994</v>
      </c>
      <c r="M494" s="307">
        <v>-0.23326000000000002</v>
      </c>
      <c r="N494" s="307">
        <v>-0.28554000000000002</v>
      </c>
      <c r="O494" s="311"/>
      <c r="P494" s="317"/>
      <c r="Q494" s="314"/>
      <c r="R494" s="20"/>
      <c r="S494" s="20"/>
      <c r="T494" s="20"/>
      <c r="U494" s="20"/>
      <c r="V494" s="20"/>
      <c r="W494" s="20"/>
      <c r="X494" s="20"/>
      <c r="Y494" s="20"/>
      <c r="Z494" s="20"/>
      <c r="AA494" s="20"/>
      <c r="AB494" s="20"/>
      <c r="AC494" s="20"/>
      <c r="AD494" s="20"/>
    </row>
    <row r="495" spans="1:30" ht="12.75" customHeight="1">
      <c r="A495" s="94" t="s">
        <v>159</v>
      </c>
      <c r="B495" s="94" t="s">
        <v>212</v>
      </c>
      <c r="C495" s="307">
        <v>-0.32582000000000011</v>
      </c>
      <c r="D495" s="307">
        <v>-0.38413999999999993</v>
      </c>
      <c r="E495" s="307">
        <v>-0.29257999999999995</v>
      </c>
      <c r="F495" s="307">
        <v>-0.40269999999999995</v>
      </c>
      <c r="G495" s="307">
        <v>-0.39149999999999974</v>
      </c>
      <c r="H495" s="307">
        <v>-0.35383999999999982</v>
      </c>
      <c r="I495" s="307">
        <v>-0.48740000000000017</v>
      </c>
      <c r="J495" s="307">
        <v>-0.38681999999999983</v>
      </c>
      <c r="K495" s="307">
        <v>-0.35257999999999995</v>
      </c>
      <c r="L495" s="307">
        <v>-0.30483999999999983</v>
      </c>
      <c r="M495" s="307">
        <v>-0.28176000000000007</v>
      </c>
      <c r="N495" s="307">
        <v>-0.33384000000000008</v>
      </c>
      <c r="O495" s="311"/>
      <c r="P495" s="317"/>
      <c r="Q495" s="314"/>
      <c r="R495" s="20"/>
      <c r="S495" s="20"/>
      <c r="T495" s="20"/>
      <c r="U495" s="20"/>
      <c r="V495" s="20"/>
      <c r="W495" s="20"/>
      <c r="X495" s="20"/>
      <c r="Y495" s="20"/>
      <c r="Z495" s="20"/>
      <c r="AA495" s="20"/>
      <c r="AB495" s="20"/>
      <c r="AC495" s="20"/>
      <c r="AD495" s="20"/>
    </row>
    <row r="496" spans="1:30" ht="12.75" customHeight="1">
      <c r="A496" s="94" t="s">
        <v>160</v>
      </c>
      <c r="B496" s="94" t="s">
        <v>213</v>
      </c>
      <c r="C496" s="307">
        <v>-0.37050000000000011</v>
      </c>
      <c r="D496" s="307">
        <v>-0.44567999999999985</v>
      </c>
      <c r="E496" s="307">
        <v>-0.34836</v>
      </c>
      <c r="F496" s="307">
        <v>-0.47732000000000002</v>
      </c>
      <c r="G496" s="307">
        <v>-0.45079999999999965</v>
      </c>
      <c r="H496" s="307">
        <v>-0.43143999999999993</v>
      </c>
      <c r="I496" s="307">
        <v>-0.52370000000000005</v>
      </c>
      <c r="J496" s="307">
        <v>-0.40319999999999989</v>
      </c>
      <c r="K496" s="307">
        <v>-0.37701999999999991</v>
      </c>
      <c r="L496" s="307">
        <v>-0.30257999999999985</v>
      </c>
      <c r="M496" s="307">
        <v>-0.31222000000000011</v>
      </c>
      <c r="N496" s="307">
        <v>-0.31124000000000007</v>
      </c>
      <c r="O496" s="311"/>
      <c r="P496" s="317"/>
      <c r="Q496" s="314"/>
      <c r="R496" s="20"/>
      <c r="S496" s="20"/>
      <c r="T496" s="20"/>
      <c r="U496" s="20"/>
      <c r="V496" s="20"/>
      <c r="W496" s="20"/>
      <c r="X496" s="20"/>
      <c r="Y496" s="20"/>
      <c r="Z496" s="20"/>
      <c r="AA496" s="20"/>
      <c r="AB496" s="20"/>
      <c r="AC496" s="20"/>
      <c r="AD496" s="20"/>
    </row>
    <row r="497" spans="1:30" ht="12.75" customHeight="1">
      <c r="A497" s="94" t="s">
        <v>161</v>
      </c>
      <c r="B497" s="94" t="s">
        <v>214</v>
      </c>
      <c r="C497" s="307">
        <v>-0.35555999999999999</v>
      </c>
      <c r="D497" s="307">
        <v>-0.45713999999999988</v>
      </c>
      <c r="E497" s="307">
        <v>-0.37085999999999997</v>
      </c>
      <c r="F497" s="307">
        <v>-0.495</v>
      </c>
      <c r="G497" s="307">
        <v>-0.42179999999999962</v>
      </c>
      <c r="H497" s="307">
        <v>-0.41467999999999988</v>
      </c>
      <c r="I497" s="307">
        <v>-0.52328000000000019</v>
      </c>
      <c r="J497" s="307">
        <v>-0.40207999999999994</v>
      </c>
      <c r="K497" s="307">
        <v>-0.42165999999999998</v>
      </c>
      <c r="L497" s="307">
        <v>-0.32481999999999989</v>
      </c>
      <c r="M497" s="307">
        <v>-0.29912</v>
      </c>
      <c r="N497" s="307">
        <v>-0.26248000000000005</v>
      </c>
      <c r="O497" s="311"/>
      <c r="P497" s="317"/>
      <c r="Q497" s="314"/>
      <c r="R497" s="20"/>
      <c r="S497" s="20"/>
      <c r="T497" s="20"/>
      <c r="U497" s="20"/>
      <c r="V497" s="20"/>
      <c r="W497" s="20"/>
      <c r="X497" s="20"/>
      <c r="Y497" s="20"/>
      <c r="Z497" s="20"/>
      <c r="AA497" s="20"/>
      <c r="AB497" s="20"/>
      <c r="AC497" s="20"/>
      <c r="AD497" s="20"/>
    </row>
    <row r="498" spans="1:30" ht="12.75" customHeight="1">
      <c r="A498" s="94" t="s">
        <v>162</v>
      </c>
      <c r="B498" s="94" t="s">
        <v>215</v>
      </c>
      <c r="C498" s="307">
        <v>-0.32369999999999999</v>
      </c>
      <c r="D498" s="307">
        <v>-0.45877999999999985</v>
      </c>
      <c r="E498" s="307">
        <v>-0.38697999999999999</v>
      </c>
      <c r="F498" s="307">
        <v>-0.51173999999999997</v>
      </c>
      <c r="G498" s="307">
        <v>-0.40441999999999967</v>
      </c>
      <c r="H498" s="307">
        <v>-0.39331999999999995</v>
      </c>
      <c r="I498" s="307">
        <v>-0.52124000000000015</v>
      </c>
      <c r="J498" s="307">
        <v>-0.39672000000000002</v>
      </c>
      <c r="K498" s="307">
        <v>-0.41598000000000007</v>
      </c>
      <c r="L498" s="307">
        <v>-0.32203999999999988</v>
      </c>
      <c r="M498" s="307">
        <v>-0.28402000000000005</v>
      </c>
      <c r="N498" s="307">
        <v>-0.19916</v>
      </c>
      <c r="O498" s="311"/>
      <c r="P498" s="317"/>
      <c r="Q498" s="314"/>
      <c r="R498" s="20"/>
      <c r="S498" s="20"/>
      <c r="T498" s="20"/>
      <c r="U498" s="20"/>
      <c r="V498" s="20"/>
      <c r="W498" s="20"/>
      <c r="X498" s="20"/>
      <c r="Y498" s="20"/>
      <c r="Z498" s="20"/>
      <c r="AA498" s="20"/>
      <c r="AB498" s="20"/>
      <c r="AC498" s="20"/>
      <c r="AD498" s="20"/>
    </row>
    <row r="499" spans="1:30" ht="12.75" customHeight="1">
      <c r="A499" s="94" t="s">
        <v>163</v>
      </c>
      <c r="B499" s="94" t="s">
        <v>183</v>
      </c>
      <c r="C499" s="307">
        <v>-0.28752000000000005</v>
      </c>
      <c r="D499" s="307">
        <v>-0.44655999999999996</v>
      </c>
      <c r="E499" s="307">
        <v>-0.36720000000000008</v>
      </c>
      <c r="F499" s="307">
        <v>-0.49346000000000007</v>
      </c>
      <c r="G499" s="307">
        <v>-0.40353999999999968</v>
      </c>
      <c r="H499" s="307">
        <v>-0.37031999999999987</v>
      </c>
      <c r="I499" s="307">
        <v>-0.43150000000000022</v>
      </c>
      <c r="J499" s="307">
        <v>-0.29356000000000015</v>
      </c>
      <c r="K499" s="307">
        <v>-0.32402000000000009</v>
      </c>
      <c r="L499" s="307">
        <v>-0.21759999999999993</v>
      </c>
      <c r="M499" s="307">
        <v>-0.21951999999999999</v>
      </c>
      <c r="N499" s="307">
        <v>-8.0080000000000068E-2</v>
      </c>
      <c r="O499" s="311"/>
      <c r="P499" s="317"/>
      <c r="Q499" s="314"/>
      <c r="R499" s="20"/>
      <c r="S499" s="20"/>
      <c r="T499" s="20"/>
      <c r="U499" s="20"/>
      <c r="V499" s="20"/>
      <c r="W499" s="20"/>
      <c r="X499" s="20"/>
      <c r="Y499" s="20"/>
      <c r="Z499" s="20"/>
      <c r="AA499" s="20"/>
      <c r="AB499" s="20"/>
      <c r="AC499" s="20"/>
      <c r="AD499" s="20"/>
    </row>
    <row r="500" spans="1:30" ht="12.75" customHeight="1">
      <c r="A500" s="94" t="s">
        <v>164</v>
      </c>
      <c r="B500" s="94" t="s">
        <v>184</v>
      </c>
      <c r="C500" s="307">
        <v>-0.2310600000000001</v>
      </c>
      <c r="D500" s="307">
        <v>-0.3719599999999999</v>
      </c>
      <c r="E500" s="307">
        <v>-0.28605999999999998</v>
      </c>
      <c r="F500" s="307">
        <v>-0.34836000000000011</v>
      </c>
      <c r="G500" s="307">
        <v>-0.25485999999999975</v>
      </c>
      <c r="H500" s="307">
        <v>-0.25501999999999991</v>
      </c>
      <c r="I500" s="307">
        <v>-0.25794000000000006</v>
      </c>
      <c r="J500" s="307">
        <v>-0.19270000000000023</v>
      </c>
      <c r="K500" s="307">
        <v>-0.21896000000000004</v>
      </c>
      <c r="L500" s="307">
        <v>-7.3920000000000027E-2</v>
      </c>
      <c r="M500" s="307">
        <v>-2.2279999999999946E-2</v>
      </c>
      <c r="N500" s="307">
        <v>8.7139999999999954E-2</v>
      </c>
      <c r="O500" s="311"/>
      <c r="P500" s="317"/>
      <c r="Q500" s="314"/>
      <c r="R500" s="20"/>
      <c r="S500" s="20"/>
      <c r="T500" s="20"/>
      <c r="U500" s="20"/>
      <c r="V500" s="20"/>
      <c r="W500" s="20"/>
      <c r="X500" s="20"/>
      <c r="Y500" s="20"/>
      <c r="Z500" s="20"/>
      <c r="AA500" s="20"/>
      <c r="AB500" s="20"/>
      <c r="AC500" s="20"/>
      <c r="AD500" s="20"/>
    </row>
    <row r="501" spans="1:30" ht="12.75" customHeight="1">
      <c r="A501" s="94" t="s">
        <v>165</v>
      </c>
      <c r="B501" s="94" t="s">
        <v>185</v>
      </c>
      <c r="C501" s="307">
        <v>-0.12004000000000001</v>
      </c>
      <c r="D501" s="307">
        <v>-0.27377999999999991</v>
      </c>
      <c r="E501" s="307">
        <v>-0.20912000000000006</v>
      </c>
      <c r="F501" s="307">
        <v>-0.26186000000000009</v>
      </c>
      <c r="G501" s="307">
        <v>-0.18477999999999986</v>
      </c>
      <c r="H501" s="307">
        <v>-0.16825999999999991</v>
      </c>
      <c r="I501" s="307">
        <v>-0.17008000000000009</v>
      </c>
      <c r="J501" s="307">
        <v>-0.12430000000000022</v>
      </c>
      <c r="K501" s="307">
        <v>-0.16344000000000011</v>
      </c>
      <c r="L501" s="307">
        <v>-4.2300000000000094E-2</v>
      </c>
      <c r="M501" s="307">
        <v>3.1400000000000095E-2</v>
      </c>
      <c r="N501" s="307">
        <v>7.3339999999999961E-2</v>
      </c>
      <c r="O501" s="311"/>
      <c r="P501" s="317"/>
      <c r="Q501" s="314"/>
      <c r="R501" s="20"/>
      <c r="S501" s="20"/>
      <c r="T501" s="20"/>
      <c r="U501" s="20"/>
      <c r="V501" s="20"/>
      <c r="W501" s="20"/>
      <c r="X501" s="20"/>
      <c r="Y501" s="20"/>
      <c r="Z501" s="20"/>
      <c r="AA501" s="20"/>
      <c r="AB501" s="20"/>
      <c r="AC501" s="20"/>
      <c r="AD501" s="20"/>
    </row>
    <row r="502" spans="1:30" ht="12.75" customHeight="1">
      <c r="A502" s="94" t="s">
        <v>166</v>
      </c>
      <c r="B502" s="94" t="s">
        <v>186</v>
      </c>
      <c r="C502" s="307">
        <v>-0.10754000000000001</v>
      </c>
      <c r="D502" s="307">
        <v>-0.24891999999999986</v>
      </c>
      <c r="E502" s="307">
        <v>-0.21454000000000004</v>
      </c>
      <c r="F502" s="307">
        <v>-0.24436000000000008</v>
      </c>
      <c r="G502" s="307">
        <v>-0.22117999999999985</v>
      </c>
      <c r="H502" s="307">
        <v>-0.1616999999999999</v>
      </c>
      <c r="I502" s="307">
        <v>-0.18979999999999997</v>
      </c>
      <c r="J502" s="307">
        <v>-0.16486000000000017</v>
      </c>
      <c r="K502" s="307">
        <v>-0.18396000000000007</v>
      </c>
      <c r="L502" s="307">
        <v>-6.3100000000000017E-2</v>
      </c>
      <c r="M502" s="307">
        <v>4.4600000000000863E-3</v>
      </c>
      <c r="N502" s="307">
        <v>1.509999999999998E-2</v>
      </c>
      <c r="O502" s="311"/>
      <c r="P502" s="317"/>
      <c r="Q502" s="314"/>
      <c r="R502" s="20"/>
      <c r="S502" s="20"/>
      <c r="T502" s="20"/>
      <c r="U502" s="20"/>
      <c r="V502" s="20"/>
      <c r="W502" s="20"/>
      <c r="X502" s="20"/>
      <c r="Y502" s="20"/>
      <c r="Z502" s="20"/>
      <c r="AA502" s="20"/>
      <c r="AB502" s="20"/>
      <c r="AC502" s="20"/>
      <c r="AD502" s="20"/>
    </row>
    <row r="503" spans="1:30" ht="12.75" customHeight="1">
      <c r="A503" s="94" t="s">
        <v>167</v>
      </c>
      <c r="B503" s="94" t="s">
        <v>187</v>
      </c>
      <c r="C503" s="307">
        <v>-0.17571999999999993</v>
      </c>
      <c r="D503" s="307">
        <v>-0.26573999999999981</v>
      </c>
      <c r="E503" s="307">
        <v>-0.20454000000000008</v>
      </c>
      <c r="F503" s="307">
        <v>-0.25891999999999998</v>
      </c>
      <c r="G503" s="307">
        <v>-0.24553999999999981</v>
      </c>
      <c r="H503" s="307">
        <v>-0.17459999999999987</v>
      </c>
      <c r="I503" s="307">
        <v>-0.20250000000000001</v>
      </c>
      <c r="J503" s="307">
        <v>-0.19</v>
      </c>
      <c r="K503" s="307">
        <v>-0.18565999999999994</v>
      </c>
      <c r="L503" s="307">
        <v>-7.2379999999999972E-2</v>
      </c>
      <c r="M503" s="307">
        <v>-1.2399999999998634E-3</v>
      </c>
      <c r="N503" s="307">
        <v>-4.2160000000000156E-2</v>
      </c>
      <c r="O503" s="311"/>
      <c r="P503" s="317"/>
      <c r="Q503" s="314"/>
      <c r="R503" s="20"/>
      <c r="S503" s="20"/>
      <c r="T503" s="20"/>
      <c r="U503" s="20"/>
      <c r="V503" s="20"/>
      <c r="W503" s="20"/>
      <c r="X503" s="20"/>
      <c r="Y503" s="20"/>
      <c r="Z503" s="20"/>
      <c r="AA503" s="20"/>
      <c r="AB503" s="20"/>
      <c r="AC503" s="20"/>
      <c r="AD503" s="20"/>
    </row>
    <row r="504" spans="1:30" ht="12.75" customHeight="1">
      <c r="A504" s="94" t="s">
        <v>168</v>
      </c>
      <c r="B504" s="94" t="s">
        <v>188</v>
      </c>
      <c r="C504" s="307">
        <v>-0.19581999999999988</v>
      </c>
      <c r="D504" s="307">
        <v>-0.25927999999999995</v>
      </c>
      <c r="E504" s="307">
        <v>-0.20969999999999994</v>
      </c>
      <c r="F504" s="307">
        <v>-0.24923999999999999</v>
      </c>
      <c r="G504" s="307">
        <v>-0.2316399999999999</v>
      </c>
      <c r="H504" s="307">
        <v>-0.19603999999999983</v>
      </c>
      <c r="I504" s="307">
        <v>-0.22191999999999998</v>
      </c>
      <c r="J504" s="307">
        <v>-0.21664000000000022</v>
      </c>
      <c r="K504" s="307">
        <v>-0.21257999999999991</v>
      </c>
      <c r="L504" s="307">
        <v>-8.1159999999999941E-2</v>
      </c>
      <c r="M504" s="307">
        <v>-2.621999999999991E-2</v>
      </c>
      <c r="N504" s="307">
        <v>-7.1300000000000099E-2</v>
      </c>
      <c r="O504" s="311"/>
      <c r="P504" s="317"/>
      <c r="Q504" s="314"/>
      <c r="R504" s="20"/>
      <c r="S504" s="20"/>
      <c r="T504" s="20"/>
      <c r="U504" s="20"/>
      <c r="V504" s="20"/>
      <c r="W504" s="20"/>
      <c r="X504" s="20"/>
      <c r="Y504" s="20"/>
      <c r="Z504" s="20"/>
      <c r="AA504" s="20"/>
      <c r="AB504" s="20"/>
      <c r="AC504" s="20"/>
      <c r="AD504" s="20"/>
    </row>
    <row r="505" spans="1:30" ht="12.75" customHeight="1">
      <c r="A505" s="94" t="s">
        <v>169</v>
      </c>
      <c r="B505" s="94" t="s">
        <v>189</v>
      </c>
      <c r="C505" s="307">
        <v>-0.21465999999999977</v>
      </c>
      <c r="D505" s="307">
        <v>-0.27958</v>
      </c>
      <c r="E505" s="307">
        <v>-0.23597999999999991</v>
      </c>
      <c r="F505" s="307">
        <v>-0.29979999999999996</v>
      </c>
      <c r="G505" s="307">
        <v>-0.28317999999999988</v>
      </c>
      <c r="H505" s="307">
        <v>-0.23165999999999984</v>
      </c>
      <c r="I505" s="307">
        <v>-0.25</v>
      </c>
      <c r="J505" s="307">
        <v>-0.24515999999999999</v>
      </c>
      <c r="K505" s="307">
        <v>-0.25541999999999998</v>
      </c>
      <c r="L505" s="307">
        <v>-0.22715999999999995</v>
      </c>
      <c r="M505" s="307">
        <v>-0.20789999999999989</v>
      </c>
      <c r="N505" s="307">
        <v>-0.20846000000000009</v>
      </c>
      <c r="O505" s="311"/>
      <c r="P505" s="317"/>
      <c r="Q505" s="314"/>
      <c r="R505" s="20"/>
      <c r="S505" s="20"/>
      <c r="T505" s="20"/>
      <c r="U505" s="20"/>
      <c r="V505" s="20"/>
      <c r="W505" s="20"/>
      <c r="X505" s="20"/>
      <c r="Y505" s="20"/>
      <c r="Z505" s="20"/>
      <c r="AA505" s="20"/>
      <c r="AB505" s="20"/>
      <c r="AC505" s="20"/>
      <c r="AD505" s="20"/>
    </row>
    <row r="506" spans="1:30" ht="12.75" customHeight="1">
      <c r="A506" s="94" t="s">
        <v>170</v>
      </c>
      <c r="B506" s="94" t="s">
        <v>190</v>
      </c>
      <c r="C506" s="307">
        <v>-0.28325999999999985</v>
      </c>
      <c r="D506" s="307">
        <v>-0.29266000000000003</v>
      </c>
      <c r="E506" s="307">
        <v>-0.27285999999999982</v>
      </c>
      <c r="F506" s="307">
        <v>-0.34873999999999994</v>
      </c>
      <c r="G506" s="307">
        <v>-0.33583999999999986</v>
      </c>
      <c r="H506" s="307">
        <v>-0.28353999999999979</v>
      </c>
      <c r="I506" s="307">
        <v>-0.32972000000000001</v>
      </c>
      <c r="J506" s="307">
        <v>-0.36104000000000014</v>
      </c>
      <c r="K506" s="307">
        <v>-0.34538000000000002</v>
      </c>
      <c r="L506" s="307">
        <v>-0.25153999999999987</v>
      </c>
      <c r="M506" s="307">
        <v>-0.19873999999999992</v>
      </c>
      <c r="N506" s="307">
        <v>-0.16034000000000007</v>
      </c>
      <c r="O506" s="311"/>
      <c r="P506" s="317"/>
      <c r="Q506" s="314"/>
      <c r="R506" s="20"/>
      <c r="S506" s="20"/>
      <c r="T506" s="20"/>
      <c r="U506" s="20"/>
      <c r="V506" s="20"/>
      <c r="W506" s="20"/>
      <c r="X506" s="20"/>
      <c r="Y506" s="20"/>
      <c r="Z506" s="20"/>
      <c r="AA506" s="20"/>
      <c r="AB506" s="20"/>
      <c r="AC506" s="20"/>
      <c r="AD506" s="20"/>
    </row>
    <row r="507" spans="1:30" ht="12.75" customHeight="1">
      <c r="A507" s="94" t="s">
        <v>171</v>
      </c>
      <c r="B507" s="94" t="s">
        <v>191</v>
      </c>
      <c r="C507" s="307">
        <v>-0.27821999999999986</v>
      </c>
      <c r="D507" s="307">
        <v>-0.27476000000000012</v>
      </c>
      <c r="E507" s="307">
        <v>-0.22379999999999994</v>
      </c>
      <c r="F507" s="307">
        <v>-0.31075999999999987</v>
      </c>
      <c r="G507" s="307">
        <v>-0.3056399999999998</v>
      </c>
      <c r="H507" s="307">
        <v>-0.30153999999999981</v>
      </c>
      <c r="I507" s="307">
        <v>-0.29522000000000004</v>
      </c>
      <c r="J507" s="307">
        <v>-0.32644000000000012</v>
      </c>
      <c r="K507" s="307">
        <v>-0.29237999999999997</v>
      </c>
      <c r="L507" s="307">
        <v>-0.17655999999999999</v>
      </c>
      <c r="M507" s="307">
        <v>-0.13994000000000001</v>
      </c>
      <c r="N507" s="307">
        <v>-7.764000000000007E-2</v>
      </c>
      <c r="O507" s="311"/>
      <c r="P507" s="317"/>
      <c r="Q507" s="314"/>
      <c r="R507" s="20"/>
      <c r="S507" s="20"/>
      <c r="T507" s="20"/>
      <c r="U507" s="20"/>
      <c r="V507" s="20"/>
      <c r="W507" s="20"/>
      <c r="X507" s="20"/>
      <c r="Y507" s="20"/>
      <c r="Z507" s="20"/>
      <c r="AA507" s="20"/>
      <c r="AB507" s="20"/>
      <c r="AC507" s="20"/>
      <c r="AD507" s="20"/>
    </row>
    <row r="508" spans="1:30" ht="12.75" customHeight="1">
      <c r="A508" s="94" t="s">
        <v>172</v>
      </c>
      <c r="B508" s="94" t="s">
        <v>192</v>
      </c>
      <c r="C508" s="307">
        <v>-0.20009999999999994</v>
      </c>
      <c r="D508" s="307">
        <v>-0.2446600000000001</v>
      </c>
      <c r="E508" s="307">
        <v>-0.21049999999999996</v>
      </c>
      <c r="F508" s="307">
        <v>-0.24545999999999993</v>
      </c>
      <c r="G508" s="307">
        <v>-0.25171999999999989</v>
      </c>
      <c r="H508" s="307">
        <v>-0.27397999999999978</v>
      </c>
      <c r="I508" s="307">
        <v>-0.26525999999999994</v>
      </c>
      <c r="J508" s="307">
        <v>-0.30114000000000002</v>
      </c>
      <c r="K508" s="307">
        <v>-0.25180000000000008</v>
      </c>
      <c r="L508" s="307">
        <v>-5.8980000000000032E-2</v>
      </c>
      <c r="M508" s="307">
        <v>-5.4420000000000003E-2</v>
      </c>
      <c r="N508" s="307">
        <v>4.2800000000000615E-3</v>
      </c>
      <c r="O508" s="311"/>
      <c r="P508" s="317"/>
      <c r="Q508" s="314"/>
      <c r="R508" s="20"/>
      <c r="S508" s="20"/>
      <c r="T508" s="20"/>
      <c r="U508" s="20"/>
      <c r="V508" s="20"/>
      <c r="W508" s="20"/>
      <c r="X508" s="20"/>
      <c r="Y508" s="20"/>
      <c r="Z508" s="20"/>
      <c r="AA508" s="20"/>
      <c r="AB508" s="20"/>
      <c r="AC508" s="20"/>
      <c r="AD508" s="20"/>
    </row>
    <row r="509" spans="1:30" ht="12.75" customHeight="1">
      <c r="A509" s="94" t="s">
        <v>173</v>
      </c>
      <c r="B509" s="94" t="s">
        <v>193</v>
      </c>
      <c r="C509" s="307">
        <v>-0.17313999999999999</v>
      </c>
      <c r="D509" s="307">
        <v>-0.24391999999999997</v>
      </c>
      <c r="E509" s="307">
        <v>-0.21758000000000005</v>
      </c>
      <c r="F509" s="307">
        <v>-0.27290000000000003</v>
      </c>
      <c r="G509" s="307">
        <v>-0.26575999999999989</v>
      </c>
      <c r="H509" s="307">
        <v>-0.23135999999999984</v>
      </c>
      <c r="I509" s="307">
        <v>-0.24905999999999998</v>
      </c>
      <c r="J509" s="307">
        <v>-0.26654</v>
      </c>
      <c r="K509" s="307">
        <v>-0.2225</v>
      </c>
      <c r="L509" s="307">
        <v>-3.8080000000000072E-2</v>
      </c>
      <c r="M509" s="307">
        <v>-3.836000000000004E-2</v>
      </c>
      <c r="N509" s="307">
        <v>5.0000000000000712E-3</v>
      </c>
      <c r="O509" s="311"/>
      <c r="P509" s="317"/>
      <c r="Q509" s="314"/>
      <c r="R509" s="20"/>
      <c r="S509" s="20"/>
      <c r="T509" s="20"/>
      <c r="U509" s="20"/>
      <c r="V509" s="20"/>
      <c r="W509" s="20"/>
      <c r="X509" s="20"/>
      <c r="Y509" s="20"/>
      <c r="Z509" s="20"/>
      <c r="AA509" s="20"/>
      <c r="AB509" s="20"/>
      <c r="AC509" s="20"/>
      <c r="AD509" s="20"/>
    </row>
    <row r="510" spans="1:30" ht="12.75" customHeight="1">
      <c r="A510" s="94" t="s">
        <v>174</v>
      </c>
      <c r="B510" s="94" t="s">
        <v>194</v>
      </c>
      <c r="C510" s="307">
        <v>-0.21200000000000011</v>
      </c>
      <c r="D510" s="307">
        <v>-0.30484000000000011</v>
      </c>
      <c r="E510" s="307">
        <v>-0.24146000000000017</v>
      </c>
      <c r="F510" s="307">
        <v>-0.27111999999999997</v>
      </c>
      <c r="G510" s="307">
        <v>-0.28002000000000005</v>
      </c>
      <c r="H510" s="307">
        <v>-0.23445999999999989</v>
      </c>
      <c r="I510" s="307">
        <v>-0.22604000000000007</v>
      </c>
      <c r="J510" s="307">
        <v>-0.26851999999999998</v>
      </c>
      <c r="K510" s="307">
        <v>-0.23035999999999995</v>
      </c>
      <c r="L510" s="307">
        <v>2.5900000000000034E-2</v>
      </c>
      <c r="M510" s="307">
        <v>-0.15126000000000009</v>
      </c>
      <c r="N510" s="307">
        <v>-7.1839999999999987E-2</v>
      </c>
      <c r="O510" s="311"/>
      <c r="P510" s="317"/>
      <c r="Q510" s="314"/>
      <c r="R510" s="20"/>
      <c r="S510" s="20"/>
      <c r="T510" s="20"/>
      <c r="U510" s="20"/>
      <c r="V510" s="20"/>
      <c r="W510" s="20"/>
      <c r="X510" s="20"/>
      <c r="Y510" s="20"/>
      <c r="Z510" s="20"/>
      <c r="AA510" s="20"/>
      <c r="AB510" s="20"/>
      <c r="AC510" s="20"/>
      <c r="AD510" s="20"/>
    </row>
    <row r="511" spans="1:30" ht="12.75" customHeight="1">
      <c r="A511" s="94" t="s">
        <v>175</v>
      </c>
      <c r="B511" s="94" t="s">
        <v>195</v>
      </c>
      <c r="C511" s="307">
        <v>-0.25076000000000009</v>
      </c>
      <c r="D511" s="307">
        <v>-0.30979999999999991</v>
      </c>
      <c r="E511" s="307">
        <v>-0.21098000000000008</v>
      </c>
      <c r="F511" s="307">
        <v>-0.18369999999999989</v>
      </c>
      <c r="G511" s="307">
        <v>-0.20938000000000007</v>
      </c>
      <c r="H511" s="307">
        <v>-0.18940000000000001</v>
      </c>
      <c r="I511" s="307">
        <v>-0.12934000000000009</v>
      </c>
      <c r="J511" s="307">
        <v>-0.1649000000000001</v>
      </c>
      <c r="K511" s="307">
        <v>-0.17639999999999995</v>
      </c>
      <c r="L511" s="307">
        <v>3.5379999999999967E-2</v>
      </c>
      <c r="M511" s="307">
        <v>-0.22890000000000016</v>
      </c>
      <c r="N511" s="307">
        <v>-9.7819999999999935E-2</v>
      </c>
      <c r="O511" s="311"/>
      <c r="P511" s="317"/>
      <c r="Q511" s="314"/>
      <c r="R511" s="20"/>
      <c r="S511" s="20"/>
      <c r="T511" s="20"/>
      <c r="U511" s="20"/>
      <c r="V511" s="20"/>
      <c r="W511" s="20"/>
      <c r="X511" s="20"/>
      <c r="Y511" s="20"/>
      <c r="Z511" s="20"/>
      <c r="AA511" s="20"/>
      <c r="AB511" s="20"/>
      <c r="AC511" s="20"/>
      <c r="AD511" s="20"/>
    </row>
    <row r="512" spans="1:30" ht="12.75" customHeight="1">
      <c r="A512" s="94" t="s">
        <v>176</v>
      </c>
      <c r="B512" s="94" t="s">
        <v>196</v>
      </c>
      <c r="C512" s="307">
        <v>-0.24286000000000013</v>
      </c>
      <c r="D512" s="307">
        <v>-0.32611999999999985</v>
      </c>
      <c r="E512" s="307">
        <v>-0.23361999999999999</v>
      </c>
      <c r="F512" s="307">
        <v>-0.18629999999999985</v>
      </c>
      <c r="G512" s="307">
        <v>-0.20848000000000014</v>
      </c>
      <c r="H512" s="307">
        <v>-0.14686000000000005</v>
      </c>
      <c r="I512" s="307">
        <v>-0.11242000000000019</v>
      </c>
      <c r="J512" s="307">
        <v>-0.13768000000000011</v>
      </c>
      <c r="K512" s="307">
        <v>-0.1791599999999999</v>
      </c>
      <c r="L512" s="307">
        <v>-2.4399999999999088E-3</v>
      </c>
      <c r="M512" s="307">
        <v>-0.22962000000000007</v>
      </c>
      <c r="N512" s="307">
        <v>-0.1641399999999999</v>
      </c>
      <c r="O512" s="311"/>
      <c r="P512" s="317"/>
      <c r="Q512" s="314"/>
      <c r="R512" s="20"/>
      <c r="S512" s="20"/>
      <c r="T512" s="20"/>
      <c r="U512" s="20"/>
      <c r="V512" s="20"/>
      <c r="W512" s="20"/>
      <c r="X512" s="20"/>
      <c r="Y512" s="20"/>
      <c r="Z512" s="20"/>
      <c r="AA512" s="20"/>
      <c r="AB512" s="20"/>
      <c r="AC512" s="20"/>
      <c r="AD512" s="20"/>
    </row>
    <row r="513" spans="1:30" ht="12.75" customHeight="1">
      <c r="A513" s="94" t="s">
        <v>177</v>
      </c>
      <c r="B513" s="94" t="s">
        <v>197</v>
      </c>
      <c r="C513" s="307">
        <v>-0.29032000000000008</v>
      </c>
      <c r="D513" s="307">
        <v>-0.35873999999999989</v>
      </c>
      <c r="E513" s="307">
        <v>-0.27979999999999999</v>
      </c>
      <c r="F513" s="307">
        <v>-0.28545999999999988</v>
      </c>
      <c r="G513" s="307">
        <v>-0.29174000000000005</v>
      </c>
      <c r="H513" s="307">
        <v>-0.17540000000000006</v>
      </c>
      <c r="I513" s="307">
        <v>-0.14676000000000017</v>
      </c>
      <c r="J513" s="307">
        <v>-0.15830000000000019</v>
      </c>
      <c r="K513" s="307">
        <v>-0.21361999999999998</v>
      </c>
      <c r="L513" s="307">
        <v>-0.14321999999999999</v>
      </c>
      <c r="M513" s="307">
        <v>-0.32716000000000001</v>
      </c>
      <c r="N513" s="307">
        <v>-0.25881999999999988</v>
      </c>
      <c r="O513" s="311"/>
      <c r="P513" s="317"/>
      <c r="Q513" s="314"/>
      <c r="R513" s="20"/>
      <c r="S513" s="20"/>
      <c r="T513" s="20"/>
      <c r="U513" s="20"/>
      <c r="V513" s="20"/>
      <c r="W513" s="20"/>
      <c r="X513" s="20"/>
      <c r="Y513" s="20"/>
      <c r="Z513" s="20"/>
      <c r="AA513" s="20"/>
      <c r="AB513" s="20"/>
      <c r="AC513" s="20"/>
      <c r="AD513" s="20"/>
    </row>
    <row r="514" spans="1:30" ht="12.75" customHeight="1">
      <c r="A514" s="94" t="s">
        <v>178</v>
      </c>
      <c r="B514" s="94" t="s">
        <v>198</v>
      </c>
      <c r="C514" s="307">
        <v>-0.32684000000000007</v>
      </c>
      <c r="D514" s="307">
        <v>-0.40347999999999989</v>
      </c>
      <c r="E514" s="307">
        <v>-0.29480000000000006</v>
      </c>
      <c r="F514" s="307">
        <v>-0.29563999999999979</v>
      </c>
      <c r="G514" s="307">
        <v>-0.27068000000000014</v>
      </c>
      <c r="H514" s="307">
        <v>-0.15658000000000002</v>
      </c>
      <c r="I514" s="307">
        <v>-0.14484000000000022</v>
      </c>
      <c r="J514" s="307">
        <v>-0.20672000000000024</v>
      </c>
      <c r="K514" s="307">
        <v>-0.2558399999999999</v>
      </c>
      <c r="L514" s="307">
        <v>-0.19888000000000003</v>
      </c>
      <c r="M514" s="307">
        <v>-0.35264000000000006</v>
      </c>
      <c r="N514" s="307">
        <v>-0.32951999999999992</v>
      </c>
      <c r="O514" s="311"/>
      <c r="P514" s="317"/>
      <c r="Q514" s="314"/>
      <c r="R514" s="20"/>
      <c r="S514" s="20"/>
      <c r="T514" s="20"/>
      <c r="U514" s="20"/>
      <c r="V514" s="20"/>
      <c r="W514" s="20"/>
      <c r="X514" s="20"/>
      <c r="Y514" s="20"/>
      <c r="Z514" s="20"/>
      <c r="AA514" s="20"/>
      <c r="AB514" s="20"/>
      <c r="AC514" s="20"/>
      <c r="AD514" s="20"/>
    </row>
    <row r="515" spans="1:30" ht="12.75" customHeight="1">
      <c r="A515" s="94" t="s">
        <v>179</v>
      </c>
      <c r="B515" s="94" t="s">
        <v>199</v>
      </c>
      <c r="C515" s="307">
        <v>-0.35103999999999996</v>
      </c>
      <c r="D515" s="307">
        <v>-0.40223999999999982</v>
      </c>
      <c r="E515" s="307">
        <v>-0.31223999999999996</v>
      </c>
      <c r="F515" s="307">
        <v>-0.35609999999999975</v>
      </c>
      <c r="G515" s="307">
        <v>-0.2918</v>
      </c>
      <c r="H515" s="307">
        <v>-0.16526000000000005</v>
      </c>
      <c r="I515" s="307">
        <v>-0.18526000000000006</v>
      </c>
      <c r="J515" s="307">
        <v>-0.26176000000000033</v>
      </c>
      <c r="K515" s="307">
        <v>-0.26058000000000003</v>
      </c>
      <c r="L515" s="307">
        <v>-0.26366000000000006</v>
      </c>
      <c r="M515" s="307">
        <v>-0.24472000000000013</v>
      </c>
      <c r="N515" s="307">
        <v>-0.25647999999999993</v>
      </c>
      <c r="O515" s="311"/>
      <c r="P515" s="317"/>
      <c r="Q515" s="314"/>
      <c r="R515" s="20"/>
      <c r="S515" s="20"/>
      <c r="T515" s="20"/>
      <c r="U515" s="20"/>
      <c r="V515" s="20"/>
      <c r="W515" s="20"/>
      <c r="X515" s="20"/>
      <c r="Y515" s="20"/>
      <c r="Z515" s="20"/>
      <c r="AA515" s="20"/>
      <c r="AB515" s="20"/>
      <c r="AC515" s="20"/>
      <c r="AD515" s="20"/>
    </row>
    <row r="516" spans="1:30" ht="12.75" customHeight="1">
      <c r="A516" s="94" t="s">
        <v>180</v>
      </c>
      <c r="B516" s="94" t="s">
        <v>200</v>
      </c>
      <c r="C516" s="307">
        <v>-0.32017999999999996</v>
      </c>
      <c r="D516" s="307">
        <v>-0.45224000000000003</v>
      </c>
      <c r="E516" s="307">
        <v>-0.34216000000000008</v>
      </c>
      <c r="F516" s="307">
        <v>-0.37707999999999975</v>
      </c>
      <c r="G516" s="307">
        <v>-0.27147999999999994</v>
      </c>
      <c r="H516" s="307">
        <v>-0.13463999999999993</v>
      </c>
      <c r="I516" s="307">
        <v>-0.18898000000000001</v>
      </c>
      <c r="J516" s="307">
        <v>-0.24714000000000019</v>
      </c>
      <c r="K516" s="307">
        <v>-0.20205999999999999</v>
      </c>
      <c r="L516" s="307">
        <v>-0.22181999999999996</v>
      </c>
      <c r="M516" s="307">
        <v>-0.16391999999999998</v>
      </c>
      <c r="N516" s="307">
        <v>-0.24488000000000004</v>
      </c>
      <c r="O516" s="311"/>
      <c r="P516" s="317"/>
      <c r="Q516" s="314"/>
      <c r="R516" s="20"/>
      <c r="S516" s="20"/>
      <c r="T516" s="20"/>
      <c r="U516" s="20"/>
      <c r="V516" s="20"/>
      <c r="W516" s="20"/>
      <c r="X516" s="20"/>
      <c r="Y516" s="20"/>
      <c r="Z516" s="20"/>
      <c r="AA516" s="20"/>
      <c r="AB516" s="20"/>
      <c r="AC516" s="20"/>
      <c r="AD516" s="20"/>
    </row>
    <row r="517" spans="1:30" ht="12.75" customHeight="1">
      <c r="A517" s="94" t="s">
        <v>181</v>
      </c>
      <c r="B517" s="94" t="s">
        <v>201</v>
      </c>
      <c r="C517" s="307">
        <v>-0.32879999999999993</v>
      </c>
      <c r="D517" s="307">
        <v>-0.46376000000000001</v>
      </c>
      <c r="E517" s="307">
        <v>-0.36096000000000011</v>
      </c>
      <c r="F517" s="307">
        <v>-0.42391999999999985</v>
      </c>
      <c r="G517" s="307">
        <v>-0.30111999999999994</v>
      </c>
      <c r="H517" s="307">
        <v>-0.1439</v>
      </c>
      <c r="I517" s="307">
        <v>-0.12710000000000007</v>
      </c>
      <c r="J517" s="307">
        <v>-0.15254000000000012</v>
      </c>
      <c r="K517" s="307">
        <v>-0.13746</v>
      </c>
      <c r="L517" s="307">
        <v>-0.13669999999999999</v>
      </c>
      <c r="M517" s="307">
        <v>-0.12417999999999996</v>
      </c>
      <c r="N517" s="307">
        <v>-0.20356000000000005</v>
      </c>
      <c r="O517" s="311"/>
      <c r="P517" s="317"/>
      <c r="Q517" s="314"/>
      <c r="R517" s="20"/>
      <c r="S517" s="20"/>
      <c r="T517" s="20"/>
      <c r="U517" s="20"/>
      <c r="V517" s="20"/>
      <c r="W517" s="20"/>
      <c r="X517" s="20"/>
      <c r="Y517" s="20"/>
      <c r="Z517" s="20"/>
      <c r="AA517" s="20"/>
      <c r="AB517" s="20"/>
      <c r="AC517" s="20"/>
      <c r="AD517" s="20"/>
    </row>
    <row r="518" spans="1:30" ht="12.75" customHeight="1">
      <c r="A518" s="65" t="s">
        <v>182</v>
      </c>
      <c r="B518" s="65" t="s">
        <v>202</v>
      </c>
      <c r="C518" s="307">
        <v>-0.28689999999999999</v>
      </c>
      <c r="D518" s="307">
        <v>-0.43887999999999999</v>
      </c>
      <c r="E518" s="307">
        <v>-0.34078000000000008</v>
      </c>
      <c r="F518" s="307">
        <v>-0.34443999999999991</v>
      </c>
      <c r="G518" s="307">
        <v>-0.22073999999999999</v>
      </c>
      <c r="H518" s="307">
        <v>-0.13300000000000009</v>
      </c>
      <c r="I518" s="307">
        <v>-0.11320000000000005</v>
      </c>
      <c r="J518" s="307">
        <v>-0.15436000000000005</v>
      </c>
      <c r="K518" s="307">
        <v>-0.11693999999999996</v>
      </c>
      <c r="L518" s="307">
        <v>-8.2819999999999977E-2</v>
      </c>
      <c r="M518" s="307">
        <v>-0.10292000000000004</v>
      </c>
      <c r="N518" s="307">
        <v>-0.16952000000000017</v>
      </c>
      <c r="O518" s="311"/>
      <c r="P518" s="317"/>
      <c r="Q518" s="314"/>
      <c r="R518" s="20"/>
      <c r="S518" s="20"/>
      <c r="T518" s="20"/>
      <c r="U518" s="20"/>
      <c r="V518" s="20"/>
      <c r="W518" s="20"/>
      <c r="X518" s="20"/>
      <c r="Y518" s="20"/>
      <c r="Z518" s="20"/>
      <c r="AA518" s="20"/>
      <c r="AB518" s="20"/>
      <c r="AC518" s="20"/>
      <c r="AD518" s="20"/>
    </row>
    <row r="519" spans="1:30" ht="12.75" customHeight="1">
      <c r="A519" s="264" t="s">
        <v>49</v>
      </c>
      <c r="B519" s="264" t="s">
        <v>242</v>
      </c>
      <c r="C519" s="307">
        <f t="shared" ref="C519:N519" si="17">AVERAGE(B471:B475)</f>
        <v>-0.25875999999999999</v>
      </c>
      <c r="D519" s="307">
        <f t="shared" si="17"/>
        <v>-0.38369999999999999</v>
      </c>
      <c r="E519" s="307">
        <f t="shared" si="17"/>
        <v>-0.26568000000000003</v>
      </c>
      <c r="F519" s="307">
        <f t="shared" si="17"/>
        <v>-0.28689999999999999</v>
      </c>
      <c r="G519" s="307">
        <f t="shared" si="17"/>
        <v>-0.16709999999999994</v>
      </c>
      <c r="H519" s="307">
        <f t="shared" si="17"/>
        <v>-0.11638000000000011</v>
      </c>
      <c r="I519" s="307">
        <f t="shared" si="17"/>
        <v>-8.0843999999999999E-2</v>
      </c>
      <c r="J519" s="307">
        <f t="shared" si="17"/>
        <v>-0.10286499999999998</v>
      </c>
      <c r="K519" s="307">
        <f t="shared" si="17"/>
        <v>-4.9354799999999963E-2</v>
      </c>
      <c r="L519" s="307">
        <f t="shared" si="17"/>
        <v>-5.4589999999999249E-3</v>
      </c>
      <c r="M519" s="307">
        <f t="shared" si="17"/>
        <v>-7.5229600000000035E-2</v>
      </c>
      <c r="N519" s="307">
        <f t="shared" si="17"/>
        <v>-0.10314100000000011</v>
      </c>
      <c r="O519" s="313"/>
      <c r="P519" s="317"/>
      <c r="Q519" s="314"/>
      <c r="R519" s="20"/>
      <c r="S519" s="20"/>
      <c r="T519" s="20"/>
      <c r="U519" s="20"/>
      <c r="V519" s="20"/>
      <c r="W519" s="20"/>
      <c r="X519" s="20"/>
      <c r="Y519" s="20"/>
      <c r="Z519" s="20"/>
      <c r="AA519" s="20"/>
      <c r="AB519" s="20"/>
      <c r="AC519" s="20"/>
      <c r="AD519" s="20"/>
    </row>
    <row r="520" spans="1:30" ht="12.75" customHeight="1">
      <c r="A520" s="264" t="s">
        <v>50</v>
      </c>
      <c r="B520" s="264" t="s">
        <v>243</v>
      </c>
      <c r="C520" s="307">
        <f t="shared" ref="C520:N520" si="18">AVERAGE(B472:B476)</f>
        <v>-0.16494100000000006</v>
      </c>
      <c r="D520" s="307">
        <f t="shared" si="18"/>
        <v>-0.31419499999999989</v>
      </c>
      <c r="E520" s="307">
        <f t="shared" si="18"/>
        <v>-0.2239496</v>
      </c>
      <c r="F520" s="307">
        <f t="shared" si="18"/>
        <v>-0.21461140000000006</v>
      </c>
      <c r="G520" s="307">
        <f t="shared" si="18"/>
        <v>-0.14167419999999992</v>
      </c>
      <c r="H520" s="307">
        <f t="shared" si="18"/>
        <v>-8.8479000000000058E-2</v>
      </c>
      <c r="I520" s="307">
        <f t="shared" si="18"/>
        <v>-4.9462000000000117E-2</v>
      </c>
      <c r="J520" s="307">
        <f t="shared" si="18"/>
        <v>-7.636999999999991E-2</v>
      </c>
      <c r="K520" s="307">
        <f t="shared" si="18"/>
        <v>-0.10896639999999999</v>
      </c>
      <c r="L520" s="307">
        <f t="shared" si="18"/>
        <v>-3.2833800000000045E-2</v>
      </c>
      <c r="M520" s="307">
        <f t="shared" si="18"/>
        <v>-0.13125379999999992</v>
      </c>
      <c r="N520" s="307">
        <f t="shared" si="18"/>
        <v>-0.1889146000000001</v>
      </c>
      <c r="O520" s="313"/>
      <c r="P520" s="317"/>
      <c r="Q520" s="314"/>
      <c r="R520" s="20"/>
      <c r="S520" s="20"/>
      <c r="T520" s="20"/>
      <c r="U520" s="20"/>
      <c r="V520" s="20"/>
      <c r="W520" s="20"/>
      <c r="X520" s="20"/>
      <c r="Y520" s="20"/>
      <c r="Z520" s="20"/>
      <c r="AA520" s="20"/>
      <c r="AB520" s="20"/>
      <c r="AC520" s="20"/>
      <c r="AD520" s="20"/>
    </row>
    <row r="521" spans="1:30" ht="12.75" customHeight="1">
      <c r="A521" s="264" t="s">
        <v>51</v>
      </c>
      <c r="B521" s="264" t="s">
        <v>248</v>
      </c>
      <c r="C521" s="307">
        <f t="shared" ref="C521:N521" si="19">AVERAGE(B473:B477)</f>
        <v>-0.26126200000000016</v>
      </c>
      <c r="D521" s="307">
        <f t="shared" si="19"/>
        <v>-0.42879999999999996</v>
      </c>
      <c r="E521" s="307">
        <f t="shared" si="19"/>
        <v>-0.29658439999999997</v>
      </c>
      <c r="F521" s="307">
        <f t="shared" si="19"/>
        <v>-0.33152140000000019</v>
      </c>
      <c r="G521" s="307">
        <f t="shared" si="19"/>
        <v>-0.26652959999999998</v>
      </c>
      <c r="H521" s="307">
        <f t="shared" si="19"/>
        <v>-0.20701040000000015</v>
      </c>
      <c r="I521" s="307">
        <f t="shared" si="19"/>
        <v>-0.17646700000000015</v>
      </c>
      <c r="J521" s="307">
        <f t="shared" si="19"/>
        <v>-0.13700999999999991</v>
      </c>
      <c r="K521" s="307">
        <f t="shared" si="19"/>
        <v>-0.14811899999999997</v>
      </c>
      <c r="L521" s="307">
        <f t="shared" si="19"/>
        <v>-6.1037400000000019E-2</v>
      </c>
      <c r="M521" s="307">
        <f t="shared" si="19"/>
        <v>-0.12048879999999995</v>
      </c>
      <c r="N521" s="307">
        <f t="shared" si="19"/>
        <v>-0.16855640000000011</v>
      </c>
      <c r="O521" s="313"/>
      <c r="P521" s="317"/>
      <c r="Q521" s="314"/>
      <c r="R521" s="20"/>
      <c r="S521" s="20"/>
      <c r="T521" s="20"/>
      <c r="U521" s="20"/>
      <c r="V521" s="20"/>
      <c r="W521" s="20"/>
      <c r="X521" s="20"/>
      <c r="Y521" s="20"/>
      <c r="Z521" s="20"/>
      <c r="AA521" s="20"/>
      <c r="AB521" s="20"/>
      <c r="AC521" s="20"/>
      <c r="AD521" s="20"/>
    </row>
    <row r="522" spans="1:30" ht="12.75" customHeight="1">
      <c r="A522" s="264" t="s">
        <v>249</v>
      </c>
      <c r="B522" s="264" t="s">
        <v>250</v>
      </c>
      <c r="C522" s="307">
        <f t="shared" ref="C522:N522" si="20">AVERAGE(B474:B478)</f>
        <v>-0.34551340000000008</v>
      </c>
      <c r="D522" s="307">
        <f t="shared" si="20"/>
        <v>-0.54783519999999997</v>
      </c>
      <c r="E522" s="307">
        <f t="shared" si="20"/>
        <v>-0.44352179999999997</v>
      </c>
      <c r="F522" s="307">
        <f t="shared" si="20"/>
        <v>-0.58954880000000032</v>
      </c>
      <c r="G522" s="307">
        <f t="shared" si="20"/>
        <v>-0.40278099999999989</v>
      </c>
      <c r="H522" s="307">
        <f t="shared" si="20"/>
        <v>-0.34138080000000004</v>
      </c>
      <c r="I522" s="307">
        <f t="shared" si="20"/>
        <v>-0.58318199999999998</v>
      </c>
      <c r="J522" s="307">
        <f t="shared" si="20"/>
        <v>-0.52424899999999997</v>
      </c>
      <c r="K522" s="307">
        <f t="shared" si="20"/>
        <v>-0.38224900000000017</v>
      </c>
      <c r="L522" s="307">
        <f t="shared" si="20"/>
        <v>-0.32280740000000002</v>
      </c>
      <c r="M522" s="307">
        <f t="shared" si="20"/>
        <v>-9.5434000000000022E-3</v>
      </c>
      <c r="N522" s="307">
        <f t="shared" si="20"/>
        <v>-6.2794400000000389E-2</v>
      </c>
      <c r="O522" s="313"/>
      <c r="P522" s="317"/>
      <c r="Q522" s="314"/>
      <c r="R522" s="20"/>
      <c r="S522" s="20"/>
      <c r="T522" s="20"/>
      <c r="U522" s="20"/>
      <c r="V522" s="20"/>
      <c r="W522" s="20"/>
      <c r="X522" s="20"/>
      <c r="Y522" s="20"/>
      <c r="Z522" s="20"/>
      <c r="AA522" s="20"/>
      <c r="AB522" s="20"/>
      <c r="AC522" s="20"/>
      <c r="AD522" s="20"/>
    </row>
    <row r="523" spans="1:30" ht="12.75" customHeight="1">
      <c r="A523" s="65" t="s">
        <v>251</v>
      </c>
      <c r="B523" s="65" t="s">
        <v>252</v>
      </c>
      <c r="C523" s="308">
        <f t="shared" ref="C523:N523" si="21">AVERAGE(B475:B479)</f>
        <v>-0.58296680000000001</v>
      </c>
      <c r="D523" s="308">
        <f t="shared" si="21"/>
        <v>-0.76189339999999994</v>
      </c>
      <c r="E523" s="308">
        <f t="shared" si="21"/>
        <v>-0.572658</v>
      </c>
      <c r="F523" s="308">
        <f t="shared" si="21"/>
        <v>-0.60448020000000036</v>
      </c>
      <c r="G523" s="308">
        <f t="shared" si="21"/>
        <v>-0.2708009999999999</v>
      </c>
      <c r="H523" s="308">
        <f t="shared" si="21"/>
        <v>-0.18213439999999997</v>
      </c>
      <c r="I523" s="308">
        <f t="shared" si="21"/>
        <v>-0.47534839999999995</v>
      </c>
      <c r="J523" s="308">
        <f t="shared" si="21"/>
        <v>-0.45586900000000002</v>
      </c>
      <c r="K523" s="308">
        <f t="shared" si="21"/>
        <v>-0.34471320000000016</v>
      </c>
      <c r="L523" s="308">
        <f t="shared" si="21"/>
        <v>-0.30891639999999992</v>
      </c>
      <c r="M523" s="308">
        <f t="shared" si="21"/>
        <v>1.8510000000000117E-2</v>
      </c>
      <c r="N523" s="308">
        <f t="shared" si="21"/>
        <v>-0.14263940000000036</v>
      </c>
      <c r="O523" s="313"/>
      <c r="P523" s="150"/>
      <c r="Q523" s="150"/>
      <c r="R523" s="18"/>
      <c r="S523" s="18"/>
      <c r="T523" s="18"/>
      <c r="U523" s="18"/>
      <c r="V523" s="18"/>
      <c r="W523" s="18"/>
      <c r="X523" s="18"/>
      <c r="Y523" s="18"/>
      <c r="Z523" s="18"/>
      <c r="AA523" s="18"/>
      <c r="AB523" s="18"/>
      <c r="AC523" s="18"/>
      <c r="AD523" s="18"/>
    </row>
    <row r="524" spans="1:30" ht="12.75" customHeight="1">
      <c r="A524" s="264" t="s">
        <v>254</v>
      </c>
      <c r="B524" s="264" t="s">
        <v>260</v>
      </c>
      <c r="C524" s="308">
        <f t="shared" ref="C524:N524" si="22">AVERAGE(B476:B480)</f>
        <v>-0.67042780000000002</v>
      </c>
      <c r="D524" s="308">
        <f t="shared" si="22"/>
        <v>-0.79449979999999998</v>
      </c>
      <c r="E524" s="308">
        <f t="shared" si="22"/>
        <v>-0.63430760000000019</v>
      </c>
      <c r="F524" s="308">
        <f t="shared" si="22"/>
        <v>-0.63811640000000014</v>
      </c>
      <c r="G524" s="308">
        <f t="shared" si="22"/>
        <v>-0.40026459999999997</v>
      </c>
      <c r="H524" s="308">
        <f t="shared" si="22"/>
        <v>-0.30772939999999993</v>
      </c>
      <c r="I524" s="308">
        <f t="shared" si="22"/>
        <v>-0.56277899999999992</v>
      </c>
      <c r="J524" s="308">
        <f t="shared" si="22"/>
        <v>-0.50723279999999993</v>
      </c>
      <c r="K524" s="308">
        <f t="shared" si="22"/>
        <v>-0.39216060000000008</v>
      </c>
      <c r="L524" s="308">
        <f t="shared" si="22"/>
        <v>-0.37338779999999988</v>
      </c>
      <c r="M524" s="308">
        <f t="shared" si="22"/>
        <v>-6.7775599999999783E-2</v>
      </c>
      <c r="N524" s="308">
        <f t="shared" si="22"/>
        <v>-0.26200840000000036</v>
      </c>
      <c r="O524" s="313"/>
      <c r="P524" s="150"/>
      <c r="Q524" s="150"/>
      <c r="R524" s="18"/>
      <c r="S524" s="18"/>
      <c r="T524" s="18"/>
      <c r="U524" s="18"/>
      <c r="V524" s="18"/>
      <c r="W524" s="18"/>
      <c r="X524" s="18"/>
      <c r="Y524" s="18"/>
      <c r="Z524" s="18"/>
      <c r="AA524" s="18"/>
      <c r="AB524" s="18"/>
      <c r="AC524" s="18"/>
      <c r="AD524" s="18"/>
    </row>
    <row r="525" spans="1:30" ht="12.75" customHeight="1">
      <c r="A525" s="264" t="s">
        <v>255</v>
      </c>
      <c r="B525" s="65" t="s">
        <v>261</v>
      </c>
      <c r="C525" s="308">
        <f t="shared" ref="C525:N525" si="23">AVERAGE(B477:B481)</f>
        <v>-0.7858368</v>
      </c>
      <c r="D525" s="308">
        <f t="shared" si="23"/>
        <v>-1.025239</v>
      </c>
      <c r="E525" s="308">
        <f t="shared" si="23"/>
        <v>-0.92182440000000021</v>
      </c>
      <c r="F525" s="308">
        <f t="shared" si="23"/>
        <v>-0.92306880000000002</v>
      </c>
      <c r="G525" s="308">
        <f t="shared" si="23"/>
        <v>-0.61552659999999992</v>
      </c>
      <c r="H525" s="308">
        <f t="shared" si="23"/>
        <v>-0.53477700000000006</v>
      </c>
      <c r="I525" s="308">
        <f t="shared" si="23"/>
        <v>-0.89860919999999977</v>
      </c>
      <c r="J525" s="308">
        <f t="shared" si="23"/>
        <v>-0.86723280000000003</v>
      </c>
      <c r="K525" s="308">
        <f t="shared" si="23"/>
        <v>-0.66195000000000026</v>
      </c>
      <c r="L525" s="308">
        <f t="shared" si="23"/>
        <v>-0.48893119999999968</v>
      </c>
      <c r="M525" s="308">
        <f t="shared" si="23"/>
        <v>-0.17941640000000003</v>
      </c>
      <c r="N525" s="308">
        <f t="shared" si="23"/>
        <v>-0.30003760000000029</v>
      </c>
      <c r="O525" s="313"/>
      <c r="P525" s="150"/>
      <c r="Q525" s="150"/>
      <c r="R525" s="18"/>
      <c r="S525" s="18"/>
      <c r="T525" s="18"/>
      <c r="U525" s="18"/>
      <c r="V525" s="18"/>
      <c r="W525" s="18"/>
      <c r="X525" s="18"/>
      <c r="Y525" s="18"/>
      <c r="Z525" s="18"/>
      <c r="AA525" s="18"/>
      <c r="AB525" s="18"/>
      <c r="AC525" s="18"/>
      <c r="AD525" s="18"/>
    </row>
    <row r="526" spans="1:30" s="14" customFormat="1" ht="12.75" customHeight="1">
      <c r="A526" s="264" t="s">
        <v>256</v>
      </c>
      <c r="B526" s="65" t="s">
        <v>264</v>
      </c>
      <c r="C526" s="308">
        <f t="shared" ref="C526:N526" si="24">AVERAGE(B478:B482)</f>
        <v>-0.77481399999999989</v>
      </c>
      <c r="D526" s="308">
        <f t="shared" si="24"/>
        <v>-0.89426400000000006</v>
      </c>
      <c r="E526" s="308">
        <f t="shared" si="24"/>
        <v>-0.88569400000000031</v>
      </c>
      <c r="F526" s="308">
        <f t="shared" si="24"/>
        <v>-0.84944740000000007</v>
      </c>
      <c r="G526" s="308">
        <f t="shared" si="24"/>
        <v>-0.45549319999999993</v>
      </c>
      <c r="H526" s="308">
        <f t="shared" si="24"/>
        <v>-0.32889600000000013</v>
      </c>
      <c r="I526" s="308">
        <f t="shared" si="24"/>
        <v>-0.67305079999999973</v>
      </c>
      <c r="J526" s="308">
        <f t="shared" si="24"/>
        <v>-0.76610780000000012</v>
      </c>
      <c r="K526" s="308">
        <f t="shared" si="24"/>
        <v>-0.58707240000000027</v>
      </c>
      <c r="L526" s="308">
        <f t="shared" si="24"/>
        <v>-0.40347659999999974</v>
      </c>
      <c r="M526" s="308">
        <f t="shared" si="24"/>
        <v>-5.8016399999999989E-2</v>
      </c>
      <c r="N526" s="308">
        <f t="shared" si="24"/>
        <v>-0.29283300000000023</v>
      </c>
      <c r="O526" s="95"/>
      <c r="P526" s="95"/>
      <c r="Q526" s="95"/>
      <c r="R526" s="352"/>
      <c r="S526" s="352"/>
      <c r="T526" s="352"/>
      <c r="U526" s="352"/>
      <c r="V526" s="352"/>
      <c r="W526" s="352"/>
      <c r="X526" s="352"/>
      <c r="Y526" s="352"/>
      <c r="Z526" s="352"/>
      <c r="AA526" s="352"/>
      <c r="AB526" s="352"/>
      <c r="AC526" s="352"/>
      <c r="AD526" s="352"/>
    </row>
    <row r="527" spans="1:30" s="14" customFormat="1" ht="12.75" customHeight="1">
      <c r="A527" s="264" t="s">
        <v>265</v>
      </c>
      <c r="B527" s="264" t="s">
        <v>266</v>
      </c>
      <c r="C527" s="308">
        <f t="shared" ref="C527:J532" si="25">AVERAGE(B479:B483)</f>
        <v>-0.66790919999999987</v>
      </c>
      <c r="D527" s="308">
        <f t="shared" si="25"/>
        <v>-0.87343080000000017</v>
      </c>
      <c r="E527" s="308">
        <f t="shared" si="25"/>
        <v>-0.84638960000000041</v>
      </c>
      <c r="F527" s="308">
        <f t="shared" si="25"/>
        <v>-0.68900000000000006</v>
      </c>
      <c r="G527" s="308">
        <f t="shared" si="25"/>
        <v>-0.37797139999999968</v>
      </c>
      <c r="H527" s="308">
        <f t="shared" si="25"/>
        <v>-0.28096759999999998</v>
      </c>
      <c r="I527" s="308">
        <f t="shared" si="25"/>
        <v>-0.38062579999999979</v>
      </c>
      <c r="J527" s="308">
        <f t="shared" si="25"/>
        <v>-0.47484600000000016</v>
      </c>
      <c r="K527" s="308">
        <v>-0.34</v>
      </c>
      <c r="L527" s="308">
        <v>-0.13</v>
      </c>
      <c r="M527" s="308">
        <v>-0.15</v>
      </c>
      <c r="N527" s="308">
        <v>-0.38</v>
      </c>
      <c r="O527" s="95"/>
      <c r="P527" s="95"/>
      <c r="Q527" s="95"/>
      <c r="R527" s="352"/>
      <c r="S527" s="352"/>
      <c r="T527" s="352"/>
      <c r="U527" s="352"/>
      <c r="V527" s="352"/>
      <c r="W527" s="352"/>
      <c r="X527" s="352"/>
      <c r="Y527" s="352"/>
      <c r="Z527" s="352"/>
      <c r="AA527" s="352"/>
      <c r="AB527" s="352"/>
      <c r="AC527" s="352"/>
      <c r="AD527" s="352"/>
    </row>
    <row r="528" spans="1:30" s="14" customFormat="1" ht="12.75" customHeight="1">
      <c r="A528" s="483" t="s">
        <v>267</v>
      </c>
      <c r="B528" s="483" t="s">
        <v>268</v>
      </c>
      <c r="C528" s="308">
        <f t="shared" si="25"/>
        <v>-0.38905080000000003</v>
      </c>
      <c r="D528" s="308">
        <f t="shared" si="25"/>
        <v>-0.61795360000000021</v>
      </c>
      <c r="E528" s="308">
        <f t="shared" si="25"/>
        <v>-0.68909520000000035</v>
      </c>
      <c r="F528" s="308">
        <f t="shared" si="25"/>
        <v>-0.68745360000000011</v>
      </c>
      <c r="G528" s="308">
        <f t="shared" si="25"/>
        <v>-0.62253659999999955</v>
      </c>
      <c r="H528" s="308">
        <f t="shared" si="25"/>
        <v>-0.44586900000000007</v>
      </c>
      <c r="I528" s="308">
        <f t="shared" si="25"/>
        <v>-0.43547739999999974</v>
      </c>
      <c r="J528" s="308">
        <f t="shared" si="25"/>
        <v>-0.40730800000000011</v>
      </c>
      <c r="K528" s="308">
        <v>-0.34</v>
      </c>
      <c r="L528" s="308">
        <v>-0.13</v>
      </c>
      <c r="M528" s="308">
        <v>-0.15</v>
      </c>
      <c r="N528" s="308">
        <v>-0.38</v>
      </c>
      <c r="O528" s="95"/>
      <c r="P528" s="95"/>
      <c r="Q528" s="95"/>
      <c r="R528" s="352"/>
      <c r="S528" s="352"/>
      <c r="T528" s="352"/>
      <c r="U528" s="352"/>
      <c r="V528" s="352"/>
      <c r="W528" s="352"/>
      <c r="X528" s="352"/>
      <c r="Y528" s="352"/>
      <c r="Z528" s="352"/>
      <c r="AA528" s="352"/>
      <c r="AB528" s="352"/>
      <c r="AC528" s="352"/>
      <c r="AD528" s="352"/>
    </row>
    <row r="529" spans="1:30" s="14" customFormat="1" ht="12.75" customHeight="1">
      <c r="A529" s="483" t="s">
        <v>269</v>
      </c>
      <c r="B529" s="507" t="s">
        <v>270</v>
      </c>
      <c r="C529" s="308">
        <f t="shared" si="25"/>
        <v>-0.39866219999999986</v>
      </c>
      <c r="D529" s="308">
        <f t="shared" si="25"/>
        <v>-0.5933400000000002</v>
      </c>
      <c r="E529" s="308">
        <f t="shared" si="25"/>
        <v>-0.68349980000000021</v>
      </c>
      <c r="F529" s="308">
        <f t="shared" si="25"/>
        <v>-0.66257260000000018</v>
      </c>
      <c r="G529" s="308">
        <f t="shared" si="25"/>
        <v>-0.53945559999999959</v>
      </c>
      <c r="H529" s="308">
        <f t="shared" si="25"/>
        <v>-0.3105940000000002</v>
      </c>
      <c r="I529" s="308">
        <f t="shared" si="25"/>
        <v>-0.40472739999999979</v>
      </c>
      <c r="J529" s="308">
        <f t="shared" si="25"/>
        <v>-0.26791920000000002</v>
      </c>
      <c r="K529" s="308">
        <f t="shared" ref="K529:N530" si="26">AVERAGE(J481:J485)</f>
        <v>-0.26687600000000045</v>
      </c>
      <c r="L529" s="308">
        <f t="shared" si="26"/>
        <v>-0.18813099999999974</v>
      </c>
      <c r="M529" s="308">
        <f t="shared" si="26"/>
        <v>-0.12602520000000011</v>
      </c>
      <c r="N529" s="308">
        <f t="shared" si="26"/>
        <v>-0.27089999999999997</v>
      </c>
      <c r="O529" s="95"/>
      <c r="P529" s="95"/>
      <c r="Q529" s="95"/>
      <c r="R529" s="352"/>
      <c r="S529" s="352"/>
      <c r="T529" s="352"/>
      <c r="U529" s="352"/>
      <c r="V529" s="352"/>
      <c r="W529" s="352"/>
      <c r="X529" s="352"/>
      <c r="Y529" s="352"/>
      <c r="Z529" s="352"/>
      <c r="AA529" s="352"/>
      <c r="AB529" s="352"/>
      <c r="AC529" s="352"/>
      <c r="AD529" s="352"/>
    </row>
    <row r="530" spans="1:30" s="14" customFormat="1" ht="12.75" customHeight="1">
      <c r="A530" s="483" t="s">
        <v>272</v>
      </c>
      <c r="B530" s="507" t="s">
        <v>304</v>
      </c>
      <c r="C530" s="308">
        <f t="shared" si="25"/>
        <v>-0.24988939999999998</v>
      </c>
      <c r="D530" s="308">
        <f t="shared" si="25"/>
        <v>-0.36023940000000021</v>
      </c>
      <c r="E530" s="308">
        <f t="shared" si="25"/>
        <v>-0.34894680000000022</v>
      </c>
      <c r="F530" s="308">
        <f t="shared" si="25"/>
        <v>-0.35592980000000035</v>
      </c>
      <c r="G530" s="308">
        <f t="shared" si="25"/>
        <v>-0.27077479999999954</v>
      </c>
      <c r="H530" s="308">
        <f t="shared" si="25"/>
        <v>-1.7202400000000041E-2</v>
      </c>
      <c r="I530" s="308">
        <f t="shared" si="25"/>
        <v>-3.2954599999999876E-2</v>
      </c>
      <c r="J530" s="308">
        <f t="shared" si="25"/>
        <v>0.1827636</v>
      </c>
      <c r="K530" s="308">
        <f t="shared" si="26"/>
        <v>0.13761999999999991</v>
      </c>
      <c r="L530" s="308">
        <f t="shared" si="26"/>
        <v>-5.0539199999999875E-2</v>
      </c>
      <c r="M530" s="308">
        <f t="shared" si="26"/>
        <v>6.2871200000000016E-2</v>
      </c>
      <c r="N530" s="308">
        <f t="shared" si="26"/>
        <v>-0.10575720000000004</v>
      </c>
      <c r="O530" s="447"/>
      <c r="P530" s="95"/>
      <c r="Q530" s="95"/>
      <c r="R530" s="352"/>
      <c r="S530" s="352"/>
      <c r="T530" s="352"/>
      <c r="U530" s="352"/>
      <c r="V530" s="352"/>
      <c r="W530" s="352"/>
      <c r="X530" s="352"/>
      <c r="Y530" s="352"/>
      <c r="Z530" s="352"/>
      <c r="AA530" s="352"/>
      <c r="AB530" s="352"/>
      <c r="AC530" s="352"/>
      <c r="AD530" s="352"/>
    </row>
    <row r="531" spans="1:30" s="14" customFormat="1" ht="12.75" customHeight="1">
      <c r="A531" s="483" t="s">
        <v>273</v>
      </c>
      <c r="B531" s="507" t="s">
        <v>324</v>
      </c>
      <c r="C531" s="308">
        <f t="shared" si="25"/>
        <v>-0.1540939999999999</v>
      </c>
      <c r="D531" s="308">
        <f t="shared" si="25"/>
        <v>-0.34551440000000005</v>
      </c>
      <c r="E531" s="308">
        <f t="shared" si="25"/>
        <v>-0.31340320000000021</v>
      </c>
      <c r="F531" s="308">
        <f t="shared" si="25"/>
        <v>-0.42383460000000028</v>
      </c>
      <c r="G531" s="308">
        <f t="shared" si="25"/>
        <v>-0.38929859999999944</v>
      </c>
      <c r="H531" s="308">
        <f t="shared" si="25"/>
        <v>-0.14594059999999995</v>
      </c>
      <c r="I531" s="308">
        <f t="shared" si="25"/>
        <v>-0.17650219999999991</v>
      </c>
      <c r="J531" s="308">
        <f t="shared" si="25"/>
        <v>7.5613599999999975E-2</v>
      </c>
      <c r="K531" s="308">
        <f>AVERAGE(J483:J487)</f>
        <v>3.253179999999993E-2</v>
      </c>
      <c r="L531" s="308">
        <f>AVERAGE(K483:K487)</f>
        <v>-0.12867359999999978</v>
      </c>
      <c r="M531" s="308">
        <f>AVERAGE(L483:L487)</f>
        <v>-7.0101200000000044E-2</v>
      </c>
      <c r="N531" s="308">
        <f>AVERAGE(M483:M487)</f>
        <v>-5.7280000000000088E-2</v>
      </c>
      <c r="O531" s="447"/>
      <c r="P531" s="95"/>
      <c r="Q531" s="95"/>
      <c r="R531" s="352"/>
      <c r="S531" s="352"/>
      <c r="T531" s="352"/>
      <c r="U531" s="352"/>
      <c r="V531" s="352"/>
      <c r="W531" s="352"/>
      <c r="X531" s="352"/>
      <c r="Y531" s="352"/>
      <c r="Z531" s="352"/>
      <c r="AA531" s="352"/>
      <c r="AB531" s="352"/>
      <c r="AC531" s="352"/>
      <c r="AD531" s="352"/>
    </row>
    <row r="532" spans="1:30" s="14" customFormat="1" ht="12.75" customHeight="1" thickBot="1">
      <c r="A532" s="462" t="s">
        <v>274</v>
      </c>
      <c r="B532" s="475" t="s">
        <v>399</v>
      </c>
      <c r="C532" s="316">
        <f t="shared" si="25"/>
        <v>-0.18663199999999999</v>
      </c>
      <c r="D532" s="316">
        <f t="shared" si="25"/>
        <v>-0.25755239999999996</v>
      </c>
      <c r="E532" s="316">
        <f t="shared" si="25"/>
        <v>-4.225100000000017E-2</v>
      </c>
      <c r="F532" s="316">
        <f t="shared" si="25"/>
        <v>-0.20958460000000007</v>
      </c>
      <c r="G532" s="316">
        <f t="shared" si="25"/>
        <v>-0.20079259999999985</v>
      </c>
      <c r="H532" s="316">
        <f t="shared" si="25"/>
        <v>6.4654799999999929E-2</v>
      </c>
      <c r="I532" s="316">
        <f t="shared" ref="I532" si="27">AVERAGE(H484:H488)</f>
        <v>-4.685219999999992E-2</v>
      </c>
      <c r="J532" s="316">
        <f t="shared" ref="J532:K532" si="28">AVERAGE(I484:I488)</f>
        <v>0.16063740000000007</v>
      </c>
      <c r="K532" s="316">
        <f t="shared" si="28"/>
        <v>2.7689599999999891E-2</v>
      </c>
      <c r="L532" s="316"/>
      <c r="M532" s="316"/>
      <c r="N532" s="316"/>
      <c r="O532" s="95"/>
      <c r="P532" s="95"/>
      <c r="Q532" s="95"/>
      <c r="R532" s="352"/>
      <c r="S532" s="352"/>
      <c r="T532" s="352"/>
      <c r="U532" s="352"/>
      <c r="V532" s="352"/>
      <c r="W532" s="352"/>
      <c r="X532" s="352"/>
      <c r="Y532" s="352"/>
      <c r="Z532" s="352"/>
      <c r="AA532" s="352"/>
      <c r="AB532" s="352"/>
      <c r="AC532" s="352"/>
      <c r="AD532" s="352"/>
    </row>
    <row r="533" spans="1:30" s="14" customFormat="1" ht="12.75" customHeight="1">
      <c r="A533" s="483"/>
      <c r="B533" s="507"/>
      <c r="C533" s="308"/>
      <c r="D533" s="308"/>
      <c r="E533" s="308"/>
      <c r="F533" s="308"/>
      <c r="G533" s="308"/>
      <c r="H533" s="308"/>
      <c r="I533" s="308"/>
      <c r="J533" s="308"/>
      <c r="K533" s="308"/>
      <c r="L533" s="308"/>
      <c r="M533" s="308"/>
      <c r="N533" s="308"/>
      <c r="O533" s="95"/>
      <c r="P533" s="95"/>
      <c r="Q533" s="95"/>
      <c r="R533" s="352"/>
      <c r="S533" s="352"/>
      <c r="T533" s="352"/>
      <c r="U533" s="352"/>
      <c r="V533" s="352"/>
      <c r="W533" s="352"/>
      <c r="X533" s="352"/>
      <c r="Y533" s="352"/>
      <c r="Z533" s="352"/>
      <c r="AA533" s="352"/>
      <c r="AB533" s="352"/>
      <c r="AC533" s="352"/>
      <c r="AD533" s="352"/>
    </row>
    <row r="534" spans="1:30" ht="12.75" customHeight="1" thickBot="1">
      <c r="A534" s="11" t="s">
        <v>360</v>
      </c>
      <c r="B534" s="11"/>
      <c r="C534" s="11"/>
      <c r="D534" s="11"/>
      <c r="E534" s="11"/>
      <c r="F534" s="93"/>
      <c r="G534" s="93"/>
      <c r="H534" s="93"/>
      <c r="I534" s="93"/>
      <c r="J534" s="93"/>
      <c r="K534" s="93"/>
      <c r="L534" s="93"/>
      <c r="M534" s="93"/>
      <c r="N534" s="93"/>
      <c r="O534" s="94"/>
      <c r="P534" s="94"/>
      <c r="Q534" s="84" t="s">
        <v>218</v>
      </c>
    </row>
    <row r="535" spans="1:30" ht="12.75" customHeight="1" thickBot="1">
      <c r="A535" s="270" t="s">
        <v>204</v>
      </c>
      <c r="B535" s="602" t="s">
        <v>73</v>
      </c>
      <c r="C535" s="602"/>
      <c r="D535" s="602"/>
      <c r="E535" s="602"/>
      <c r="F535" s="602"/>
      <c r="G535" s="602"/>
      <c r="H535" s="602"/>
      <c r="I535" s="602"/>
      <c r="J535" s="602"/>
      <c r="K535" s="602"/>
      <c r="L535" s="602"/>
      <c r="M535" s="602"/>
      <c r="N535" s="408" t="s">
        <v>57</v>
      </c>
      <c r="O535" s="94"/>
      <c r="P535" s="94"/>
      <c r="Q535" s="94"/>
    </row>
    <row r="536" spans="1:30" ht="12.75" customHeight="1" thickBot="1">
      <c r="A536" s="306" t="s">
        <v>111</v>
      </c>
      <c r="B536" s="328" t="s">
        <v>241</v>
      </c>
      <c r="C536" s="328" t="s">
        <v>61</v>
      </c>
      <c r="D536" s="328" t="s">
        <v>155</v>
      </c>
      <c r="E536" s="328" t="s">
        <v>144</v>
      </c>
      <c r="F536" s="328" t="s">
        <v>145</v>
      </c>
      <c r="G536" s="328" t="s">
        <v>146</v>
      </c>
      <c r="H536" s="328" t="s">
        <v>147</v>
      </c>
      <c r="I536" s="328" t="s">
        <v>148</v>
      </c>
      <c r="J536" s="328" t="s">
        <v>149</v>
      </c>
      <c r="K536" s="328" t="s">
        <v>150</v>
      </c>
      <c r="L536" s="328" t="s">
        <v>151</v>
      </c>
      <c r="M536" s="328" t="s">
        <v>60</v>
      </c>
      <c r="N536" s="332" t="s">
        <v>156</v>
      </c>
      <c r="O536" s="94"/>
      <c r="P536" s="94"/>
      <c r="Q536" s="94"/>
    </row>
    <row r="537" spans="1:30" ht="12.75" customHeight="1">
      <c r="A537" s="94"/>
      <c r="B537" s="603" t="s">
        <v>42</v>
      </c>
      <c r="C537" s="603"/>
      <c r="D537" s="603"/>
      <c r="E537" s="603"/>
      <c r="F537" s="603"/>
      <c r="G537" s="603"/>
      <c r="H537" s="603"/>
      <c r="I537" s="603"/>
      <c r="J537" s="603"/>
      <c r="K537" s="603"/>
      <c r="L537" s="603"/>
      <c r="M537" s="603"/>
      <c r="N537" s="94"/>
      <c r="O537" s="94"/>
      <c r="P537" s="94"/>
      <c r="Q537" s="94"/>
    </row>
    <row r="538" spans="1:30" ht="12.75" customHeight="1">
      <c r="A538" s="150" t="s">
        <v>205</v>
      </c>
      <c r="B538" s="417">
        <v>9.8000000000000004E-2</v>
      </c>
      <c r="C538" s="417">
        <v>0.20200000000000001</v>
      </c>
      <c r="D538" s="417">
        <v>0.16400000000000001</v>
      </c>
      <c r="E538" s="417">
        <v>0.106</v>
      </c>
      <c r="F538" s="417">
        <v>5.8000000000000003E-2</v>
      </c>
      <c r="G538" s="417">
        <v>4.8000000000000001E-2</v>
      </c>
      <c r="H538" s="417">
        <v>5.6000000000000001E-2</v>
      </c>
      <c r="I538" s="417">
        <v>6.5000000000000002E-2</v>
      </c>
      <c r="J538" s="417">
        <v>6.9000000000000006E-2</v>
      </c>
      <c r="K538" s="417">
        <v>5.1999999999999998E-2</v>
      </c>
      <c r="L538" s="417">
        <v>4.3999999999999997E-2</v>
      </c>
      <c r="M538" s="417">
        <v>3.5999999999999997E-2</v>
      </c>
      <c r="N538" s="358">
        <v>0.99800000000000022</v>
      </c>
      <c r="O538" s="94"/>
      <c r="P538" s="94"/>
      <c r="Q538" s="94"/>
    </row>
    <row r="539" spans="1:30" ht="12.75" customHeight="1">
      <c r="A539" s="150" t="s">
        <v>206</v>
      </c>
      <c r="B539" s="417">
        <v>9.2999999999999999E-2</v>
      </c>
      <c r="C539" s="417">
        <v>0.19400000000000001</v>
      </c>
      <c r="D539" s="417">
        <v>0.13</v>
      </c>
      <c r="E539" s="417">
        <v>9.6000000000000002E-2</v>
      </c>
      <c r="F539" s="417">
        <v>6.4000000000000001E-2</v>
      </c>
      <c r="G539" s="417">
        <v>5.0999999999999997E-2</v>
      </c>
      <c r="H539" s="417">
        <v>6.7000000000000004E-2</v>
      </c>
      <c r="I539" s="417">
        <v>7.6999999999999999E-2</v>
      </c>
      <c r="J539" s="417">
        <v>7.0000000000000007E-2</v>
      </c>
      <c r="K539" s="417">
        <v>5.8999999999999997E-2</v>
      </c>
      <c r="L539" s="417">
        <v>5.5E-2</v>
      </c>
      <c r="M539" s="417">
        <v>4.2999999999999997E-2</v>
      </c>
      <c r="N539" s="358">
        <v>0.99900000000000011</v>
      </c>
      <c r="O539" s="94"/>
      <c r="P539" s="94"/>
      <c r="Q539" s="94"/>
    </row>
    <row r="540" spans="1:30" ht="12.75" customHeight="1">
      <c r="A540" s="150" t="s">
        <v>207</v>
      </c>
      <c r="B540" s="418">
        <v>0.11</v>
      </c>
      <c r="C540" s="418">
        <v>0.17699999999999999</v>
      </c>
      <c r="D540" s="418">
        <v>0.104</v>
      </c>
      <c r="E540" s="418">
        <v>8.7999999999999995E-2</v>
      </c>
      <c r="F540" s="418">
        <v>6.7000000000000004E-2</v>
      </c>
      <c r="G540" s="418">
        <v>6.7000000000000004E-2</v>
      </c>
      <c r="H540" s="418">
        <v>5.8000000000000003E-2</v>
      </c>
      <c r="I540" s="418">
        <v>6.3E-2</v>
      </c>
      <c r="J540" s="418">
        <v>6.7000000000000004E-2</v>
      </c>
      <c r="K540" s="418">
        <v>7.6999999999999999E-2</v>
      </c>
      <c r="L540" s="418">
        <v>7.1999999999999995E-2</v>
      </c>
      <c r="M540" s="418">
        <v>4.9000000000000002E-2</v>
      </c>
      <c r="N540" s="358">
        <v>0.99899999999999989</v>
      </c>
      <c r="O540" s="94"/>
      <c r="P540" s="94"/>
      <c r="Q540" s="94"/>
    </row>
    <row r="541" spans="1:30" ht="12.75" customHeight="1">
      <c r="A541" s="150" t="s">
        <v>208</v>
      </c>
      <c r="B541" s="418">
        <v>7.0000000000000007E-2</v>
      </c>
      <c r="C541" s="418">
        <v>0.13100000000000001</v>
      </c>
      <c r="D541" s="418">
        <v>0.13</v>
      </c>
      <c r="E541" s="418">
        <v>0.11600000000000001</v>
      </c>
      <c r="F541" s="418">
        <v>9.7000000000000003E-2</v>
      </c>
      <c r="G541" s="418">
        <v>6.7699999999999996E-2</v>
      </c>
      <c r="H541" s="418">
        <v>6.3E-2</v>
      </c>
      <c r="I541" s="418">
        <v>8.2000000000000003E-2</v>
      </c>
      <c r="J541" s="418">
        <v>6.5000000000000002E-2</v>
      </c>
      <c r="K541" s="418">
        <v>5.8000000000000003E-2</v>
      </c>
      <c r="L541" s="418">
        <v>6.0999999999999999E-2</v>
      </c>
      <c r="M541" s="418">
        <v>5.8999999999999997E-2</v>
      </c>
      <c r="N541" s="358">
        <v>0.99970000000000003</v>
      </c>
      <c r="O541" s="94"/>
      <c r="P541" s="94"/>
      <c r="Q541" s="94"/>
    </row>
    <row r="542" spans="1:30" ht="12.75" customHeight="1">
      <c r="A542" s="150" t="s">
        <v>209</v>
      </c>
      <c r="B542" s="418">
        <v>0.121</v>
      </c>
      <c r="C542" s="418">
        <v>0.19400000000000001</v>
      </c>
      <c r="D542" s="418">
        <v>0.106</v>
      </c>
      <c r="E542" s="418">
        <v>8.3000000000000004E-2</v>
      </c>
      <c r="F542" s="418">
        <v>0.08</v>
      </c>
      <c r="G542" s="418">
        <v>6.9000000000000006E-2</v>
      </c>
      <c r="H542" s="418">
        <v>7.9000000000000001E-2</v>
      </c>
      <c r="I542" s="418">
        <v>0.08</v>
      </c>
      <c r="J542" s="418">
        <v>6.3E-2</v>
      </c>
      <c r="K542" s="418">
        <v>4.4999999999999998E-2</v>
      </c>
      <c r="L542" s="418">
        <v>0.04</v>
      </c>
      <c r="M542" s="418">
        <v>0.04</v>
      </c>
      <c r="N542" s="358">
        <v>1</v>
      </c>
      <c r="O542" s="94"/>
      <c r="P542" s="94"/>
      <c r="Q542" s="94"/>
    </row>
    <row r="543" spans="1:30" ht="12.75" customHeight="1">
      <c r="A543" s="150" t="s">
        <v>158</v>
      </c>
      <c r="B543" s="418">
        <v>0.1</v>
      </c>
      <c r="C543" s="418">
        <v>0.216</v>
      </c>
      <c r="D543" s="418">
        <v>0.115</v>
      </c>
      <c r="E543" s="418">
        <v>0.11600000000000001</v>
      </c>
      <c r="F543" s="418">
        <v>9.2999999999999999E-2</v>
      </c>
      <c r="G543" s="418">
        <v>5.8000000000000003E-2</v>
      </c>
      <c r="H543" s="418">
        <v>5.0999999999999997E-2</v>
      </c>
      <c r="I543" s="418">
        <v>7.1999999999999995E-2</v>
      </c>
      <c r="J543" s="418">
        <v>4.9000000000000002E-2</v>
      </c>
      <c r="K543" s="418">
        <v>4.4999999999999998E-2</v>
      </c>
      <c r="L543" s="418">
        <v>5.0999999999999997E-2</v>
      </c>
      <c r="M543" s="418">
        <v>3.2000000000000001E-2</v>
      </c>
      <c r="N543" s="358">
        <v>0.99800000000000022</v>
      </c>
      <c r="O543" s="94"/>
      <c r="P543" s="94"/>
      <c r="Q543" s="94"/>
    </row>
    <row r="544" spans="1:30" ht="12.75" customHeight="1">
      <c r="A544" s="150" t="s">
        <v>159</v>
      </c>
      <c r="B544" s="418">
        <v>0.112</v>
      </c>
      <c r="C544" s="418">
        <v>0.17</v>
      </c>
      <c r="D544" s="418">
        <v>0.126</v>
      </c>
      <c r="E544" s="418">
        <v>0.11</v>
      </c>
      <c r="F544" s="418">
        <v>8.5999999999999993E-2</v>
      </c>
      <c r="G544" s="418">
        <v>7.0000000000000007E-2</v>
      </c>
      <c r="H544" s="418">
        <v>4.5999999999999999E-2</v>
      </c>
      <c r="I544" s="418">
        <v>6.7000000000000004E-2</v>
      </c>
      <c r="J544" s="418">
        <v>5.3999999999999999E-2</v>
      </c>
      <c r="K544" s="418">
        <v>6.4000000000000001E-2</v>
      </c>
      <c r="L544" s="418">
        <v>5.8000000000000003E-2</v>
      </c>
      <c r="M544" s="418">
        <v>3.7999999999999999E-2</v>
      </c>
      <c r="N544" s="358">
        <v>1.0010000000000001</v>
      </c>
      <c r="O544" s="94"/>
      <c r="P544" s="94"/>
      <c r="Q544" s="94"/>
    </row>
    <row r="545" spans="1:17" ht="12.75" customHeight="1">
      <c r="A545" s="150" t="s">
        <v>160</v>
      </c>
      <c r="B545" s="418">
        <v>8.8999999999999996E-2</v>
      </c>
      <c r="C545" s="418">
        <v>0.17399999999999999</v>
      </c>
      <c r="D545" s="418">
        <v>0.13700000000000001</v>
      </c>
      <c r="E545" s="418">
        <v>8.8999999999999996E-2</v>
      </c>
      <c r="F545" s="418">
        <v>5.5E-2</v>
      </c>
      <c r="G545" s="418">
        <v>9.4E-2</v>
      </c>
      <c r="H545" s="418">
        <v>6.8000000000000005E-2</v>
      </c>
      <c r="I545" s="418">
        <v>8.6999999999999994E-2</v>
      </c>
      <c r="J545" s="418">
        <v>6.3E-2</v>
      </c>
      <c r="K545" s="418">
        <v>6.3E-2</v>
      </c>
      <c r="L545" s="418">
        <v>4.5999999999999999E-2</v>
      </c>
      <c r="M545" s="418">
        <v>3.3000000000000002E-2</v>
      </c>
      <c r="N545" s="358">
        <v>0.99799999999999989</v>
      </c>
      <c r="O545" s="94"/>
      <c r="P545" s="94"/>
      <c r="Q545" s="94"/>
    </row>
    <row r="546" spans="1:17" ht="12.75" customHeight="1">
      <c r="A546" s="150" t="s">
        <v>161</v>
      </c>
      <c r="B546" s="418">
        <v>7.6999999999999999E-2</v>
      </c>
      <c r="C546" s="418">
        <v>0.16500000000000001</v>
      </c>
      <c r="D546" s="418">
        <v>0.159</v>
      </c>
      <c r="E546" s="418">
        <v>8.7999999999999995E-2</v>
      </c>
      <c r="F546" s="418">
        <v>5.8999999999999997E-2</v>
      </c>
      <c r="G546" s="418">
        <v>7.0000000000000007E-2</v>
      </c>
      <c r="H546" s="418">
        <v>8.2000000000000003E-2</v>
      </c>
      <c r="I546" s="418">
        <v>7.6999999999999999E-2</v>
      </c>
      <c r="J546" s="418">
        <v>5.8000000000000003E-2</v>
      </c>
      <c r="K546" s="418">
        <v>6.9000000000000006E-2</v>
      </c>
      <c r="L546" s="418">
        <v>5.3999999999999999E-2</v>
      </c>
      <c r="M546" s="418">
        <v>0.04</v>
      </c>
      <c r="N546" s="358">
        <v>0.99800000000000022</v>
      </c>
      <c r="O546" s="94"/>
      <c r="P546" s="94"/>
      <c r="Q546" s="94"/>
    </row>
    <row r="547" spans="1:17" ht="12.75" customHeight="1">
      <c r="A547" s="150" t="s">
        <v>162</v>
      </c>
      <c r="B547" s="418">
        <v>8.8999999999999996E-2</v>
      </c>
      <c r="C547" s="418">
        <v>0.218</v>
      </c>
      <c r="D547" s="418">
        <v>0.17599999999999999</v>
      </c>
      <c r="E547" s="418">
        <v>9.5000000000000001E-2</v>
      </c>
      <c r="F547" s="418">
        <v>7.0999999999999994E-2</v>
      </c>
      <c r="G547" s="418">
        <v>5.3999999999999999E-2</v>
      </c>
      <c r="H547" s="418">
        <v>4.4999999999999998E-2</v>
      </c>
      <c r="I547" s="418">
        <v>7.2999999999999995E-2</v>
      </c>
      <c r="J547" s="418">
        <v>4.9000000000000002E-2</v>
      </c>
      <c r="K547" s="418">
        <v>4.9000000000000002E-2</v>
      </c>
      <c r="L547" s="418">
        <v>4.4999999999999998E-2</v>
      </c>
      <c r="M547" s="418">
        <v>3.5000000000000003E-2</v>
      </c>
      <c r="N547" s="358">
        <v>0.99900000000000011</v>
      </c>
      <c r="O547" s="94"/>
      <c r="P547" s="94"/>
      <c r="Q547" s="94"/>
    </row>
    <row r="548" spans="1:17" ht="12.75" customHeight="1">
      <c r="A548" s="150" t="s">
        <v>163</v>
      </c>
      <c r="B548" s="418">
        <v>0.114</v>
      </c>
      <c r="C548" s="418">
        <v>0.2</v>
      </c>
      <c r="D548" s="418">
        <v>0.114</v>
      </c>
      <c r="E548" s="418">
        <v>8.7999999999999995E-2</v>
      </c>
      <c r="F548" s="418">
        <v>7.5999999999999998E-2</v>
      </c>
      <c r="G548" s="418">
        <v>6.4000000000000001E-2</v>
      </c>
      <c r="H548" s="418">
        <v>8.2000000000000003E-2</v>
      </c>
      <c r="I548" s="418">
        <v>8.4000000000000005E-2</v>
      </c>
      <c r="J548" s="418">
        <v>4.3999999999999997E-2</v>
      </c>
      <c r="K548" s="418">
        <v>5.1999999999999998E-2</v>
      </c>
      <c r="L548" s="418">
        <v>4.5999999999999999E-2</v>
      </c>
      <c r="M548" s="418">
        <v>3.4000000000000002E-2</v>
      </c>
      <c r="N548" s="358">
        <v>0.998</v>
      </c>
      <c r="O548" s="94"/>
      <c r="P548" s="94"/>
      <c r="Q548" s="94"/>
    </row>
    <row r="549" spans="1:17" ht="12.75" customHeight="1">
      <c r="A549" s="150" t="s">
        <v>164</v>
      </c>
      <c r="B549" s="418">
        <v>0.11899999999999999</v>
      </c>
      <c r="C549" s="418">
        <v>0.17199999999999999</v>
      </c>
      <c r="D549" s="418">
        <v>0.104</v>
      </c>
      <c r="E549" s="418">
        <v>9.4E-2</v>
      </c>
      <c r="F549" s="418">
        <v>7.0000000000000007E-2</v>
      </c>
      <c r="G549" s="418">
        <v>5.3999999999999999E-2</v>
      </c>
      <c r="H549" s="418">
        <v>7.2999999999999995E-2</v>
      </c>
      <c r="I549" s="418">
        <v>0.08</v>
      </c>
      <c r="J549" s="418">
        <v>6.7000000000000004E-2</v>
      </c>
      <c r="K549" s="418">
        <v>6.6000000000000003E-2</v>
      </c>
      <c r="L549" s="418">
        <v>4.4999999999999998E-2</v>
      </c>
      <c r="M549" s="418">
        <v>5.7000000000000002E-2</v>
      </c>
      <c r="N549" s="358">
        <v>1.0010000000000001</v>
      </c>
      <c r="O549" s="94"/>
      <c r="P549" s="94"/>
      <c r="Q549" s="94"/>
    </row>
    <row r="550" spans="1:17" ht="12.75" customHeight="1">
      <c r="A550" s="150" t="s">
        <v>165</v>
      </c>
      <c r="B550" s="417">
        <v>0.15</v>
      </c>
      <c r="C550" s="417">
        <v>0.159</v>
      </c>
      <c r="D550" s="417">
        <v>0.126</v>
      </c>
      <c r="E550" s="417">
        <v>7.9000000000000001E-2</v>
      </c>
      <c r="F550" s="417">
        <v>6.5000000000000002E-2</v>
      </c>
      <c r="G550" s="417">
        <v>4.9000000000000002E-2</v>
      </c>
      <c r="H550" s="417">
        <v>0.08</v>
      </c>
      <c r="I550" s="417">
        <v>8.4000000000000005E-2</v>
      </c>
      <c r="J550" s="417">
        <v>4.9000000000000002E-2</v>
      </c>
      <c r="K550" s="417">
        <v>4.3999999999999997E-2</v>
      </c>
      <c r="L550" s="417">
        <v>4.3999999999999997E-2</v>
      </c>
      <c r="M550" s="417">
        <v>7.0999999999999994E-2</v>
      </c>
      <c r="N550" s="358">
        <v>1</v>
      </c>
      <c r="O550" s="94"/>
      <c r="P550" s="94"/>
      <c r="Q550" s="94"/>
    </row>
    <row r="551" spans="1:17" ht="12.75" customHeight="1">
      <c r="A551" s="150" t="s">
        <v>166</v>
      </c>
      <c r="B551" s="417">
        <v>0.223</v>
      </c>
      <c r="C551" s="417">
        <v>0.13300000000000001</v>
      </c>
      <c r="D551" s="417">
        <v>0.109</v>
      </c>
      <c r="E551" s="417">
        <v>8.6999999999999994E-2</v>
      </c>
      <c r="F551" s="417">
        <v>5.8000000000000003E-2</v>
      </c>
      <c r="G551" s="417">
        <v>5.3999999999999999E-2</v>
      </c>
      <c r="H551" s="417">
        <v>7.0000000000000007E-2</v>
      </c>
      <c r="I551" s="417">
        <v>8.5000000000000006E-2</v>
      </c>
      <c r="J551" s="417">
        <v>3.7999999999999999E-2</v>
      </c>
      <c r="K551" s="417">
        <v>5.3999999999999999E-2</v>
      </c>
      <c r="L551" s="417">
        <v>3.7999999999999999E-2</v>
      </c>
      <c r="M551" s="417">
        <v>5.0999999999999997E-2</v>
      </c>
      <c r="N551" s="358">
        <v>1</v>
      </c>
      <c r="O551" s="94"/>
      <c r="P551" s="94"/>
      <c r="Q551" s="94"/>
    </row>
    <row r="552" spans="1:17" ht="12.75" customHeight="1">
      <c r="A552" s="150" t="s">
        <v>167</v>
      </c>
      <c r="B552" s="417">
        <v>0.13100000000000001</v>
      </c>
      <c r="C552" s="417">
        <v>0.19600000000000001</v>
      </c>
      <c r="D552" s="417">
        <v>0.129</v>
      </c>
      <c r="E552" s="417">
        <v>7.0999999999999994E-2</v>
      </c>
      <c r="F552" s="417">
        <v>6.2E-2</v>
      </c>
      <c r="G552" s="417">
        <v>6.9000000000000006E-2</v>
      </c>
      <c r="H552" s="417">
        <v>7.9000000000000001E-2</v>
      </c>
      <c r="I552" s="417">
        <v>0.09</v>
      </c>
      <c r="J552" s="417">
        <v>3.9E-2</v>
      </c>
      <c r="K552" s="417">
        <v>4.3999999999999997E-2</v>
      </c>
      <c r="L552" s="417">
        <v>4.4999999999999998E-2</v>
      </c>
      <c r="M552" s="417">
        <v>4.4999999999999998E-2</v>
      </c>
      <c r="N552" s="358">
        <v>1</v>
      </c>
      <c r="O552" s="94"/>
      <c r="P552" s="94"/>
      <c r="Q552" s="94"/>
    </row>
    <row r="553" spans="1:17" ht="12.75" customHeight="1">
      <c r="A553" s="150" t="s">
        <v>168</v>
      </c>
      <c r="B553" s="417">
        <v>0.106</v>
      </c>
      <c r="C553" s="417">
        <v>0.19700000000000001</v>
      </c>
      <c r="D553" s="417">
        <v>0.112</v>
      </c>
      <c r="E553" s="417">
        <v>7.1999999999999995E-2</v>
      </c>
      <c r="F553" s="417">
        <v>6.0999999999999999E-2</v>
      </c>
      <c r="G553" s="417">
        <v>0.05</v>
      </c>
      <c r="H553" s="417">
        <v>6.7000000000000004E-2</v>
      </c>
      <c r="I553" s="417">
        <v>9.5000000000000001E-2</v>
      </c>
      <c r="J553" s="417">
        <v>6.3E-2</v>
      </c>
      <c r="K553" s="417">
        <v>6.6000000000000003E-2</v>
      </c>
      <c r="L553" s="417">
        <v>5.5E-2</v>
      </c>
      <c r="M553" s="417">
        <v>5.6000000000000001E-2</v>
      </c>
      <c r="N553" s="358">
        <v>1</v>
      </c>
      <c r="O553" s="94"/>
      <c r="P553" s="94"/>
      <c r="Q553" s="94"/>
    </row>
    <row r="554" spans="1:17" ht="12.75" customHeight="1">
      <c r="A554" s="150" t="s">
        <v>169</v>
      </c>
      <c r="B554" s="417">
        <v>0.17899999999999999</v>
      </c>
      <c r="C554" s="417">
        <v>0.158</v>
      </c>
      <c r="D554" s="417">
        <v>0.11799999999999999</v>
      </c>
      <c r="E554" s="417">
        <v>7.6999999999999999E-2</v>
      </c>
      <c r="F554" s="417">
        <v>7.5999999999999998E-2</v>
      </c>
      <c r="G554" s="417">
        <v>6.7000000000000004E-2</v>
      </c>
      <c r="H554" s="417">
        <v>0.08</v>
      </c>
      <c r="I554" s="417">
        <v>8.6999999999999994E-2</v>
      </c>
      <c r="J554" s="417">
        <v>5.1999999999999998E-2</v>
      </c>
      <c r="K554" s="417">
        <v>4.5999999999999999E-2</v>
      </c>
      <c r="L554" s="417">
        <v>3.1E-2</v>
      </c>
      <c r="M554" s="417">
        <v>2.9000000000000001E-2</v>
      </c>
      <c r="N554" s="358">
        <v>1</v>
      </c>
      <c r="O554" s="94"/>
      <c r="P554" s="94"/>
      <c r="Q554" s="94"/>
    </row>
    <row r="555" spans="1:17" ht="12.75" customHeight="1">
      <c r="A555" s="150" t="s">
        <v>170</v>
      </c>
      <c r="B555" s="417">
        <v>8.8999999999999996E-2</v>
      </c>
      <c r="C555" s="417">
        <v>0.16200000000000001</v>
      </c>
      <c r="D555" s="417">
        <v>9.5000000000000001E-2</v>
      </c>
      <c r="E555" s="417">
        <v>0.11</v>
      </c>
      <c r="F555" s="417">
        <v>7.3999999999999996E-2</v>
      </c>
      <c r="G555" s="417">
        <v>7.8E-2</v>
      </c>
      <c r="H555" s="417">
        <v>0.08</v>
      </c>
      <c r="I555" s="417">
        <v>0.108</v>
      </c>
      <c r="J555" s="417">
        <v>5.7000000000000002E-2</v>
      </c>
      <c r="K555" s="417">
        <v>6.3E-2</v>
      </c>
      <c r="L555" s="417">
        <v>4.2999999999999997E-2</v>
      </c>
      <c r="M555" s="417">
        <v>4.1000000000000002E-2</v>
      </c>
      <c r="N555" s="358">
        <v>1</v>
      </c>
      <c r="O555" s="94"/>
      <c r="P555" s="94"/>
      <c r="Q555" s="94"/>
    </row>
    <row r="556" spans="1:17" ht="12.75" customHeight="1">
      <c r="A556" s="150" t="s">
        <v>171</v>
      </c>
      <c r="B556" s="417">
        <v>0.10199999999999999</v>
      </c>
      <c r="C556" s="417">
        <v>0.155</v>
      </c>
      <c r="D556" s="417">
        <v>9.1999999999999998E-2</v>
      </c>
      <c r="E556" s="417">
        <v>8.5999999999999993E-2</v>
      </c>
      <c r="F556" s="417">
        <v>9.0999999999999998E-2</v>
      </c>
      <c r="G556" s="417">
        <v>8.5999999999999993E-2</v>
      </c>
      <c r="H556" s="417">
        <v>9.0999999999999998E-2</v>
      </c>
      <c r="I556" s="417">
        <v>0.105</v>
      </c>
      <c r="J556" s="417">
        <v>5.0999999999999997E-2</v>
      </c>
      <c r="K556" s="417">
        <v>5.2999999999999999E-2</v>
      </c>
      <c r="L556" s="417">
        <v>4.2999999999999997E-2</v>
      </c>
      <c r="M556" s="417">
        <v>4.4999999999999998E-2</v>
      </c>
      <c r="N556" s="358">
        <v>1</v>
      </c>
      <c r="O556" s="94"/>
      <c r="P556" s="94"/>
      <c r="Q556" s="94"/>
    </row>
    <row r="557" spans="1:17" ht="12.75" customHeight="1">
      <c r="A557" s="150" t="s">
        <v>172</v>
      </c>
      <c r="B557" s="417">
        <v>0.124</v>
      </c>
      <c r="C557" s="417">
        <v>0.16800000000000001</v>
      </c>
      <c r="D557" s="417">
        <v>0.11799999999999999</v>
      </c>
      <c r="E557" s="417">
        <v>9.5000000000000001E-2</v>
      </c>
      <c r="F557" s="417">
        <v>6.9000000000000006E-2</v>
      </c>
      <c r="G557" s="417">
        <v>5.6000000000000001E-2</v>
      </c>
      <c r="H557" s="417">
        <v>8.5999999999999993E-2</v>
      </c>
      <c r="I557" s="417">
        <v>8.5000000000000006E-2</v>
      </c>
      <c r="J557" s="417">
        <v>0.06</v>
      </c>
      <c r="K557" s="417">
        <v>4.8000000000000001E-2</v>
      </c>
      <c r="L557" s="417">
        <v>4.1000000000000002E-2</v>
      </c>
      <c r="M557" s="417">
        <v>0.05</v>
      </c>
      <c r="N557" s="358">
        <v>1</v>
      </c>
      <c r="O557" s="94"/>
      <c r="P557" s="94"/>
      <c r="Q557" s="94"/>
    </row>
    <row r="558" spans="1:17" ht="12.75" customHeight="1">
      <c r="A558" s="150" t="s">
        <v>173</v>
      </c>
      <c r="B558" s="417">
        <v>8.8999999999999996E-2</v>
      </c>
      <c r="C558" s="417">
        <v>0.216</v>
      </c>
      <c r="D558" s="417">
        <v>0.112</v>
      </c>
      <c r="E558" s="417">
        <v>0.1</v>
      </c>
      <c r="F558" s="417">
        <v>7.8E-2</v>
      </c>
      <c r="G558" s="417">
        <v>6.3E-2</v>
      </c>
      <c r="H558" s="417">
        <v>8.5999999999999993E-2</v>
      </c>
      <c r="I558" s="417">
        <v>0.09</v>
      </c>
      <c r="J558" s="417">
        <v>5.3999999999999999E-2</v>
      </c>
      <c r="K558" s="417">
        <v>4.3999999999999997E-2</v>
      </c>
      <c r="L558" s="417">
        <v>3.6999999999999998E-2</v>
      </c>
      <c r="M558" s="417">
        <v>3.1E-2</v>
      </c>
      <c r="N558" s="358">
        <v>1</v>
      </c>
      <c r="O558" s="94"/>
      <c r="P558" s="94"/>
      <c r="Q558" s="94"/>
    </row>
    <row r="559" spans="1:17" ht="12.75" customHeight="1">
      <c r="A559" s="150" t="s">
        <v>174</v>
      </c>
      <c r="B559" s="417">
        <v>7.4999999999999997E-2</v>
      </c>
      <c r="C559" s="417">
        <v>0.13300000000000001</v>
      </c>
      <c r="D559" s="417">
        <v>0.104</v>
      </c>
      <c r="E559" s="417">
        <v>9.2999999999999999E-2</v>
      </c>
      <c r="F559" s="417">
        <v>6.6000000000000003E-2</v>
      </c>
      <c r="G559" s="417">
        <v>5.5E-2</v>
      </c>
      <c r="H559" s="417">
        <v>9.1999999999999998E-2</v>
      </c>
      <c r="I559" s="417">
        <v>0.106</v>
      </c>
      <c r="J559" s="417">
        <v>8.5999999999999993E-2</v>
      </c>
      <c r="K559" s="417">
        <v>8.5000000000000006E-2</v>
      </c>
      <c r="L559" s="417">
        <v>7.0000000000000007E-2</v>
      </c>
      <c r="M559" s="417">
        <v>3.5000000000000003E-2</v>
      </c>
      <c r="N559" s="358">
        <v>1</v>
      </c>
      <c r="O559" s="94"/>
      <c r="P559" s="94"/>
      <c r="Q559" s="94"/>
    </row>
    <row r="560" spans="1:17" ht="12.75" customHeight="1">
      <c r="A560" s="150" t="s">
        <v>175</v>
      </c>
      <c r="B560" s="417">
        <v>9.1999999999999998E-2</v>
      </c>
      <c r="C560" s="417">
        <v>0.20399999999999999</v>
      </c>
      <c r="D560" s="417">
        <v>0.124</v>
      </c>
      <c r="E560" s="417">
        <v>7.5999999999999998E-2</v>
      </c>
      <c r="F560" s="417">
        <v>4.9000000000000002E-2</v>
      </c>
      <c r="G560" s="417">
        <v>4.5999999999999999E-2</v>
      </c>
      <c r="H560" s="417">
        <v>8.1000000000000003E-2</v>
      </c>
      <c r="I560" s="417">
        <v>8.6999999999999994E-2</v>
      </c>
      <c r="J560" s="417">
        <v>5.3999999999999999E-2</v>
      </c>
      <c r="K560" s="417">
        <v>6.6000000000000003E-2</v>
      </c>
      <c r="L560" s="417">
        <v>5.8999999999999997E-2</v>
      </c>
      <c r="M560" s="417">
        <v>6.2E-2</v>
      </c>
      <c r="N560" s="358">
        <v>1</v>
      </c>
      <c r="O560" s="94"/>
      <c r="P560" s="94"/>
      <c r="Q560" s="94"/>
    </row>
    <row r="561" spans="1:17" ht="12.75" customHeight="1">
      <c r="A561" s="150" t="s">
        <v>176</v>
      </c>
      <c r="B561" s="417">
        <v>0.14099999999999999</v>
      </c>
      <c r="C561" s="417">
        <v>0.16500000000000001</v>
      </c>
      <c r="D561" s="417">
        <v>0.115</v>
      </c>
      <c r="E561" s="417">
        <v>9.5000000000000001E-2</v>
      </c>
      <c r="F561" s="417">
        <v>7.8E-2</v>
      </c>
      <c r="G561" s="417">
        <v>4.9000000000000002E-2</v>
      </c>
      <c r="H561" s="417">
        <v>6.5000000000000002E-2</v>
      </c>
      <c r="I561" s="417">
        <v>7.4999999999999997E-2</v>
      </c>
      <c r="J561" s="417">
        <v>4.2000000000000003E-2</v>
      </c>
      <c r="K561" s="417">
        <v>0.08</v>
      </c>
      <c r="L561" s="417">
        <v>4.3999999999999997E-2</v>
      </c>
      <c r="M561" s="417">
        <v>5.0999999999999997E-2</v>
      </c>
      <c r="N561" s="358">
        <v>1</v>
      </c>
      <c r="O561" s="94"/>
      <c r="P561" s="94"/>
      <c r="Q561" s="94"/>
    </row>
    <row r="562" spans="1:17" ht="12.75" customHeight="1">
      <c r="A562" s="150" t="s">
        <v>177</v>
      </c>
      <c r="B562" s="417">
        <v>0.104</v>
      </c>
      <c r="C562" s="417">
        <v>0.219</v>
      </c>
      <c r="D562" s="417">
        <v>0.10100000000000001</v>
      </c>
      <c r="E562" s="417">
        <v>7.8E-2</v>
      </c>
      <c r="F562" s="417">
        <v>4.2999999999999997E-2</v>
      </c>
      <c r="G562" s="417">
        <v>4.5999999999999999E-2</v>
      </c>
      <c r="H562" s="417">
        <v>7.8E-2</v>
      </c>
      <c r="I562" s="417">
        <v>0.10299999999999999</v>
      </c>
      <c r="J562" s="417">
        <v>6.6000000000000003E-2</v>
      </c>
      <c r="K562" s="417">
        <v>5.6000000000000001E-2</v>
      </c>
      <c r="L562" s="417">
        <v>4.5999999999999999E-2</v>
      </c>
      <c r="M562" s="417">
        <v>0.06</v>
      </c>
      <c r="N562" s="358">
        <v>1</v>
      </c>
      <c r="O562" s="94"/>
      <c r="P562" s="94"/>
      <c r="Q562" s="94"/>
    </row>
    <row r="563" spans="1:17" ht="12.75" customHeight="1">
      <c r="A563" s="150" t="s">
        <v>178</v>
      </c>
      <c r="B563" s="417">
        <v>0.14399999999999999</v>
      </c>
      <c r="C563" s="417">
        <v>0.14799999999999999</v>
      </c>
      <c r="D563" s="417">
        <v>0.13400000000000001</v>
      </c>
      <c r="E563" s="417">
        <v>8.5000000000000006E-2</v>
      </c>
      <c r="F563" s="417">
        <v>7.1999999999999995E-2</v>
      </c>
      <c r="G563" s="417">
        <v>5.5E-2</v>
      </c>
      <c r="H563" s="417">
        <v>7.0000000000000007E-2</v>
      </c>
      <c r="I563" s="417">
        <v>0.1</v>
      </c>
      <c r="J563" s="417">
        <v>4.8000000000000001E-2</v>
      </c>
      <c r="K563" s="417">
        <v>5.1999999999999998E-2</v>
      </c>
      <c r="L563" s="417">
        <v>4.8000000000000001E-2</v>
      </c>
      <c r="M563" s="417">
        <v>4.3999999999999997E-2</v>
      </c>
      <c r="N563" s="358">
        <v>1</v>
      </c>
      <c r="O563" s="94"/>
      <c r="P563" s="94"/>
      <c r="Q563" s="94"/>
    </row>
    <row r="564" spans="1:17" ht="12.75" customHeight="1">
      <c r="A564" s="150" t="s">
        <v>179</v>
      </c>
      <c r="B564" s="417">
        <v>0.156</v>
      </c>
      <c r="C564" s="417">
        <v>0.19400000000000001</v>
      </c>
      <c r="D564" s="417">
        <v>9.8000000000000004E-2</v>
      </c>
      <c r="E564" s="417">
        <v>0.06</v>
      </c>
      <c r="F564" s="417">
        <v>6.5000000000000002E-2</v>
      </c>
      <c r="G564" s="417">
        <v>5.2999999999999999E-2</v>
      </c>
      <c r="H564" s="417">
        <v>0.08</v>
      </c>
      <c r="I564" s="417">
        <v>9.1999999999999998E-2</v>
      </c>
      <c r="J564" s="417">
        <v>5.1999999999999998E-2</v>
      </c>
      <c r="K564" s="417">
        <v>5.1999999999999998E-2</v>
      </c>
      <c r="L564" s="417">
        <v>0.05</v>
      </c>
      <c r="M564" s="417">
        <v>4.8000000000000001E-2</v>
      </c>
      <c r="N564" s="358">
        <v>1</v>
      </c>
      <c r="O564" s="94"/>
      <c r="P564" s="94"/>
      <c r="Q564" s="94"/>
    </row>
    <row r="565" spans="1:17" ht="12.75" customHeight="1">
      <c r="A565" s="150" t="s">
        <v>180</v>
      </c>
      <c r="B565" s="417">
        <v>0.16300000000000001</v>
      </c>
      <c r="C565" s="417">
        <v>0.22</v>
      </c>
      <c r="D565" s="417">
        <v>0.13300000000000001</v>
      </c>
      <c r="E565" s="417">
        <v>0.105</v>
      </c>
      <c r="F565" s="417">
        <v>5.7000000000000002E-2</v>
      </c>
      <c r="G565" s="417">
        <v>4.2000000000000003E-2</v>
      </c>
      <c r="H565" s="417">
        <v>5.8999999999999997E-2</v>
      </c>
      <c r="I565" s="417">
        <v>5.3999999999999999E-2</v>
      </c>
      <c r="J565" s="417">
        <v>3.6999999999999998E-2</v>
      </c>
      <c r="K565" s="417">
        <v>0.04</v>
      </c>
      <c r="L565" s="417">
        <v>0.04</v>
      </c>
      <c r="M565" s="417">
        <v>0.05</v>
      </c>
      <c r="N565" s="358">
        <v>1</v>
      </c>
      <c r="O565" s="94"/>
      <c r="P565" s="94"/>
      <c r="Q565" s="94"/>
    </row>
    <row r="566" spans="1:17" ht="12.75" customHeight="1">
      <c r="A566" s="308" t="s">
        <v>181</v>
      </c>
      <c r="B566" s="419">
        <v>8.5000000000000006E-2</v>
      </c>
      <c r="C566" s="419">
        <v>0.23400000000000001</v>
      </c>
      <c r="D566" s="419">
        <v>0.126</v>
      </c>
      <c r="E566" s="419">
        <v>7.9000000000000001E-2</v>
      </c>
      <c r="F566" s="419">
        <v>6.6000000000000003E-2</v>
      </c>
      <c r="G566" s="419">
        <v>7.1999999999999995E-2</v>
      </c>
      <c r="H566" s="419">
        <v>7.4999999999999997E-2</v>
      </c>
      <c r="I566" s="419">
        <v>7.9000000000000001E-2</v>
      </c>
      <c r="J566" s="419">
        <v>5.3999999999999999E-2</v>
      </c>
      <c r="K566" s="419">
        <v>6.6000000000000003E-2</v>
      </c>
      <c r="L566" s="419">
        <v>3.2000000000000001E-2</v>
      </c>
      <c r="M566" s="419">
        <v>3.2000000000000001E-2</v>
      </c>
      <c r="N566" s="358">
        <v>1</v>
      </c>
      <c r="O566" s="94"/>
      <c r="P566" s="94"/>
      <c r="Q566" s="94"/>
    </row>
    <row r="567" spans="1:17" ht="12.75" customHeight="1">
      <c r="A567" s="308" t="s">
        <v>182</v>
      </c>
      <c r="B567" s="420">
        <v>0.109</v>
      </c>
      <c r="C567" s="420">
        <v>0.124</v>
      </c>
      <c r="D567" s="420">
        <v>0.09</v>
      </c>
      <c r="E567" s="420">
        <v>0.11</v>
      </c>
      <c r="F567" s="420">
        <v>7.0000000000000007E-2</v>
      </c>
      <c r="G567" s="420">
        <v>7.8E-2</v>
      </c>
      <c r="H567" s="420">
        <v>8.5999999999999993E-2</v>
      </c>
      <c r="I567" s="420">
        <v>9.7000000000000003E-2</v>
      </c>
      <c r="J567" s="420">
        <v>9.5000000000000001E-2</v>
      </c>
      <c r="K567" s="420">
        <v>7.0999999999999994E-2</v>
      </c>
      <c r="L567" s="420">
        <v>3.4000000000000002E-2</v>
      </c>
      <c r="M567" s="420">
        <v>3.5999999999999997E-2</v>
      </c>
      <c r="N567" s="307">
        <f>SUM(B567:M567)</f>
        <v>0.99999999999999978</v>
      </c>
      <c r="O567" s="94"/>
      <c r="P567" s="94"/>
      <c r="Q567" s="94"/>
    </row>
    <row r="568" spans="1:17" ht="12.75" customHeight="1">
      <c r="A568" s="308" t="s">
        <v>49</v>
      </c>
      <c r="B568" s="420">
        <v>0.11899999999999999</v>
      </c>
      <c r="C568" s="420">
        <v>0.16800000000000001</v>
      </c>
      <c r="D568" s="420">
        <v>0.13400000000000001</v>
      </c>
      <c r="E568" s="420">
        <v>0.11700000000000001</v>
      </c>
      <c r="F568" s="420">
        <v>6.3E-2</v>
      </c>
      <c r="G568" s="420">
        <v>4.7E-2</v>
      </c>
      <c r="H568" s="420">
        <v>8.1000000000000003E-2</v>
      </c>
      <c r="I568" s="420">
        <v>8.4000000000000005E-2</v>
      </c>
      <c r="J568" s="420">
        <v>6.2E-2</v>
      </c>
      <c r="K568" s="420">
        <v>5.0999999999999997E-2</v>
      </c>
      <c r="L568" s="420">
        <v>3.4000000000000002E-2</v>
      </c>
      <c r="M568" s="420">
        <v>0.04</v>
      </c>
      <c r="N568" s="307">
        <f>SUM(B568:M568)</f>
        <v>1</v>
      </c>
      <c r="O568" s="94"/>
      <c r="P568" s="94"/>
      <c r="Q568" s="94"/>
    </row>
    <row r="569" spans="1:17" ht="12.75" customHeight="1">
      <c r="A569" s="308" t="s">
        <v>50</v>
      </c>
      <c r="B569" s="420">
        <v>0.16</v>
      </c>
      <c r="C569" s="420">
        <v>0.185</v>
      </c>
      <c r="D569" s="420">
        <v>0.126</v>
      </c>
      <c r="E569" s="420">
        <v>6.9000000000000006E-2</v>
      </c>
      <c r="F569" s="420">
        <v>9.0999999999999998E-2</v>
      </c>
      <c r="G569" s="420">
        <v>4.8000000000000001E-2</v>
      </c>
      <c r="H569" s="420">
        <v>6.8000000000000005E-2</v>
      </c>
      <c r="I569" s="420">
        <v>8.2000000000000003E-2</v>
      </c>
      <c r="J569" s="420">
        <v>5.0999999999999997E-2</v>
      </c>
      <c r="K569" s="420">
        <v>4.9000000000000002E-2</v>
      </c>
      <c r="L569" s="420">
        <v>4.2000000000000003E-2</v>
      </c>
      <c r="M569" s="420">
        <v>2.9000000000000001E-2</v>
      </c>
      <c r="N569" s="308">
        <f t="shared" ref="N569:N578" si="29">SUM(B569:M569)</f>
        <v>1.0000000000000002</v>
      </c>
      <c r="O569" s="94"/>
      <c r="P569" s="94"/>
      <c r="Q569" s="94"/>
    </row>
    <row r="570" spans="1:17" ht="12.75" customHeight="1">
      <c r="A570" s="308" t="s">
        <v>51</v>
      </c>
      <c r="B570" s="420">
        <v>0.12</v>
      </c>
      <c r="C570" s="420">
        <v>0.27100000000000002</v>
      </c>
      <c r="D570" s="420">
        <v>0.187</v>
      </c>
      <c r="E570" s="420">
        <v>9.4E-2</v>
      </c>
      <c r="F570" s="420">
        <v>4.4999999999999998E-2</v>
      </c>
      <c r="G570" s="420">
        <v>3.7999999999999999E-2</v>
      </c>
      <c r="H570" s="420">
        <v>5.8999999999999997E-2</v>
      </c>
      <c r="I570" s="420">
        <v>7.8E-2</v>
      </c>
      <c r="J570" s="420">
        <v>3.9E-2</v>
      </c>
      <c r="K570" s="420">
        <v>3.1E-2</v>
      </c>
      <c r="L570" s="420">
        <v>0.02</v>
      </c>
      <c r="M570" s="420">
        <v>1.7999999999999999E-2</v>
      </c>
      <c r="N570" s="308">
        <f t="shared" si="29"/>
        <v>1</v>
      </c>
      <c r="O570" s="94"/>
      <c r="P570" s="94"/>
      <c r="Q570" s="94"/>
    </row>
    <row r="571" spans="1:17" ht="12.75" customHeight="1">
      <c r="A571" s="65" t="s">
        <v>249</v>
      </c>
      <c r="B571" s="65">
        <v>0.114</v>
      </c>
      <c r="C571" s="65">
        <v>0.218</v>
      </c>
      <c r="D571" s="65">
        <v>0.14899999999999999</v>
      </c>
      <c r="E571" s="65">
        <v>7.8E-2</v>
      </c>
      <c r="F571" s="65">
        <v>3.7999999999999999E-2</v>
      </c>
      <c r="G571" s="65">
        <v>3.2000000000000001E-2</v>
      </c>
      <c r="H571" s="65">
        <v>6.9000000000000006E-2</v>
      </c>
      <c r="I571" s="65">
        <v>7.3999999999999996E-2</v>
      </c>
      <c r="J571" s="65">
        <v>4.2999999999999997E-2</v>
      </c>
      <c r="K571" s="65">
        <v>6.6000000000000003E-2</v>
      </c>
      <c r="L571" s="65">
        <v>5.2999999999999999E-2</v>
      </c>
      <c r="M571" s="65">
        <v>6.6000000000000003E-2</v>
      </c>
      <c r="N571" s="308">
        <f t="shared" si="29"/>
        <v>1</v>
      </c>
      <c r="O571" s="94"/>
      <c r="P571" s="94"/>
      <c r="Q571" s="94"/>
    </row>
    <row r="572" spans="1:17" ht="12" customHeight="1">
      <c r="A572" s="449" t="s">
        <v>251</v>
      </c>
      <c r="B572" s="14">
        <v>0.108</v>
      </c>
      <c r="C572" s="14">
        <v>0.183</v>
      </c>
      <c r="D572" s="14">
        <v>0.108</v>
      </c>
      <c r="E572" s="14">
        <v>9.5000000000000001E-2</v>
      </c>
      <c r="F572" s="14">
        <v>9.7000000000000003E-2</v>
      </c>
      <c r="G572" s="14">
        <v>6.8000000000000005E-2</v>
      </c>
      <c r="H572" s="14">
        <v>6.3E-2</v>
      </c>
      <c r="I572" s="14">
        <v>7.6999999999999999E-2</v>
      </c>
      <c r="J572" s="14">
        <v>5.0999999999999997E-2</v>
      </c>
      <c r="K572" s="14">
        <v>5.1999999999999998E-2</v>
      </c>
      <c r="L572" s="14">
        <v>6.0999999999999999E-2</v>
      </c>
      <c r="M572" s="14">
        <v>3.6999999999999998E-2</v>
      </c>
      <c r="N572" s="308">
        <f t="shared" si="29"/>
        <v>1</v>
      </c>
      <c r="O572" s="94"/>
      <c r="P572" s="94"/>
      <c r="Q572" s="94"/>
    </row>
    <row r="573" spans="1:17" ht="12" customHeight="1">
      <c r="A573" s="449" t="s">
        <v>254</v>
      </c>
      <c r="B573" s="453">
        <v>0.104</v>
      </c>
      <c r="C573" s="453">
        <v>0.25600000000000001</v>
      </c>
      <c r="D573" s="453">
        <v>0.13500000000000001</v>
      </c>
      <c r="E573" s="453">
        <v>9.2999999999999999E-2</v>
      </c>
      <c r="F573" s="453">
        <v>5.3999999999999999E-2</v>
      </c>
      <c r="G573" s="453">
        <v>4.2000000000000003E-2</v>
      </c>
      <c r="H573" s="453">
        <v>6.6000000000000003E-2</v>
      </c>
      <c r="I573" s="453">
        <v>7.8E-2</v>
      </c>
      <c r="J573" s="453">
        <v>4.7E-2</v>
      </c>
      <c r="K573" s="453">
        <v>5.3999999999999999E-2</v>
      </c>
      <c r="L573" s="453">
        <v>3.9E-2</v>
      </c>
      <c r="M573" s="453">
        <v>3.2000000000000001E-2</v>
      </c>
      <c r="N573" s="308">
        <f t="shared" si="29"/>
        <v>1</v>
      </c>
      <c r="O573" s="94"/>
      <c r="P573" s="94"/>
      <c r="Q573" s="94"/>
    </row>
    <row r="574" spans="1:17" ht="12" customHeight="1">
      <c r="A574" s="449" t="s">
        <v>255</v>
      </c>
      <c r="B574" s="463">
        <v>0.14399999999999999</v>
      </c>
      <c r="C574" s="463">
        <v>0.157</v>
      </c>
      <c r="D574" s="463">
        <v>0.15</v>
      </c>
      <c r="E574" s="463">
        <v>7.4999999999999997E-2</v>
      </c>
      <c r="F574" s="463">
        <v>3.6999999999999998E-2</v>
      </c>
      <c r="G574" s="463">
        <v>4.9000000000000002E-2</v>
      </c>
      <c r="H574" s="463">
        <v>7.6999999999999999E-2</v>
      </c>
      <c r="I574" s="463">
        <v>0.08</v>
      </c>
      <c r="J574" s="463">
        <v>0.06</v>
      </c>
      <c r="K574" s="463">
        <v>5.6000000000000001E-2</v>
      </c>
      <c r="L574" s="463">
        <v>3.5000000000000003E-2</v>
      </c>
      <c r="M574" s="463">
        <v>0.08</v>
      </c>
      <c r="N574" s="308">
        <f t="shared" si="29"/>
        <v>1</v>
      </c>
      <c r="O574" s="94"/>
      <c r="P574" s="94"/>
      <c r="Q574" s="94"/>
    </row>
    <row r="575" spans="1:17" ht="13.5" customHeight="1">
      <c r="A575" s="484" t="s">
        <v>256</v>
      </c>
      <c r="B575" s="485">
        <v>0.21099999999999999</v>
      </c>
      <c r="C575" s="485">
        <v>0.18</v>
      </c>
      <c r="D575" s="485">
        <v>0.13600000000000001</v>
      </c>
      <c r="E575" s="485">
        <v>7.8E-2</v>
      </c>
      <c r="F575" s="485">
        <v>4.8000000000000001E-2</v>
      </c>
      <c r="G575" s="485">
        <v>4.7E-2</v>
      </c>
      <c r="H575" s="485">
        <v>6.5000000000000002E-2</v>
      </c>
      <c r="I575" s="485">
        <v>6.8000000000000005E-2</v>
      </c>
      <c r="J575" s="485">
        <v>0.04</v>
      </c>
      <c r="K575" s="485">
        <v>5.1999999999999998E-2</v>
      </c>
      <c r="L575" s="485">
        <v>4.4999999999999998E-2</v>
      </c>
      <c r="M575" s="485">
        <v>0.03</v>
      </c>
      <c r="N575" s="308">
        <f t="shared" si="29"/>
        <v>1.0000000000000002</v>
      </c>
      <c r="O575" s="94"/>
      <c r="P575" s="94"/>
      <c r="Q575" s="94"/>
    </row>
    <row r="576" spans="1:17" ht="12.75" customHeight="1">
      <c r="A576" s="474" t="s">
        <v>265</v>
      </c>
      <c r="B576" s="420">
        <v>8.4000000000000005E-2</v>
      </c>
      <c r="C576" s="420">
        <v>0.191</v>
      </c>
      <c r="D576" s="420">
        <v>0.13400000000000001</v>
      </c>
      <c r="E576" s="420">
        <v>0.113</v>
      </c>
      <c r="F576" s="420">
        <v>0.08</v>
      </c>
      <c r="G576" s="420">
        <v>0.04</v>
      </c>
      <c r="H576" s="420">
        <v>5.7000000000000002E-2</v>
      </c>
      <c r="I576" s="420">
        <v>7.6999999999999999E-2</v>
      </c>
      <c r="J576" s="420">
        <v>6.4000000000000001E-2</v>
      </c>
      <c r="K576" s="420">
        <v>8.4000000000000005E-2</v>
      </c>
      <c r="L576" s="420">
        <v>4.9000000000000002E-2</v>
      </c>
      <c r="M576" s="420">
        <v>2.7E-2</v>
      </c>
      <c r="N576" s="308">
        <f t="shared" si="29"/>
        <v>1</v>
      </c>
      <c r="O576" s="94"/>
      <c r="P576" s="94"/>
      <c r="Q576" s="94"/>
    </row>
    <row r="577" spans="1:17" ht="12.75" customHeight="1">
      <c r="A577" s="474" t="s">
        <v>267</v>
      </c>
      <c r="B577" s="420">
        <v>0.109</v>
      </c>
      <c r="C577" s="420">
        <v>0.18099999999999999</v>
      </c>
      <c r="D577" s="420">
        <v>0.127</v>
      </c>
      <c r="E577" s="420">
        <v>0.107</v>
      </c>
      <c r="F577" s="420">
        <v>7.3999999999999996E-2</v>
      </c>
      <c r="G577" s="420">
        <v>6.0999999999999999E-2</v>
      </c>
      <c r="H577" s="420">
        <v>0.10299999999999999</v>
      </c>
      <c r="I577" s="420">
        <v>7.0999999999999994E-2</v>
      </c>
      <c r="J577" s="420">
        <v>4.2999999999999997E-2</v>
      </c>
      <c r="K577" s="420">
        <v>5.8000000000000003E-2</v>
      </c>
      <c r="L577" s="420">
        <v>3.3000000000000002E-2</v>
      </c>
      <c r="M577" s="420">
        <v>3.3000000000000002E-2</v>
      </c>
      <c r="N577" s="308">
        <f t="shared" si="29"/>
        <v>1</v>
      </c>
      <c r="O577" s="94"/>
      <c r="P577" s="94"/>
      <c r="Q577" s="94"/>
    </row>
    <row r="578" spans="1:17" ht="12.75" customHeight="1">
      <c r="A578" s="474" t="s">
        <v>269</v>
      </c>
      <c r="B578" s="420">
        <v>0.13300000000000001</v>
      </c>
      <c r="C578" s="420">
        <v>0.19</v>
      </c>
      <c r="D578" s="420">
        <v>0.111</v>
      </c>
      <c r="E578" s="420">
        <v>8.3000000000000004E-2</v>
      </c>
      <c r="F578" s="420">
        <v>5.8000000000000003E-2</v>
      </c>
      <c r="G578" s="420">
        <v>4.2999999999999997E-2</v>
      </c>
      <c r="H578" s="420">
        <v>0.08</v>
      </c>
      <c r="I578" s="420">
        <v>7.3999999999999996E-2</v>
      </c>
      <c r="J578" s="420">
        <v>4.7E-2</v>
      </c>
      <c r="K578" s="420">
        <v>7.0000000000000007E-2</v>
      </c>
      <c r="L578" s="420">
        <v>6.7000000000000004E-2</v>
      </c>
      <c r="M578" s="420">
        <v>4.3999999999999997E-2</v>
      </c>
      <c r="N578" s="308">
        <f t="shared" si="29"/>
        <v>1</v>
      </c>
      <c r="O578" s="94"/>
      <c r="P578" s="94"/>
      <c r="Q578" s="94"/>
    </row>
    <row r="579" spans="1:17" ht="12.75" customHeight="1" thickBot="1">
      <c r="A579" s="486" t="s">
        <v>272</v>
      </c>
      <c r="B579" s="505">
        <v>0.14399999999999999</v>
      </c>
      <c r="C579" s="505">
        <v>0.14399999999999999</v>
      </c>
      <c r="D579" s="505">
        <v>0.153</v>
      </c>
      <c r="E579" s="505">
        <v>0.106</v>
      </c>
      <c r="F579" s="505">
        <v>6.2E-2</v>
      </c>
      <c r="G579" s="505">
        <v>4.3999999999999997E-2</v>
      </c>
      <c r="H579" s="505">
        <v>6.2E-2</v>
      </c>
      <c r="I579" s="505">
        <v>9.1999999999999998E-2</v>
      </c>
      <c r="J579" s="505">
        <v>6.3E-2</v>
      </c>
      <c r="K579" s="505">
        <v>4.4999999999999998E-2</v>
      </c>
      <c r="L579" s="505">
        <v>3.5999999999999997E-2</v>
      </c>
      <c r="M579" s="505">
        <v>4.9000000000000002E-2</v>
      </c>
      <c r="N579" s="316">
        <f>SUM(B579:M579)</f>
        <v>1.0000000000000002</v>
      </c>
      <c r="O579" s="94"/>
      <c r="P579" s="94"/>
      <c r="Q579" s="94"/>
    </row>
    <row r="580" spans="1:17" ht="12.75" customHeight="1">
      <c r="A580" s="474"/>
      <c r="B580" s="420"/>
      <c r="C580" s="420"/>
      <c r="D580" s="420"/>
      <c r="E580" s="420"/>
      <c r="F580" s="420"/>
      <c r="G580" s="420"/>
      <c r="H580" s="420"/>
      <c r="I580" s="420"/>
      <c r="J580" s="420"/>
      <c r="K580" s="420"/>
      <c r="L580" s="420"/>
      <c r="M580" s="420"/>
      <c r="N580" s="308"/>
      <c r="O580" s="94"/>
      <c r="P580" s="94"/>
      <c r="Q580" s="94"/>
    </row>
    <row r="581" spans="1:17" ht="12.75" customHeight="1" thickBot="1">
      <c r="A581" s="11" t="s">
        <v>359</v>
      </c>
      <c r="B581" s="11"/>
      <c r="C581" s="11"/>
      <c r="D581" s="11"/>
      <c r="E581" s="11"/>
      <c r="F581" s="11"/>
      <c r="G581" s="93"/>
      <c r="H581" s="93"/>
      <c r="I581" s="93"/>
      <c r="J581" s="93"/>
      <c r="K581" s="93"/>
      <c r="L581" s="93"/>
      <c r="M581" s="93"/>
      <c r="N581" s="93"/>
      <c r="O581" s="93"/>
      <c r="P581" s="94"/>
      <c r="Q581" s="94"/>
    </row>
    <row r="582" spans="1:17" ht="12.75" customHeight="1" thickBot="1">
      <c r="A582" s="270" t="s">
        <v>204</v>
      </c>
      <c r="B582" s="602" t="s">
        <v>73</v>
      </c>
      <c r="C582" s="602"/>
      <c r="D582" s="602"/>
      <c r="E582" s="602"/>
      <c r="F582" s="602"/>
      <c r="G582" s="602"/>
      <c r="H582" s="602"/>
      <c r="I582" s="602"/>
      <c r="J582" s="602"/>
      <c r="K582" s="602"/>
      <c r="L582" s="602"/>
      <c r="M582" s="602"/>
      <c r="N582" s="408" t="s">
        <v>156</v>
      </c>
      <c r="O582" s="408" t="s">
        <v>57</v>
      </c>
      <c r="P582" s="94"/>
      <c r="Q582" s="94"/>
    </row>
    <row r="583" spans="1:17" ht="12.75" customHeight="1" thickBot="1">
      <c r="A583" s="306" t="s">
        <v>111</v>
      </c>
      <c r="B583" s="328" t="s">
        <v>156</v>
      </c>
      <c r="C583" s="328" t="s">
        <v>241</v>
      </c>
      <c r="D583" s="328" t="s">
        <v>61</v>
      </c>
      <c r="E583" s="328" t="s">
        <v>155</v>
      </c>
      <c r="F583" s="328" t="s">
        <v>144</v>
      </c>
      <c r="G583" s="328" t="s">
        <v>145</v>
      </c>
      <c r="H583" s="328" t="s">
        <v>146</v>
      </c>
      <c r="I583" s="328" t="s">
        <v>147</v>
      </c>
      <c r="J583" s="328" t="s">
        <v>148</v>
      </c>
      <c r="K583" s="328" t="s">
        <v>149</v>
      </c>
      <c r="L583" s="328" t="s">
        <v>14</v>
      </c>
      <c r="M583" s="328" t="s">
        <v>15</v>
      </c>
      <c r="N583" s="332" t="s">
        <v>60</v>
      </c>
      <c r="O583" s="332" t="s">
        <v>156</v>
      </c>
      <c r="P583" s="94"/>
      <c r="Q583" s="94"/>
    </row>
    <row r="584" spans="1:17" ht="12.75" customHeight="1">
      <c r="A584" s="94"/>
      <c r="B584" s="94"/>
      <c r="C584" s="603" t="s">
        <v>42</v>
      </c>
      <c r="D584" s="603"/>
      <c r="E584" s="603"/>
      <c r="F584" s="603"/>
      <c r="G584" s="603"/>
      <c r="H584" s="603"/>
      <c r="I584" s="603"/>
      <c r="J584" s="603"/>
      <c r="K584" s="603"/>
      <c r="L584" s="603"/>
      <c r="M584" s="603"/>
      <c r="N584" s="603"/>
      <c r="O584" s="94"/>
      <c r="P584" s="94"/>
      <c r="Q584" s="94"/>
    </row>
    <row r="585" spans="1:17" ht="12.75" customHeight="1">
      <c r="A585" s="94" t="s">
        <v>158</v>
      </c>
      <c r="B585" s="94" t="s">
        <v>211</v>
      </c>
      <c r="C585" s="421">
        <v>9.8400000000000001E-2</v>
      </c>
      <c r="D585" s="421">
        <v>0.17959999999999998</v>
      </c>
      <c r="E585" s="421">
        <v>0.1268</v>
      </c>
      <c r="F585" s="421">
        <v>9.7800000000000012E-2</v>
      </c>
      <c r="G585" s="421">
        <v>7.3200000000000015E-2</v>
      </c>
      <c r="H585" s="421">
        <v>6.0540000000000004E-2</v>
      </c>
      <c r="I585" s="421">
        <v>6.4600000000000005E-2</v>
      </c>
      <c r="J585" s="421">
        <v>7.3400000000000007E-2</v>
      </c>
      <c r="K585" s="421">
        <v>6.6799999999999998E-2</v>
      </c>
      <c r="L585" s="421">
        <v>5.8199999999999995E-2</v>
      </c>
      <c r="M585" s="421">
        <v>5.439999999999999E-2</v>
      </c>
      <c r="N585" s="421">
        <v>4.5400000000000003E-2</v>
      </c>
      <c r="O585" s="307">
        <v>0.99914000000000003</v>
      </c>
      <c r="P585" s="94"/>
      <c r="Q585" s="94"/>
    </row>
    <row r="586" spans="1:17" ht="12.75" customHeight="1">
      <c r="A586" s="94" t="s">
        <v>159</v>
      </c>
      <c r="B586" s="94" t="s">
        <v>212</v>
      </c>
      <c r="C586" s="421">
        <v>9.8799999999999999E-2</v>
      </c>
      <c r="D586" s="421">
        <v>0.18239999999999998</v>
      </c>
      <c r="E586" s="421">
        <v>0.11699999999999999</v>
      </c>
      <c r="F586" s="421">
        <v>9.98E-2</v>
      </c>
      <c r="G586" s="421">
        <v>8.0200000000000007E-2</v>
      </c>
      <c r="H586" s="421">
        <v>6.2539999999999998E-2</v>
      </c>
      <c r="I586" s="421">
        <v>6.3600000000000004E-2</v>
      </c>
      <c r="J586" s="421">
        <v>7.4800000000000005E-2</v>
      </c>
      <c r="K586" s="421">
        <v>6.2799999999999995E-2</v>
      </c>
      <c r="L586" s="421">
        <v>5.6799999999999996E-2</v>
      </c>
      <c r="M586" s="421">
        <v>5.5800000000000002E-2</v>
      </c>
      <c r="N586" s="421">
        <v>4.4600000000000001E-2</v>
      </c>
      <c r="O586" s="307">
        <v>0.99913999999999992</v>
      </c>
      <c r="P586" s="94"/>
      <c r="Q586" s="94"/>
    </row>
    <row r="587" spans="1:17" ht="12.75" customHeight="1">
      <c r="A587" s="94" t="s">
        <v>160</v>
      </c>
      <c r="B587" s="94" t="s">
        <v>213</v>
      </c>
      <c r="C587" s="421">
        <v>0.1026</v>
      </c>
      <c r="D587" s="421">
        <v>0.17760000000000001</v>
      </c>
      <c r="E587" s="421">
        <v>0.1162</v>
      </c>
      <c r="F587" s="421">
        <v>0.1026</v>
      </c>
      <c r="G587" s="421">
        <v>8.4599999999999981E-2</v>
      </c>
      <c r="H587" s="421">
        <v>6.6339999999999996E-2</v>
      </c>
      <c r="I587" s="421">
        <v>5.9399999999999994E-2</v>
      </c>
      <c r="J587" s="421">
        <v>7.2800000000000004E-2</v>
      </c>
      <c r="K587" s="421">
        <v>5.96E-2</v>
      </c>
      <c r="L587" s="421">
        <v>5.7799999999999997E-2</v>
      </c>
      <c r="M587" s="421">
        <v>5.6400000000000006E-2</v>
      </c>
      <c r="N587" s="421">
        <v>4.36E-2</v>
      </c>
      <c r="O587" s="307">
        <v>0.99953999999999987</v>
      </c>
      <c r="P587" s="94"/>
      <c r="Q587" s="94"/>
    </row>
    <row r="588" spans="1:17" ht="12.75" customHeight="1">
      <c r="A588" s="94" t="s">
        <v>161</v>
      </c>
      <c r="B588" s="94" t="s">
        <v>214</v>
      </c>
      <c r="C588" s="421">
        <v>9.8400000000000001E-2</v>
      </c>
      <c r="D588" s="421">
        <v>0.17699999999999999</v>
      </c>
      <c r="E588" s="421">
        <v>0.12279999999999999</v>
      </c>
      <c r="F588" s="421">
        <v>0.1028</v>
      </c>
      <c r="G588" s="421">
        <v>8.2199999999999995E-2</v>
      </c>
      <c r="H588" s="421">
        <v>7.1739999999999998E-2</v>
      </c>
      <c r="I588" s="421">
        <v>6.1399999999999996E-2</v>
      </c>
      <c r="J588" s="421">
        <v>7.7600000000000002E-2</v>
      </c>
      <c r="K588" s="421">
        <v>5.8799999999999998E-2</v>
      </c>
      <c r="L588" s="421">
        <v>5.5E-2</v>
      </c>
      <c r="M588" s="421">
        <v>5.1200000000000002E-2</v>
      </c>
      <c r="N588" s="421">
        <v>4.0400000000000005E-2</v>
      </c>
      <c r="O588" s="307">
        <v>0.99934000000000001</v>
      </c>
      <c r="P588" s="94"/>
      <c r="Q588" s="94"/>
    </row>
    <row r="589" spans="1:17" ht="12.75" customHeight="1">
      <c r="A589" s="94" t="s">
        <v>162</v>
      </c>
      <c r="B589" s="94" t="s">
        <v>216</v>
      </c>
      <c r="C589" s="421">
        <v>9.9800000000000014E-2</v>
      </c>
      <c r="D589" s="421">
        <v>0.18380000000000002</v>
      </c>
      <c r="E589" s="421">
        <v>0.12859999999999999</v>
      </c>
      <c r="F589" s="421">
        <v>9.7199999999999995E-2</v>
      </c>
      <c r="G589" s="421">
        <v>7.46E-2</v>
      </c>
      <c r="H589" s="421">
        <v>7.2200000000000014E-2</v>
      </c>
      <c r="I589" s="421">
        <v>6.5200000000000008E-2</v>
      </c>
      <c r="J589" s="421">
        <v>7.6600000000000001E-2</v>
      </c>
      <c r="K589" s="421">
        <v>5.7400000000000007E-2</v>
      </c>
      <c r="L589" s="421">
        <v>5.7200000000000008E-2</v>
      </c>
      <c r="M589" s="421">
        <v>4.9799999999999997E-2</v>
      </c>
      <c r="N589" s="421">
        <v>3.6600000000000008E-2</v>
      </c>
      <c r="O589" s="307">
        <v>0.999</v>
      </c>
      <c r="P589" s="94"/>
      <c r="Q589" s="94"/>
    </row>
    <row r="590" spans="1:17" ht="12.75" customHeight="1">
      <c r="A590" s="94" t="s">
        <v>163</v>
      </c>
      <c r="B590" s="94" t="s">
        <v>183</v>
      </c>
      <c r="C590" s="421">
        <v>9.3400000000000011E-2</v>
      </c>
      <c r="D590" s="421">
        <v>0.18860000000000002</v>
      </c>
      <c r="E590" s="421">
        <v>0.1426</v>
      </c>
      <c r="F590" s="421">
        <v>9.9599999999999994E-2</v>
      </c>
      <c r="G590" s="421">
        <v>7.2800000000000004E-2</v>
      </c>
      <c r="H590" s="421">
        <v>6.9200000000000012E-2</v>
      </c>
      <c r="I590" s="421">
        <v>5.8399999999999994E-2</v>
      </c>
      <c r="J590" s="421">
        <v>7.5200000000000003E-2</v>
      </c>
      <c r="K590" s="421">
        <v>5.4600000000000003E-2</v>
      </c>
      <c r="L590" s="421">
        <v>5.7999999999999996E-2</v>
      </c>
      <c r="M590" s="421">
        <v>5.0799999999999998E-2</v>
      </c>
      <c r="N590" s="421">
        <v>3.5600000000000007E-2</v>
      </c>
      <c r="O590" s="307">
        <v>0.99880000000000002</v>
      </c>
      <c r="P590" s="94"/>
      <c r="Q590" s="94"/>
    </row>
    <row r="591" spans="1:17" ht="12.75" customHeight="1">
      <c r="A591" s="94" t="s">
        <v>164</v>
      </c>
      <c r="B591" s="94" t="s">
        <v>184</v>
      </c>
      <c r="C591" s="421">
        <v>9.6199999999999994E-2</v>
      </c>
      <c r="D591" s="421">
        <v>0.18540000000000001</v>
      </c>
      <c r="E591" s="421">
        <v>0.14240000000000003</v>
      </c>
      <c r="F591" s="421">
        <v>9.4E-2</v>
      </c>
      <c r="G591" s="421">
        <v>6.9399999999999989E-2</v>
      </c>
      <c r="H591" s="421">
        <v>7.0400000000000004E-2</v>
      </c>
      <c r="I591" s="421">
        <v>6.4600000000000005E-2</v>
      </c>
      <c r="J591" s="421">
        <v>7.7600000000000002E-2</v>
      </c>
      <c r="K591" s="421">
        <v>5.3599999999999995E-2</v>
      </c>
      <c r="L591" s="421">
        <v>5.9399999999999994E-2</v>
      </c>
      <c r="M591" s="421">
        <v>4.9799999999999997E-2</v>
      </c>
      <c r="N591" s="421">
        <v>3.6000000000000004E-2</v>
      </c>
      <c r="O591" s="307">
        <v>0.99880000000000002</v>
      </c>
      <c r="P591" s="94"/>
      <c r="Q591" s="94"/>
    </row>
    <row r="592" spans="1:17" ht="12.75" customHeight="1">
      <c r="A592" s="94" t="s">
        <v>165</v>
      </c>
      <c r="B592" s="94" t="s">
        <v>185</v>
      </c>
      <c r="C592" s="421">
        <v>9.7599999999999992E-2</v>
      </c>
      <c r="D592" s="421">
        <v>0.18579999999999997</v>
      </c>
      <c r="E592" s="421">
        <v>0.13800000000000001</v>
      </c>
      <c r="F592" s="421">
        <v>9.0799999999999992E-2</v>
      </c>
      <c r="G592" s="421">
        <v>6.6200000000000009E-2</v>
      </c>
      <c r="H592" s="421">
        <v>6.720000000000001E-2</v>
      </c>
      <c r="I592" s="421">
        <v>7.0000000000000007E-2</v>
      </c>
      <c r="J592" s="421">
        <v>8.0200000000000007E-2</v>
      </c>
      <c r="K592" s="421">
        <v>5.6199999999999993E-2</v>
      </c>
      <c r="L592" s="421">
        <v>5.9799999999999999E-2</v>
      </c>
      <c r="M592" s="421">
        <v>4.7199999999999999E-2</v>
      </c>
      <c r="N592" s="421">
        <v>3.9800000000000002E-2</v>
      </c>
      <c r="O592" s="307">
        <v>0.99880000000000013</v>
      </c>
      <c r="P592" s="94"/>
      <c r="Q592" s="94"/>
    </row>
    <row r="593" spans="1:17" ht="12.75" customHeight="1">
      <c r="A593" s="94" t="s">
        <v>166</v>
      </c>
      <c r="B593" s="94" t="s">
        <v>186</v>
      </c>
      <c r="C593" s="421">
        <v>0.10979999999999998</v>
      </c>
      <c r="D593" s="421">
        <v>0.18279999999999999</v>
      </c>
      <c r="E593" s="421">
        <v>0.13579999999999998</v>
      </c>
      <c r="F593" s="421">
        <v>8.8800000000000004E-2</v>
      </c>
      <c r="G593" s="421">
        <v>6.8200000000000011E-2</v>
      </c>
      <c r="H593" s="421">
        <v>5.8199999999999995E-2</v>
      </c>
      <c r="I593" s="421">
        <v>7.2400000000000006E-2</v>
      </c>
      <c r="J593" s="421">
        <v>7.9600000000000004E-2</v>
      </c>
      <c r="K593" s="421">
        <v>5.3400000000000003E-2</v>
      </c>
      <c r="L593" s="421">
        <v>5.6000000000000008E-2</v>
      </c>
      <c r="M593" s="421">
        <v>4.6799999999999994E-2</v>
      </c>
      <c r="N593" s="421">
        <v>4.7399999999999998E-2</v>
      </c>
      <c r="O593" s="307">
        <v>0.99920000000000009</v>
      </c>
      <c r="P593" s="94"/>
      <c r="Q593" s="94"/>
    </row>
    <row r="594" spans="1:17" ht="12.75" customHeight="1">
      <c r="A594" s="94" t="s">
        <v>167</v>
      </c>
      <c r="B594" s="94" t="s">
        <v>187</v>
      </c>
      <c r="C594" s="421">
        <v>0.13899999999999998</v>
      </c>
      <c r="D594" s="421">
        <v>0.17640000000000003</v>
      </c>
      <c r="E594" s="421">
        <v>0.1258</v>
      </c>
      <c r="F594" s="421">
        <v>8.8600000000000012E-2</v>
      </c>
      <c r="G594" s="421">
        <v>6.8000000000000005E-2</v>
      </c>
      <c r="H594" s="421">
        <v>5.5E-2</v>
      </c>
      <c r="I594" s="421">
        <v>7.0000000000000007E-2</v>
      </c>
      <c r="J594" s="421">
        <v>8.1200000000000008E-2</v>
      </c>
      <c r="K594" s="421">
        <v>4.9400000000000006E-2</v>
      </c>
      <c r="L594" s="421">
        <v>5.3000000000000005E-2</v>
      </c>
      <c r="M594" s="421">
        <v>4.36E-2</v>
      </c>
      <c r="N594" s="421">
        <v>4.9599999999999998E-2</v>
      </c>
      <c r="O594" s="307">
        <v>0.99960000000000016</v>
      </c>
      <c r="P594" s="94"/>
      <c r="Q594" s="94"/>
    </row>
    <row r="595" spans="1:17" ht="12.75" customHeight="1">
      <c r="A595" s="94" t="s">
        <v>168</v>
      </c>
      <c r="B595" s="94" t="s">
        <v>188</v>
      </c>
      <c r="C595" s="421">
        <v>0.1474</v>
      </c>
      <c r="D595" s="421">
        <v>0.17200000000000001</v>
      </c>
      <c r="E595" s="421">
        <v>0.11639999999999999</v>
      </c>
      <c r="F595" s="421">
        <v>8.3799999999999999E-2</v>
      </c>
      <c r="G595" s="421">
        <v>6.6200000000000009E-2</v>
      </c>
      <c r="H595" s="421">
        <v>5.7999999999999996E-2</v>
      </c>
      <c r="I595" s="421">
        <v>7.6800000000000007E-2</v>
      </c>
      <c r="J595" s="421">
        <v>8.4600000000000009E-2</v>
      </c>
      <c r="K595" s="421">
        <v>4.7400000000000005E-2</v>
      </c>
      <c r="L595" s="421">
        <v>5.1999999999999991E-2</v>
      </c>
      <c r="M595" s="421">
        <v>4.3600000000000007E-2</v>
      </c>
      <c r="N595" s="421">
        <v>5.1599999999999993E-2</v>
      </c>
      <c r="O595" s="307">
        <v>0.99980000000000002</v>
      </c>
      <c r="P595" s="94"/>
      <c r="Q595" s="94"/>
    </row>
    <row r="596" spans="1:17" ht="12.75" customHeight="1">
      <c r="A596" s="94" t="s">
        <v>169</v>
      </c>
      <c r="B596" s="94" t="s">
        <v>189</v>
      </c>
      <c r="C596" s="421">
        <v>0.14579999999999999</v>
      </c>
      <c r="D596" s="421">
        <v>0.1714</v>
      </c>
      <c r="E596" s="421">
        <v>0.11599999999999999</v>
      </c>
      <c r="F596" s="421">
        <v>8.0600000000000005E-2</v>
      </c>
      <c r="G596" s="421">
        <v>6.3200000000000006E-2</v>
      </c>
      <c r="H596" s="421">
        <v>5.5200000000000006E-2</v>
      </c>
      <c r="I596" s="421">
        <v>7.3800000000000004E-2</v>
      </c>
      <c r="J596" s="421">
        <v>8.6799999999999988E-2</v>
      </c>
      <c r="K596" s="421">
        <v>5.1200000000000002E-2</v>
      </c>
      <c r="L596" s="421">
        <v>5.4800000000000001E-2</v>
      </c>
      <c r="M596" s="421">
        <v>4.5399999999999996E-2</v>
      </c>
      <c r="N596" s="421">
        <v>5.5999999999999994E-2</v>
      </c>
      <c r="O596" s="307">
        <v>1.0002</v>
      </c>
      <c r="P596" s="94"/>
      <c r="Q596" s="94"/>
    </row>
    <row r="597" spans="1:17" ht="12.75" customHeight="1">
      <c r="A597" s="94" t="s">
        <v>170</v>
      </c>
      <c r="B597" s="94" t="s">
        <v>190</v>
      </c>
      <c r="C597" s="421">
        <v>0.1578</v>
      </c>
      <c r="D597" s="421">
        <v>0.16860000000000003</v>
      </c>
      <c r="E597" s="421">
        <v>0.11879999999999999</v>
      </c>
      <c r="F597" s="421">
        <v>7.7200000000000005E-2</v>
      </c>
      <c r="G597" s="421">
        <v>6.4399999999999999E-2</v>
      </c>
      <c r="H597" s="421">
        <v>5.7800000000000004E-2</v>
      </c>
      <c r="I597" s="421">
        <v>7.5200000000000017E-2</v>
      </c>
      <c r="J597" s="421">
        <v>8.8199999999999987E-2</v>
      </c>
      <c r="K597" s="421">
        <v>4.82E-2</v>
      </c>
      <c r="L597" s="421">
        <v>5.0799999999999998E-2</v>
      </c>
      <c r="M597" s="421">
        <v>4.2599999999999999E-2</v>
      </c>
      <c r="N597" s="421">
        <v>5.04E-2</v>
      </c>
      <c r="O597" s="307">
        <v>1</v>
      </c>
      <c r="P597" s="94"/>
      <c r="Q597" s="94"/>
    </row>
    <row r="598" spans="1:17" ht="12.75" customHeight="1">
      <c r="A598" s="94" t="s">
        <v>171</v>
      </c>
      <c r="B598" s="94" t="s">
        <v>191</v>
      </c>
      <c r="C598" s="421">
        <v>0.14560000000000001</v>
      </c>
      <c r="D598" s="421">
        <v>0.16920000000000002</v>
      </c>
      <c r="E598" s="421">
        <v>0.11259999999999999</v>
      </c>
      <c r="F598" s="421">
        <v>8.3400000000000002E-2</v>
      </c>
      <c r="G598" s="421">
        <v>6.6200000000000009E-2</v>
      </c>
      <c r="H598" s="421">
        <v>6.3600000000000004E-2</v>
      </c>
      <c r="I598" s="421">
        <v>7.5200000000000017E-2</v>
      </c>
      <c r="J598" s="421">
        <v>9.2999999999999999E-2</v>
      </c>
      <c r="K598" s="421">
        <v>4.9799999999999997E-2</v>
      </c>
      <c r="L598" s="421">
        <v>5.4600000000000003E-2</v>
      </c>
      <c r="M598" s="421">
        <v>4.2399999999999993E-2</v>
      </c>
      <c r="N598" s="421">
        <v>4.4400000000000002E-2</v>
      </c>
      <c r="O598" s="307">
        <v>1</v>
      </c>
      <c r="P598" s="94"/>
      <c r="Q598" s="94"/>
    </row>
    <row r="599" spans="1:17" ht="12.75" customHeight="1">
      <c r="A599" s="94" t="s">
        <v>172</v>
      </c>
      <c r="B599" s="94" t="s">
        <v>192</v>
      </c>
      <c r="C599" s="421">
        <v>0.12139999999999999</v>
      </c>
      <c r="D599" s="421">
        <v>0.17360000000000003</v>
      </c>
      <c r="E599" s="421">
        <v>0.10919999999999999</v>
      </c>
      <c r="F599" s="421">
        <v>8.3199999999999982E-2</v>
      </c>
      <c r="G599" s="421">
        <v>7.2800000000000004E-2</v>
      </c>
      <c r="H599" s="421">
        <v>7.0000000000000007E-2</v>
      </c>
      <c r="I599" s="421">
        <v>7.9399999999999998E-2</v>
      </c>
      <c r="J599" s="421">
        <v>9.7000000000000003E-2</v>
      </c>
      <c r="K599" s="421">
        <v>5.2400000000000002E-2</v>
      </c>
      <c r="L599" s="421">
        <v>5.4400000000000004E-2</v>
      </c>
      <c r="M599" s="421">
        <v>4.3399999999999994E-2</v>
      </c>
      <c r="N599" s="421">
        <v>4.3200000000000002E-2</v>
      </c>
      <c r="O599" s="307">
        <v>1</v>
      </c>
      <c r="P599" s="298"/>
      <c r="Q599" s="94"/>
    </row>
    <row r="600" spans="1:17" ht="12.75" customHeight="1">
      <c r="A600" s="94" t="s">
        <v>173</v>
      </c>
      <c r="B600" s="94" t="s">
        <v>193</v>
      </c>
      <c r="C600" s="421">
        <v>0.12</v>
      </c>
      <c r="D600" s="421">
        <v>0.16800000000000001</v>
      </c>
      <c r="E600" s="421">
        <v>0.10699999999999998</v>
      </c>
      <c r="F600" s="421">
        <v>8.7999999999999995E-2</v>
      </c>
      <c r="G600" s="421">
        <v>7.4200000000000016E-2</v>
      </c>
      <c r="H600" s="421">
        <v>6.7400000000000002E-2</v>
      </c>
      <c r="I600" s="421">
        <v>8.0800000000000011E-2</v>
      </c>
      <c r="J600" s="421">
        <v>9.6000000000000002E-2</v>
      </c>
      <c r="K600" s="421">
        <v>5.6599999999999998E-2</v>
      </c>
      <c r="L600" s="421">
        <v>5.5199999999999992E-2</v>
      </c>
      <c r="M600" s="421">
        <v>4.2599999999999999E-2</v>
      </c>
      <c r="N600" s="421">
        <v>4.4199999999999996E-2</v>
      </c>
      <c r="O600" s="307">
        <v>1</v>
      </c>
      <c r="P600" s="94"/>
      <c r="Q600" s="94"/>
    </row>
    <row r="601" spans="1:17" ht="12.75" customHeight="1">
      <c r="A601" s="94" t="s">
        <v>174</v>
      </c>
      <c r="B601" s="94" t="s">
        <v>194</v>
      </c>
      <c r="C601" s="421">
        <v>0.1166</v>
      </c>
      <c r="D601" s="421">
        <v>0.17180000000000001</v>
      </c>
      <c r="E601" s="421">
        <v>0.10700000000000001</v>
      </c>
      <c r="F601" s="421">
        <v>9.3599999999999989E-2</v>
      </c>
      <c r="G601" s="421">
        <v>7.7600000000000002E-2</v>
      </c>
      <c r="H601" s="421">
        <v>7.0000000000000007E-2</v>
      </c>
      <c r="I601" s="421">
        <v>8.4599999999999981E-2</v>
      </c>
      <c r="J601" s="421">
        <v>9.5000000000000001E-2</v>
      </c>
      <c r="K601" s="421">
        <v>5.4800000000000001E-2</v>
      </c>
      <c r="L601" s="421">
        <v>5.0799999999999998E-2</v>
      </c>
      <c r="M601" s="421">
        <v>3.9E-2</v>
      </c>
      <c r="N601" s="421">
        <v>3.9199999999999999E-2</v>
      </c>
      <c r="O601" s="307">
        <v>1</v>
      </c>
      <c r="P601" s="94"/>
      <c r="Q601" s="94"/>
    </row>
    <row r="602" spans="1:17" ht="12.75" customHeight="1">
      <c r="A602" s="94" t="s">
        <v>175</v>
      </c>
      <c r="B602" s="94" t="s">
        <v>195</v>
      </c>
      <c r="C602" s="421">
        <v>9.580000000000001E-2</v>
      </c>
      <c r="D602" s="421">
        <v>0.1668</v>
      </c>
      <c r="E602" s="421">
        <v>0.1042</v>
      </c>
      <c r="F602" s="421">
        <v>9.6799999999999997E-2</v>
      </c>
      <c r="G602" s="421">
        <v>7.5600000000000001E-2</v>
      </c>
      <c r="H602" s="421">
        <v>6.7599999999999993E-2</v>
      </c>
      <c r="I602" s="421">
        <v>8.6999999999999994E-2</v>
      </c>
      <c r="J602" s="421">
        <v>9.8799999999999999E-2</v>
      </c>
      <c r="K602" s="421">
        <v>6.1599999999999988E-2</v>
      </c>
      <c r="L602" s="421">
        <v>5.8599999999999999E-2</v>
      </c>
      <c r="M602" s="421">
        <v>4.6800000000000001E-2</v>
      </c>
      <c r="N602" s="421">
        <v>4.0400000000000005E-2</v>
      </c>
      <c r="O602" s="307">
        <v>1</v>
      </c>
      <c r="P602" s="94"/>
      <c r="Q602" s="94"/>
    </row>
    <row r="603" spans="1:17" ht="12.75" customHeight="1">
      <c r="A603" s="94" t="s">
        <v>176</v>
      </c>
      <c r="B603" s="94" t="s">
        <v>196</v>
      </c>
      <c r="C603" s="421">
        <v>9.64E-2</v>
      </c>
      <c r="D603" s="421">
        <v>0.17519999999999999</v>
      </c>
      <c r="E603" s="421">
        <v>0.11</v>
      </c>
      <c r="F603" s="421">
        <v>0.09</v>
      </c>
      <c r="G603" s="421">
        <v>7.0599999999999996E-2</v>
      </c>
      <c r="H603" s="421">
        <v>6.1199999999999997E-2</v>
      </c>
      <c r="I603" s="421">
        <v>8.72E-2</v>
      </c>
      <c r="J603" s="421">
        <v>9.459999999999999E-2</v>
      </c>
      <c r="K603" s="421">
        <v>6.0999999999999999E-2</v>
      </c>
      <c r="L603" s="421">
        <v>5.920000000000001E-2</v>
      </c>
      <c r="M603" s="421">
        <v>0.05</v>
      </c>
      <c r="N603" s="421">
        <v>4.4600000000000001E-2</v>
      </c>
      <c r="O603" s="307">
        <v>1</v>
      </c>
      <c r="P603" s="94"/>
      <c r="Q603" s="94"/>
    </row>
    <row r="604" spans="1:17" ht="12.75" customHeight="1">
      <c r="A604" s="94" t="s">
        <v>177</v>
      </c>
      <c r="B604" s="94" t="s">
        <v>197</v>
      </c>
      <c r="C604" s="421">
        <v>0.1042</v>
      </c>
      <c r="D604" s="421">
        <v>0.1772</v>
      </c>
      <c r="E604" s="421">
        <v>0.11459999999999999</v>
      </c>
      <c r="F604" s="421">
        <v>9.180000000000002E-2</v>
      </c>
      <c r="G604" s="421">
        <v>6.8000000000000005E-2</v>
      </c>
      <c r="H604" s="421">
        <v>5.3799999999999994E-2</v>
      </c>
      <c r="I604" s="421">
        <v>8.2000000000000003E-2</v>
      </c>
      <c r="J604" s="421">
        <v>8.8599999999999998E-2</v>
      </c>
      <c r="K604" s="421">
        <v>5.9199999999999996E-2</v>
      </c>
      <c r="L604" s="421">
        <v>6.4600000000000005E-2</v>
      </c>
      <c r="M604" s="421">
        <v>5.0200000000000002E-2</v>
      </c>
      <c r="N604" s="421">
        <v>4.5799999999999993E-2</v>
      </c>
      <c r="O604" s="307">
        <v>1</v>
      </c>
      <c r="P604" s="94"/>
      <c r="Q604" s="94"/>
    </row>
    <row r="605" spans="1:17" ht="12.75" customHeight="1">
      <c r="A605" s="94" t="s">
        <v>178</v>
      </c>
      <c r="B605" s="94" t="s">
        <v>198</v>
      </c>
      <c r="C605" s="421">
        <v>0.1002</v>
      </c>
      <c r="D605" s="421">
        <v>0.18739999999999998</v>
      </c>
      <c r="E605" s="421">
        <v>0.11119999999999999</v>
      </c>
      <c r="F605" s="421">
        <v>8.8400000000000006E-2</v>
      </c>
      <c r="G605" s="421">
        <v>6.2799999999999995E-2</v>
      </c>
      <c r="H605" s="421">
        <v>5.1799999999999992E-2</v>
      </c>
      <c r="I605" s="421">
        <v>8.0399999999999999E-2</v>
      </c>
      <c r="J605" s="421">
        <v>9.2200000000000004E-2</v>
      </c>
      <c r="K605" s="421">
        <v>6.0399999999999995E-2</v>
      </c>
      <c r="L605" s="421">
        <v>6.6200000000000009E-2</v>
      </c>
      <c r="M605" s="421">
        <v>5.1200000000000002E-2</v>
      </c>
      <c r="N605" s="421">
        <v>4.7799999999999995E-2</v>
      </c>
      <c r="O605" s="307">
        <v>1</v>
      </c>
      <c r="P605" s="94"/>
      <c r="Q605" s="94"/>
    </row>
    <row r="606" spans="1:17" ht="12.75" customHeight="1">
      <c r="A606" s="94" t="s">
        <v>179</v>
      </c>
      <c r="B606" s="94" t="s">
        <v>199</v>
      </c>
      <c r="C606" s="421">
        <v>0.11119999999999999</v>
      </c>
      <c r="D606" s="421">
        <v>0.17380000000000001</v>
      </c>
      <c r="E606" s="421">
        <v>0.11559999999999999</v>
      </c>
      <c r="F606" s="421">
        <v>8.5400000000000004E-2</v>
      </c>
      <c r="G606" s="421">
        <v>6.1600000000000002E-2</v>
      </c>
      <c r="H606" s="421">
        <v>5.0200000000000002E-2</v>
      </c>
      <c r="I606" s="421">
        <v>7.7200000000000005E-2</v>
      </c>
      <c r="J606" s="421">
        <v>9.4199999999999992E-2</v>
      </c>
      <c r="K606" s="421">
        <v>5.9199999999999996E-2</v>
      </c>
      <c r="L606" s="421">
        <v>6.7799999999999999E-2</v>
      </c>
      <c r="M606" s="421">
        <v>5.3399999999999989E-2</v>
      </c>
      <c r="N606" s="421">
        <v>5.04E-2</v>
      </c>
      <c r="O606" s="307">
        <v>1</v>
      </c>
      <c r="P606" s="94"/>
      <c r="Q606" s="94"/>
    </row>
    <row r="607" spans="1:17" ht="12.75" customHeight="1">
      <c r="A607" s="94" t="s">
        <v>180</v>
      </c>
      <c r="B607" s="94" t="s">
        <v>200</v>
      </c>
      <c r="C607" s="421">
        <v>0.12740000000000001</v>
      </c>
      <c r="D607" s="421">
        <v>0.186</v>
      </c>
      <c r="E607" s="421">
        <v>0.11439999999999999</v>
      </c>
      <c r="F607" s="421">
        <v>7.8800000000000009E-2</v>
      </c>
      <c r="G607" s="421">
        <v>6.1399999999999996E-2</v>
      </c>
      <c r="H607" s="421">
        <v>4.9799999999999997E-2</v>
      </c>
      <c r="I607" s="421">
        <v>7.4800000000000005E-2</v>
      </c>
      <c r="J607" s="421">
        <v>9.1399999999999995E-2</v>
      </c>
      <c r="K607" s="421">
        <v>5.2400000000000002E-2</v>
      </c>
      <c r="L607" s="421">
        <v>6.1199999999999997E-2</v>
      </c>
      <c r="M607" s="421">
        <v>4.9399999999999999E-2</v>
      </c>
      <c r="N607" s="421">
        <v>5.2999999999999992E-2</v>
      </c>
      <c r="O607" s="307">
        <v>1</v>
      </c>
      <c r="P607" s="94"/>
      <c r="Q607" s="94"/>
    </row>
    <row r="608" spans="1:17" ht="12.75" customHeight="1">
      <c r="A608" s="94" t="s">
        <v>181</v>
      </c>
      <c r="B608" s="94" t="s">
        <v>201</v>
      </c>
      <c r="C608" s="421">
        <v>0.1416</v>
      </c>
      <c r="D608" s="421">
        <v>0.18919999999999998</v>
      </c>
      <c r="E608" s="421">
        <v>0.11620000000000001</v>
      </c>
      <c r="F608" s="421">
        <v>8.4599999999999995E-2</v>
      </c>
      <c r="G608" s="421">
        <v>6.3E-2</v>
      </c>
      <c r="H608" s="421">
        <v>4.9000000000000002E-2</v>
      </c>
      <c r="I608" s="421">
        <v>7.0400000000000004E-2</v>
      </c>
      <c r="J608" s="421">
        <v>8.48E-2</v>
      </c>
      <c r="K608" s="421">
        <v>4.9000000000000002E-2</v>
      </c>
      <c r="L608" s="421">
        <v>5.5999999999999994E-2</v>
      </c>
      <c r="M608" s="421">
        <v>4.5600000000000002E-2</v>
      </c>
      <c r="N608" s="421">
        <v>5.0599999999999992E-2</v>
      </c>
      <c r="O608" s="307">
        <v>1</v>
      </c>
      <c r="P608" s="94"/>
      <c r="Q608" s="94"/>
    </row>
    <row r="609" spans="1:17" ht="12.75" customHeight="1">
      <c r="A609" s="308" t="s">
        <v>182</v>
      </c>
      <c r="B609" s="308" t="s">
        <v>202</v>
      </c>
      <c r="C609" s="421">
        <v>0.14600000000000002</v>
      </c>
      <c r="D609" s="421">
        <v>0.20019999999999999</v>
      </c>
      <c r="E609" s="421">
        <v>0.11979999999999999</v>
      </c>
      <c r="F609" s="421">
        <v>8.6599999999999996E-2</v>
      </c>
      <c r="G609" s="421">
        <v>5.8799999999999998E-2</v>
      </c>
      <c r="H609" s="421">
        <v>4.7600000000000003E-2</v>
      </c>
      <c r="I609" s="421">
        <v>6.9200000000000012E-2</v>
      </c>
      <c r="J609" s="421">
        <v>8.0600000000000005E-2</v>
      </c>
      <c r="K609" s="421">
        <v>4.8000000000000001E-2</v>
      </c>
      <c r="L609" s="421">
        <v>4.8000000000000001E-2</v>
      </c>
      <c r="M609" s="421">
        <v>4.4800000000000006E-2</v>
      </c>
      <c r="N609" s="421">
        <v>5.04E-2</v>
      </c>
      <c r="O609" s="307">
        <v>1</v>
      </c>
      <c r="P609" s="94"/>
      <c r="Q609" s="94"/>
    </row>
    <row r="610" spans="1:17" ht="12.75" customHeight="1">
      <c r="A610" s="308" t="s">
        <v>49</v>
      </c>
      <c r="B610" s="308" t="s">
        <v>242</v>
      </c>
      <c r="C610" s="420">
        <f>AVERAGE(B563:B567)</f>
        <v>0.13139999999999999</v>
      </c>
      <c r="D610" s="420">
        <f t="shared" ref="D610:O610" si="30">AVERAGE(C563:C567)</f>
        <v>0.184</v>
      </c>
      <c r="E610" s="420">
        <f t="shared" si="30"/>
        <v>0.1162</v>
      </c>
      <c r="F610" s="420">
        <f t="shared" si="30"/>
        <v>8.7800000000000003E-2</v>
      </c>
      <c r="G610" s="420">
        <f t="shared" si="30"/>
        <v>6.6000000000000003E-2</v>
      </c>
      <c r="H610" s="420">
        <f t="shared" si="30"/>
        <v>0.06</v>
      </c>
      <c r="I610" s="420">
        <f t="shared" si="30"/>
        <v>7.3999999999999996E-2</v>
      </c>
      <c r="J610" s="420">
        <f t="shared" si="30"/>
        <v>8.4400000000000003E-2</v>
      </c>
      <c r="K610" s="420">
        <f t="shared" si="30"/>
        <v>5.7200000000000008E-2</v>
      </c>
      <c r="L610" s="420">
        <f t="shared" si="30"/>
        <v>5.6199999999999993E-2</v>
      </c>
      <c r="M610" s="420">
        <f t="shared" si="30"/>
        <v>4.0800000000000003E-2</v>
      </c>
      <c r="N610" s="420">
        <f t="shared" si="30"/>
        <v>4.2000000000000003E-2</v>
      </c>
      <c r="O610" s="308">
        <f t="shared" si="30"/>
        <v>1</v>
      </c>
      <c r="P610" s="94"/>
      <c r="Q610" s="94"/>
    </row>
    <row r="611" spans="1:17" ht="12.75" customHeight="1">
      <c r="A611" s="308" t="s">
        <v>50</v>
      </c>
      <c r="B611" s="308" t="s">
        <v>243</v>
      </c>
      <c r="C611" s="420">
        <f t="shared" ref="C611:O611" si="31">AVERAGE(B564:B568)</f>
        <v>0.12640000000000001</v>
      </c>
      <c r="D611" s="420">
        <f t="shared" si="31"/>
        <v>0.188</v>
      </c>
      <c r="E611" s="420">
        <f t="shared" si="31"/>
        <v>0.1162</v>
      </c>
      <c r="F611" s="420">
        <f t="shared" si="31"/>
        <v>9.4199999999999992E-2</v>
      </c>
      <c r="G611" s="420">
        <f t="shared" si="31"/>
        <v>6.4200000000000007E-2</v>
      </c>
      <c r="H611" s="420">
        <f t="shared" si="31"/>
        <v>5.8399999999999994E-2</v>
      </c>
      <c r="I611" s="420">
        <f t="shared" si="31"/>
        <v>7.6200000000000018E-2</v>
      </c>
      <c r="J611" s="420">
        <f t="shared" si="31"/>
        <v>8.1199999999999994E-2</v>
      </c>
      <c r="K611" s="420">
        <f t="shared" si="31"/>
        <v>0.06</v>
      </c>
      <c r="L611" s="420">
        <f t="shared" si="31"/>
        <v>5.5999999999999994E-2</v>
      </c>
      <c r="M611" s="420">
        <f t="shared" si="31"/>
        <v>3.7999999999999999E-2</v>
      </c>
      <c r="N611" s="420">
        <f t="shared" si="31"/>
        <v>4.1200000000000001E-2</v>
      </c>
      <c r="O611" s="308">
        <f t="shared" si="31"/>
        <v>1</v>
      </c>
      <c r="P611" s="94"/>
      <c r="Q611" s="94"/>
    </row>
    <row r="612" spans="1:17" ht="12.75" customHeight="1">
      <c r="A612" s="308" t="s">
        <v>51</v>
      </c>
      <c r="B612" s="308" t="s">
        <v>248</v>
      </c>
      <c r="C612" s="420">
        <f t="shared" ref="C612:O612" si="32">AVERAGE(B565:B569)</f>
        <v>0.12720000000000001</v>
      </c>
      <c r="D612" s="420">
        <f t="shared" si="32"/>
        <v>0.1862</v>
      </c>
      <c r="E612" s="420">
        <f t="shared" si="32"/>
        <v>0.12179999999999999</v>
      </c>
      <c r="F612" s="420">
        <f t="shared" si="32"/>
        <v>9.6000000000000002E-2</v>
      </c>
      <c r="G612" s="420">
        <f t="shared" si="32"/>
        <v>6.9399999999999989E-2</v>
      </c>
      <c r="H612" s="420">
        <f t="shared" si="32"/>
        <v>5.7399999999999993E-2</v>
      </c>
      <c r="I612" s="420">
        <f t="shared" si="32"/>
        <v>7.3800000000000004E-2</v>
      </c>
      <c r="J612" s="420">
        <f t="shared" si="32"/>
        <v>7.9200000000000007E-2</v>
      </c>
      <c r="K612" s="420">
        <f t="shared" si="32"/>
        <v>5.9799999999999999E-2</v>
      </c>
      <c r="L612" s="420">
        <f t="shared" si="32"/>
        <v>5.5399999999999991E-2</v>
      </c>
      <c r="M612" s="420">
        <f t="shared" si="32"/>
        <v>3.6400000000000002E-2</v>
      </c>
      <c r="N612" s="420">
        <f t="shared" si="32"/>
        <v>3.7400000000000003E-2</v>
      </c>
      <c r="O612" s="308">
        <f t="shared" si="32"/>
        <v>1</v>
      </c>
      <c r="P612" s="94"/>
      <c r="Q612" s="94"/>
    </row>
    <row r="613" spans="1:17" ht="12.75" customHeight="1">
      <c r="A613" s="308" t="s">
        <v>249</v>
      </c>
      <c r="B613" s="308" t="s">
        <v>250</v>
      </c>
      <c r="C613" s="420">
        <f t="shared" ref="C613:O613" si="33">AVERAGE(B566:B570)</f>
        <v>0.1186</v>
      </c>
      <c r="D613" s="420">
        <f t="shared" si="33"/>
        <v>0.19640000000000002</v>
      </c>
      <c r="E613" s="420">
        <f t="shared" si="33"/>
        <v>0.1326</v>
      </c>
      <c r="F613" s="420">
        <f t="shared" si="33"/>
        <v>9.3799999999999994E-2</v>
      </c>
      <c r="G613" s="420">
        <f t="shared" si="33"/>
        <v>6.7000000000000004E-2</v>
      </c>
      <c r="H613" s="420">
        <f t="shared" si="33"/>
        <v>5.6599999999999998E-2</v>
      </c>
      <c r="I613" s="420">
        <f t="shared" si="33"/>
        <v>7.3800000000000004E-2</v>
      </c>
      <c r="J613" s="420">
        <f t="shared" si="33"/>
        <v>8.4000000000000005E-2</v>
      </c>
      <c r="K613" s="420">
        <f t="shared" si="33"/>
        <v>6.0199999999999997E-2</v>
      </c>
      <c r="L613" s="420">
        <f t="shared" si="33"/>
        <v>5.3600000000000002E-2</v>
      </c>
      <c r="M613" s="420">
        <f t="shared" si="33"/>
        <v>3.2399999999999998E-2</v>
      </c>
      <c r="N613" s="420">
        <f t="shared" si="33"/>
        <v>3.1E-2</v>
      </c>
      <c r="O613" s="308">
        <f t="shared" si="33"/>
        <v>1</v>
      </c>
      <c r="P613" s="94"/>
      <c r="Q613" s="94"/>
    </row>
    <row r="614" spans="1:17" ht="12.75" customHeight="1">
      <c r="A614" s="308" t="s">
        <v>251</v>
      </c>
      <c r="B614" s="308" t="s">
        <v>252</v>
      </c>
      <c r="C614" s="420">
        <f t="shared" ref="C614:O614" si="34">AVERAGE(B567:B571)</f>
        <v>0.1244</v>
      </c>
      <c r="D614" s="420">
        <f t="shared" si="34"/>
        <v>0.19319999999999998</v>
      </c>
      <c r="E614" s="420">
        <f t="shared" si="34"/>
        <v>0.13719999999999999</v>
      </c>
      <c r="F614" s="420">
        <f t="shared" si="34"/>
        <v>9.3600000000000003E-2</v>
      </c>
      <c r="G614" s="420">
        <f t="shared" si="34"/>
        <v>6.1399999999999996E-2</v>
      </c>
      <c r="H614" s="420">
        <f t="shared" si="34"/>
        <v>4.8599999999999997E-2</v>
      </c>
      <c r="I614" s="420">
        <f t="shared" si="34"/>
        <v>7.2599999999999998E-2</v>
      </c>
      <c r="J614" s="420">
        <f t="shared" si="34"/>
        <v>8.3000000000000004E-2</v>
      </c>
      <c r="K614" s="420">
        <f t="shared" si="34"/>
        <v>5.7999999999999996E-2</v>
      </c>
      <c r="L614" s="420">
        <f t="shared" si="34"/>
        <v>5.3600000000000002E-2</v>
      </c>
      <c r="M614" s="420">
        <f t="shared" si="34"/>
        <v>3.6600000000000001E-2</v>
      </c>
      <c r="N614" s="420">
        <f t="shared" si="34"/>
        <v>3.78E-2</v>
      </c>
      <c r="O614" s="308">
        <f t="shared" si="34"/>
        <v>1</v>
      </c>
      <c r="P614" s="94"/>
      <c r="Q614" s="94"/>
    </row>
    <row r="615" spans="1:17" ht="12.75" customHeight="1">
      <c r="A615" s="308" t="s">
        <v>254</v>
      </c>
      <c r="B615" s="308" t="s">
        <v>260</v>
      </c>
      <c r="C615" s="420">
        <f t="shared" ref="C615:C621" si="35">AVERAGE(B568:B572)</f>
        <v>0.1242</v>
      </c>
      <c r="D615" s="420">
        <f t="shared" ref="D615:O615" si="36">AVERAGE(C568:C572)</f>
        <v>0.20499999999999999</v>
      </c>
      <c r="E615" s="420">
        <f t="shared" si="36"/>
        <v>0.14079999999999998</v>
      </c>
      <c r="F615" s="420">
        <f t="shared" si="36"/>
        <v>9.0600000000000014E-2</v>
      </c>
      <c r="G615" s="420">
        <f t="shared" si="36"/>
        <v>6.6799999999999998E-2</v>
      </c>
      <c r="H615" s="420">
        <f t="shared" si="36"/>
        <v>4.6600000000000003E-2</v>
      </c>
      <c r="I615" s="420">
        <f t="shared" si="36"/>
        <v>6.8000000000000005E-2</v>
      </c>
      <c r="J615" s="420">
        <f t="shared" si="36"/>
        <v>7.9000000000000001E-2</v>
      </c>
      <c r="K615" s="420">
        <f t="shared" si="36"/>
        <v>4.9200000000000001E-2</v>
      </c>
      <c r="L615" s="420">
        <f t="shared" si="36"/>
        <v>4.9799999999999997E-2</v>
      </c>
      <c r="M615" s="420">
        <f t="shared" si="36"/>
        <v>4.2000000000000003E-2</v>
      </c>
      <c r="N615" s="420">
        <f t="shared" si="36"/>
        <v>3.8000000000000006E-2</v>
      </c>
      <c r="O615" s="308">
        <f t="shared" si="36"/>
        <v>1</v>
      </c>
      <c r="P615" s="94"/>
      <c r="Q615" s="94"/>
    </row>
    <row r="616" spans="1:17" ht="12.75" customHeight="1">
      <c r="A616" s="308" t="s">
        <v>255</v>
      </c>
      <c r="B616" s="308" t="s">
        <v>261</v>
      </c>
      <c r="C616" s="420">
        <f t="shared" si="35"/>
        <v>0.1212</v>
      </c>
      <c r="D616" s="420">
        <f t="shared" ref="D616:O616" si="37">AVERAGE(C569:C573)</f>
        <v>0.22259999999999999</v>
      </c>
      <c r="E616" s="420">
        <f t="shared" si="37"/>
        <v>0.14099999999999999</v>
      </c>
      <c r="F616" s="420">
        <f t="shared" si="37"/>
        <v>8.5799999999999987E-2</v>
      </c>
      <c r="G616" s="420">
        <f t="shared" si="37"/>
        <v>6.5000000000000002E-2</v>
      </c>
      <c r="H616" s="420">
        <f t="shared" si="37"/>
        <v>4.5600000000000002E-2</v>
      </c>
      <c r="I616" s="420">
        <f t="shared" si="37"/>
        <v>6.5000000000000002E-2</v>
      </c>
      <c r="J616" s="420">
        <f t="shared" si="37"/>
        <v>7.7800000000000008E-2</v>
      </c>
      <c r="K616" s="420">
        <f t="shared" si="37"/>
        <v>4.6199999999999998E-2</v>
      </c>
      <c r="L616" s="420">
        <f t="shared" si="37"/>
        <v>5.04E-2</v>
      </c>
      <c r="M616" s="420">
        <f t="shared" si="37"/>
        <v>4.2999999999999997E-2</v>
      </c>
      <c r="N616" s="420">
        <f t="shared" si="37"/>
        <v>3.6400000000000002E-2</v>
      </c>
      <c r="O616" s="308">
        <f t="shared" si="37"/>
        <v>1</v>
      </c>
      <c r="P616" s="94"/>
      <c r="Q616" s="94"/>
    </row>
    <row r="617" spans="1:17" ht="12.75" customHeight="1">
      <c r="A617" s="308" t="s">
        <v>256</v>
      </c>
      <c r="B617" s="308" t="s">
        <v>264</v>
      </c>
      <c r="C617" s="420">
        <f t="shared" si="35"/>
        <v>0.11799999999999999</v>
      </c>
      <c r="D617" s="420">
        <f t="shared" ref="D617:N617" si="38">AVERAGE(C570:C574)</f>
        <v>0.217</v>
      </c>
      <c r="E617" s="420">
        <f t="shared" si="38"/>
        <v>0.14579999999999999</v>
      </c>
      <c r="F617" s="420">
        <f t="shared" si="38"/>
        <v>8.6999999999999994E-2</v>
      </c>
      <c r="G617" s="420">
        <f t="shared" si="38"/>
        <v>5.4199999999999991E-2</v>
      </c>
      <c r="H617" s="420">
        <f t="shared" si="38"/>
        <v>4.5800000000000007E-2</v>
      </c>
      <c r="I617" s="420">
        <f t="shared" si="38"/>
        <v>6.6799999999999998E-2</v>
      </c>
      <c r="J617" s="420">
        <f t="shared" si="38"/>
        <v>7.7399999999999997E-2</v>
      </c>
      <c r="K617" s="420">
        <f t="shared" si="38"/>
        <v>4.8000000000000001E-2</v>
      </c>
      <c r="L617" s="420">
        <f t="shared" si="38"/>
        <v>5.1799999999999999E-2</v>
      </c>
      <c r="M617" s="420">
        <f t="shared" si="38"/>
        <v>4.1600000000000005E-2</v>
      </c>
      <c r="N617" s="420">
        <f t="shared" si="38"/>
        <v>4.6599999999999996E-2</v>
      </c>
      <c r="O617" s="308">
        <v>1</v>
      </c>
      <c r="P617" s="94"/>
      <c r="Q617" s="94"/>
    </row>
    <row r="618" spans="1:17" ht="12.75" customHeight="1">
      <c r="A618" s="472" t="s">
        <v>265</v>
      </c>
      <c r="B618" s="472" t="s">
        <v>266</v>
      </c>
      <c r="C618" s="420">
        <f t="shared" si="35"/>
        <v>0.13619999999999999</v>
      </c>
      <c r="D618" s="420">
        <f t="shared" ref="D618:N618" si="39">AVERAGE(C571:C575)</f>
        <v>0.1988</v>
      </c>
      <c r="E618" s="420">
        <f t="shared" si="39"/>
        <v>0.1356</v>
      </c>
      <c r="F618" s="420">
        <f t="shared" si="39"/>
        <v>8.3800000000000013E-2</v>
      </c>
      <c r="G618" s="420">
        <f t="shared" si="39"/>
        <v>5.4800000000000001E-2</v>
      </c>
      <c r="H618" s="420">
        <f t="shared" si="39"/>
        <v>4.7599999999999996E-2</v>
      </c>
      <c r="I618" s="420">
        <f t="shared" si="39"/>
        <v>6.8000000000000005E-2</v>
      </c>
      <c r="J618" s="420">
        <f t="shared" si="39"/>
        <v>7.5399999999999995E-2</v>
      </c>
      <c r="K618" s="420">
        <f t="shared" si="39"/>
        <v>4.8200000000000007E-2</v>
      </c>
      <c r="L618" s="420">
        <f t="shared" si="39"/>
        <v>5.5999999999999994E-2</v>
      </c>
      <c r="M618" s="420">
        <f t="shared" si="39"/>
        <v>4.6599999999999996E-2</v>
      </c>
      <c r="N618" s="420">
        <f t="shared" si="39"/>
        <v>4.9000000000000002E-2</v>
      </c>
      <c r="O618" s="308">
        <v>1</v>
      </c>
      <c r="P618" s="94"/>
      <c r="Q618" s="94"/>
    </row>
    <row r="619" spans="1:17" ht="12.75" customHeight="1">
      <c r="A619" s="474" t="s">
        <v>267</v>
      </c>
      <c r="B619" s="474" t="s">
        <v>268</v>
      </c>
      <c r="C619" s="420">
        <f t="shared" si="35"/>
        <v>0.13019999999999998</v>
      </c>
      <c r="D619" s="420">
        <f t="shared" ref="D619:N619" si="40">AVERAGE(C572:C576)</f>
        <v>0.19340000000000002</v>
      </c>
      <c r="E619" s="420">
        <f t="shared" si="40"/>
        <v>0.1326</v>
      </c>
      <c r="F619" s="420">
        <f t="shared" si="40"/>
        <v>9.0800000000000006E-2</v>
      </c>
      <c r="G619" s="420">
        <f t="shared" si="40"/>
        <v>6.3200000000000006E-2</v>
      </c>
      <c r="H619" s="420">
        <f t="shared" si="40"/>
        <v>4.9200000000000008E-2</v>
      </c>
      <c r="I619" s="420">
        <f t="shared" si="40"/>
        <v>6.5600000000000006E-2</v>
      </c>
      <c r="J619" s="420">
        <f t="shared" si="40"/>
        <v>7.5999999999999998E-2</v>
      </c>
      <c r="K619" s="420">
        <f t="shared" si="40"/>
        <v>5.2400000000000002E-2</v>
      </c>
      <c r="L619" s="420">
        <f t="shared" si="40"/>
        <v>5.96E-2</v>
      </c>
      <c r="M619" s="420">
        <f t="shared" si="40"/>
        <v>4.5799999999999993E-2</v>
      </c>
      <c r="N619" s="420">
        <f t="shared" si="40"/>
        <v>4.1200000000000001E-2</v>
      </c>
      <c r="O619" s="308">
        <v>1</v>
      </c>
      <c r="P619" s="94"/>
      <c r="Q619" s="94"/>
    </row>
    <row r="620" spans="1:17" ht="12.75" customHeight="1">
      <c r="A620" s="474" t="s">
        <v>269</v>
      </c>
      <c r="B620" s="474" t="s">
        <v>270</v>
      </c>
      <c r="C620" s="420">
        <f t="shared" si="35"/>
        <v>0.13039999999999999</v>
      </c>
      <c r="D620" s="420">
        <f t="shared" ref="D620:O620" si="41">AVERAGE(C573:C577)</f>
        <v>0.193</v>
      </c>
      <c r="E620" s="420">
        <f t="shared" si="41"/>
        <v>0.13640000000000002</v>
      </c>
      <c r="F620" s="420">
        <f t="shared" si="41"/>
        <v>9.3199999999999991E-2</v>
      </c>
      <c r="G620" s="420">
        <f t="shared" si="41"/>
        <v>5.8600000000000006E-2</v>
      </c>
      <c r="H620" s="420">
        <f t="shared" si="41"/>
        <v>4.7800000000000002E-2</v>
      </c>
      <c r="I620" s="420">
        <f t="shared" si="41"/>
        <v>7.3599999999999999E-2</v>
      </c>
      <c r="J620" s="420">
        <f t="shared" si="41"/>
        <v>7.4800000000000005E-2</v>
      </c>
      <c r="K620" s="420">
        <f t="shared" si="41"/>
        <v>5.0799999999999998E-2</v>
      </c>
      <c r="L620" s="420">
        <f t="shared" si="41"/>
        <v>6.08E-2</v>
      </c>
      <c r="M620" s="420">
        <f t="shared" si="41"/>
        <v>4.02E-2</v>
      </c>
      <c r="N620" s="420">
        <f t="shared" si="41"/>
        <v>4.0400000000000005E-2</v>
      </c>
      <c r="O620" s="308">
        <f t="shared" si="41"/>
        <v>1</v>
      </c>
      <c r="P620" s="94"/>
      <c r="Q620" s="94"/>
    </row>
    <row r="621" spans="1:17" ht="12.75" customHeight="1">
      <c r="A621" s="474" t="s">
        <v>272</v>
      </c>
      <c r="B621" s="474" t="s">
        <v>304</v>
      </c>
      <c r="C621" s="420">
        <f t="shared" si="35"/>
        <v>0.13620000000000002</v>
      </c>
      <c r="D621" s="420">
        <f t="shared" ref="D621:N621" si="42">AVERAGE(C574:C578)</f>
        <v>0.17980000000000002</v>
      </c>
      <c r="E621" s="420">
        <f t="shared" si="42"/>
        <v>0.13159999999999999</v>
      </c>
      <c r="F621" s="420">
        <f t="shared" si="42"/>
        <v>9.1200000000000003E-2</v>
      </c>
      <c r="G621" s="420">
        <f t="shared" si="42"/>
        <v>5.9399999999999994E-2</v>
      </c>
      <c r="H621" s="420">
        <f t="shared" si="42"/>
        <v>4.8000000000000001E-2</v>
      </c>
      <c r="I621" s="420">
        <f t="shared" si="42"/>
        <v>7.6399999999999996E-2</v>
      </c>
      <c r="J621" s="420">
        <f t="shared" si="42"/>
        <v>7.400000000000001E-2</v>
      </c>
      <c r="K621" s="420">
        <f t="shared" si="42"/>
        <v>5.0799999999999998E-2</v>
      </c>
      <c r="L621" s="420">
        <f t="shared" si="42"/>
        <v>6.4000000000000001E-2</v>
      </c>
      <c r="M621" s="420">
        <f t="shared" si="42"/>
        <v>4.58E-2</v>
      </c>
      <c r="N621" s="420">
        <f t="shared" si="42"/>
        <v>4.2800000000000005E-2</v>
      </c>
      <c r="O621" s="308">
        <f>SUM(C621:N621)</f>
        <v>1.0000000000000002</v>
      </c>
      <c r="P621" s="94"/>
      <c r="Q621" s="94"/>
    </row>
    <row r="622" spans="1:17" ht="12.75" customHeight="1" thickBot="1">
      <c r="A622" s="486" t="s">
        <v>273</v>
      </c>
      <c r="B622" s="486" t="s">
        <v>324</v>
      </c>
      <c r="C622" s="505">
        <f t="shared" ref="C622:N622" si="43">AVERAGE(B575:B579)</f>
        <v>0.13619999999999999</v>
      </c>
      <c r="D622" s="505">
        <f t="shared" si="43"/>
        <v>0.1772</v>
      </c>
      <c r="E622" s="505">
        <f t="shared" si="43"/>
        <v>0.13220000000000001</v>
      </c>
      <c r="F622" s="505">
        <f t="shared" si="43"/>
        <v>9.74E-2</v>
      </c>
      <c r="G622" s="505">
        <f t="shared" si="43"/>
        <v>6.4399999999999999E-2</v>
      </c>
      <c r="H622" s="505">
        <f t="shared" si="43"/>
        <v>4.7E-2</v>
      </c>
      <c r="I622" s="505">
        <f t="shared" si="43"/>
        <v>7.3399999999999993E-2</v>
      </c>
      <c r="J622" s="505">
        <f t="shared" si="43"/>
        <v>7.6399999999999996E-2</v>
      </c>
      <c r="K622" s="505">
        <f t="shared" si="43"/>
        <v>5.1400000000000001E-2</v>
      </c>
      <c r="L622" s="505">
        <f t="shared" si="43"/>
        <v>6.1800000000000001E-2</v>
      </c>
      <c r="M622" s="505">
        <f t="shared" si="43"/>
        <v>4.5999999999999999E-2</v>
      </c>
      <c r="N622" s="505">
        <f t="shared" si="43"/>
        <v>3.6600000000000001E-2</v>
      </c>
      <c r="O622" s="316">
        <f>SUM(C622:N622)</f>
        <v>1.0000000000000002</v>
      </c>
      <c r="P622" s="94"/>
      <c r="Q622" s="94"/>
    </row>
    <row r="623" spans="1:17" ht="12.75" customHeight="1">
      <c r="A623" s="474"/>
      <c r="B623" s="474"/>
      <c r="C623" s="298"/>
      <c r="D623" s="420"/>
      <c r="E623" s="420"/>
      <c r="F623" s="420"/>
      <c r="G623" s="420"/>
      <c r="H623" s="420"/>
      <c r="I623" s="420"/>
      <c r="J623" s="420"/>
      <c r="K623" s="420"/>
      <c r="L623" s="420"/>
      <c r="M623" s="420"/>
      <c r="N623" s="420"/>
      <c r="O623" s="308"/>
      <c r="P623" s="94"/>
      <c r="Q623" s="94"/>
    </row>
    <row r="624" spans="1:17" ht="33" customHeight="1" thickBot="1">
      <c r="A624" s="605" t="s">
        <v>345</v>
      </c>
      <c r="B624" s="605"/>
      <c r="C624" s="605"/>
      <c r="D624" s="605"/>
      <c r="E624" s="605"/>
      <c r="F624" s="91"/>
      <c r="G624" s="91"/>
      <c r="H624" s="91"/>
      <c r="I624" s="65"/>
      <c r="J624" s="65"/>
      <c r="K624" s="94"/>
      <c r="L624" s="94"/>
      <c r="M624" s="94"/>
      <c r="N624" s="94"/>
      <c r="O624" s="94"/>
      <c r="P624" s="94"/>
      <c r="Q624" s="94"/>
    </row>
    <row r="625" spans="1:17" ht="12.75" customHeight="1">
      <c r="A625" s="150" t="s">
        <v>63</v>
      </c>
      <c r="B625" s="279" t="s">
        <v>56</v>
      </c>
      <c r="C625" s="280"/>
      <c r="E625" s="150"/>
      <c r="F625" s="296"/>
      <c r="G625" s="305"/>
      <c r="H625" s="65"/>
      <c r="I625" s="65"/>
      <c r="J625" s="65"/>
      <c r="K625" s="94"/>
      <c r="L625" s="94"/>
      <c r="M625" s="94"/>
      <c r="N625" s="94"/>
      <c r="O625" s="94"/>
      <c r="P625" s="94"/>
      <c r="Q625" s="94"/>
    </row>
    <row r="626" spans="1:17" ht="12.75" customHeight="1" thickBot="1">
      <c r="A626" s="159" t="s">
        <v>74</v>
      </c>
      <c r="B626" s="333" t="s">
        <v>54</v>
      </c>
      <c r="C626" s="333" t="s">
        <v>55</v>
      </c>
      <c r="D626" s="159"/>
      <c r="E626" s="266" t="s">
        <v>128</v>
      </c>
      <c r="F626" s="65"/>
      <c r="G626" s="95"/>
      <c r="H626" s="65"/>
      <c r="I626" s="65"/>
      <c r="J626" s="65"/>
      <c r="K626" s="94"/>
      <c r="L626" s="94"/>
      <c r="M626" s="94"/>
      <c r="N626" s="94"/>
      <c r="O626" s="94"/>
      <c r="P626" s="94"/>
      <c r="Q626" s="94"/>
    </row>
    <row r="627" spans="1:17" ht="12.75" customHeight="1">
      <c r="A627" s="150"/>
      <c r="B627" s="150"/>
      <c r="C627" s="296" t="s">
        <v>217</v>
      </c>
      <c r="E627" s="156"/>
      <c r="F627" s="65"/>
      <c r="G627" s="95"/>
      <c r="H627" s="65"/>
      <c r="I627" s="65"/>
      <c r="J627" s="65"/>
      <c r="K627" s="94"/>
      <c r="L627" s="94"/>
      <c r="M627" s="94"/>
      <c r="N627" s="94"/>
      <c r="O627" s="94"/>
      <c r="P627" s="94"/>
      <c r="Q627" s="94"/>
    </row>
    <row r="628" spans="1:17" ht="12.75" customHeight="1">
      <c r="A628" s="304">
        <v>2017</v>
      </c>
      <c r="B628" s="414">
        <v>42859</v>
      </c>
      <c r="C628" s="470">
        <v>4.25</v>
      </c>
      <c r="E628" s="414"/>
      <c r="F628" s="507"/>
      <c r="G628" s="95"/>
      <c r="H628" s="65"/>
      <c r="I628" s="65"/>
      <c r="J628" s="65"/>
      <c r="K628" s="94"/>
      <c r="L628" s="94"/>
      <c r="M628" s="94"/>
      <c r="N628" s="94"/>
      <c r="O628" s="94"/>
      <c r="P628" s="94"/>
      <c r="Q628" s="94"/>
    </row>
    <row r="629" spans="1:17" ht="12.75" customHeight="1">
      <c r="B629" s="414">
        <f>B628+7</f>
        <v>42866</v>
      </c>
      <c r="C629" s="470">
        <v>4.25</v>
      </c>
      <c r="E629" s="414">
        <v>42865</v>
      </c>
      <c r="G629" s="14"/>
      <c r="H629" s="65"/>
      <c r="I629" s="65"/>
      <c r="J629" s="65"/>
      <c r="K629" s="94"/>
      <c r="L629" s="94"/>
      <c r="M629" s="94"/>
      <c r="N629" s="94"/>
      <c r="O629" s="94"/>
      <c r="P629" s="94"/>
      <c r="Q629" s="94"/>
    </row>
    <row r="630" spans="1:17" ht="12.75" customHeight="1">
      <c r="B630" s="414">
        <f t="shared" ref="B630:B684" si="44">B629+7</f>
        <v>42873</v>
      </c>
      <c r="C630" s="470">
        <v>4.25</v>
      </c>
      <c r="F630" s="94"/>
      <c r="H630" s="94"/>
      <c r="I630" s="94"/>
      <c r="J630" s="94"/>
      <c r="K630" s="94"/>
      <c r="L630" s="94"/>
      <c r="M630" s="94"/>
      <c r="N630" s="94"/>
      <c r="O630" s="94"/>
      <c r="P630" s="94"/>
      <c r="Q630" s="94"/>
    </row>
    <row r="631" spans="1:17" ht="12.75" customHeight="1">
      <c r="B631" s="414">
        <f t="shared" si="44"/>
        <v>42880</v>
      </c>
      <c r="C631" s="470">
        <v>4.25</v>
      </c>
      <c r="F631" s="94"/>
      <c r="H631" s="94"/>
      <c r="I631" s="94"/>
      <c r="J631" s="94"/>
      <c r="K631" s="94"/>
      <c r="L631" s="94"/>
      <c r="M631" s="94"/>
      <c r="N631" s="94"/>
      <c r="O631" s="94"/>
      <c r="P631" s="94"/>
      <c r="Q631" s="94"/>
    </row>
    <row r="632" spans="1:17" ht="12.75" customHeight="1">
      <c r="B632" s="414">
        <f t="shared" si="44"/>
        <v>42887</v>
      </c>
      <c r="C632" s="470">
        <v>4.25</v>
      </c>
      <c r="F632" s="94"/>
      <c r="H632" s="94"/>
      <c r="I632" s="94"/>
      <c r="J632" s="94"/>
      <c r="K632" s="94"/>
      <c r="L632" s="94"/>
      <c r="M632" s="94"/>
      <c r="N632" s="94"/>
      <c r="O632" s="94"/>
      <c r="P632" s="94"/>
      <c r="Q632" s="94"/>
    </row>
    <row r="633" spans="1:17" ht="12.75" customHeight="1">
      <c r="B633" s="414">
        <f t="shared" si="44"/>
        <v>42894</v>
      </c>
      <c r="C633" s="470">
        <v>4.3</v>
      </c>
      <c r="E633" s="414">
        <v>42895</v>
      </c>
      <c r="F633" s="298"/>
      <c r="H633" s="94"/>
      <c r="I633" s="94"/>
      <c r="J633" s="94"/>
      <c r="K633" s="94"/>
      <c r="L633" s="94"/>
      <c r="M633" s="94"/>
      <c r="N633" s="94"/>
      <c r="O633" s="94"/>
      <c r="P633" s="94"/>
      <c r="Q633" s="94"/>
    </row>
    <row r="634" spans="1:17" ht="12.75" customHeight="1">
      <c r="B634" s="414">
        <f t="shared" si="44"/>
        <v>42901</v>
      </c>
      <c r="C634" s="470">
        <v>4.3</v>
      </c>
      <c r="E634" s="414"/>
      <c r="F634" s="94"/>
      <c r="H634" s="94"/>
      <c r="I634" s="94"/>
      <c r="J634" s="94"/>
      <c r="K634" s="94"/>
      <c r="L634" s="94"/>
      <c r="M634" s="94"/>
      <c r="N634" s="94"/>
      <c r="O634" s="94"/>
      <c r="P634" s="94"/>
      <c r="Q634" s="94"/>
    </row>
    <row r="635" spans="1:17" ht="12.75" customHeight="1">
      <c r="B635" s="414">
        <f t="shared" si="44"/>
        <v>42908</v>
      </c>
      <c r="C635" s="470">
        <v>4.3</v>
      </c>
      <c r="F635" s="94"/>
      <c r="H635" s="94"/>
      <c r="I635" s="94"/>
      <c r="J635" s="94"/>
      <c r="K635" s="94"/>
      <c r="L635" s="298"/>
      <c r="M635" s="94"/>
      <c r="N635" s="94"/>
      <c r="O635" s="94"/>
      <c r="P635" s="94"/>
      <c r="Q635" s="94"/>
    </row>
    <row r="636" spans="1:17" ht="12.75" customHeight="1">
      <c r="B636" s="414">
        <f t="shared" si="44"/>
        <v>42915</v>
      </c>
      <c r="C636" s="470">
        <v>4.3</v>
      </c>
      <c r="F636" s="94"/>
      <c r="H636" s="94"/>
      <c r="I636" s="94"/>
      <c r="J636" s="94"/>
      <c r="K636" s="94"/>
      <c r="L636" s="94"/>
      <c r="M636" s="94"/>
      <c r="N636" s="94"/>
      <c r="O636" s="94"/>
      <c r="P636" s="94"/>
      <c r="Q636" s="94"/>
    </row>
    <row r="637" spans="1:17" ht="12.75" customHeight="1">
      <c r="B637" s="414">
        <f t="shared" si="44"/>
        <v>42922</v>
      </c>
      <c r="C637" s="470">
        <v>4.3</v>
      </c>
      <c r="E637" s="414"/>
      <c r="F637" s="94"/>
      <c r="H637" s="94"/>
      <c r="I637" s="94"/>
      <c r="J637" s="94"/>
      <c r="K637" s="94"/>
      <c r="L637" s="94"/>
      <c r="M637" s="94"/>
      <c r="N637" s="94"/>
      <c r="O637" s="94"/>
      <c r="P637" s="94"/>
      <c r="Q637" s="94"/>
    </row>
    <row r="638" spans="1:17" ht="12.75" customHeight="1">
      <c r="B638" s="414">
        <f t="shared" si="44"/>
        <v>42929</v>
      </c>
      <c r="C638" s="470">
        <v>4.8</v>
      </c>
      <c r="E638" s="414">
        <v>42928</v>
      </c>
      <c r="F638" s="94"/>
      <c r="H638" s="94"/>
      <c r="I638" s="94"/>
      <c r="J638" s="94"/>
      <c r="K638" s="94"/>
      <c r="L638" s="94"/>
      <c r="M638" s="94"/>
      <c r="N638" s="94"/>
      <c r="O638" s="94"/>
      <c r="P638" s="94"/>
      <c r="Q638" s="94"/>
    </row>
    <row r="639" spans="1:17" ht="12.75" customHeight="1">
      <c r="B639" s="414">
        <f t="shared" si="44"/>
        <v>42936</v>
      </c>
      <c r="C639" s="470">
        <v>4.8</v>
      </c>
      <c r="F639" s="94"/>
      <c r="H639" s="94"/>
      <c r="I639" s="94"/>
      <c r="J639" s="94"/>
      <c r="K639" s="94"/>
      <c r="L639" s="94"/>
      <c r="M639" s="94"/>
      <c r="N639" s="94"/>
      <c r="O639" s="94"/>
      <c r="P639" s="94"/>
      <c r="Q639" s="94"/>
    </row>
    <row r="640" spans="1:17" ht="12.75" customHeight="1">
      <c r="B640" s="414">
        <f t="shared" si="44"/>
        <v>42943</v>
      </c>
      <c r="C640" s="470">
        <v>4.8</v>
      </c>
      <c r="F640" s="94"/>
      <c r="H640" s="94"/>
      <c r="I640" s="94"/>
      <c r="J640" s="94"/>
      <c r="K640" s="94"/>
      <c r="L640" s="94"/>
      <c r="M640" s="94"/>
      <c r="N640" s="94"/>
      <c r="O640" s="94"/>
      <c r="P640" s="94"/>
      <c r="Q640" s="94"/>
    </row>
    <row r="641" spans="2:17" ht="12.75" customHeight="1">
      <c r="B641" s="414">
        <f t="shared" si="44"/>
        <v>42950</v>
      </c>
      <c r="C641" s="470">
        <v>4.8</v>
      </c>
      <c r="E641" s="414"/>
      <c r="F641" s="94"/>
      <c r="H641" s="94"/>
      <c r="I641" s="94"/>
      <c r="J641" s="94"/>
      <c r="K641" s="94"/>
      <c r="L641" s="94"/>
      <c r="M641" s="94"/>
      <c r="N641" s="94"/>
      <c r="O641" s="94"/>
      <c r="P641" s="94"/>
      <c r="Q641" s="94"/>
    </row>
    <row r="642" spans="2:17" ht="12.75" customHeight="1">
      <c r="B642" s="414">
        <f t="shared" si="44"/>
        <v>42957</v>
      </c>
      <c r="C642" s="470">
        <v>4.8</v>
      </c>
      <c r="E642" s="414">
        <v>42957</v>
      </c>
      <c r="F642" s="94"/>
      <c r="H642" s="94"/>
      <c r="I642" s="94"/>
      <c r="J642" s="94"/>
      <c r="K642" s="94"/>
      <c r="L642" s="94"/>
      <c r="M642" s="94"/>
      <c r="N642" s="94"/>
      <c r="O642" s="94"/>
      <c r="P642" s="94"/>
      <c r="Q642" s="94"/>
    </row>
    <row r="643" spans="2:17" ht="12.75" customHeight="1">
      <c r="B643" s="414">
        <f t="shared" si="44"/>
        <v>42964</v>
      </c>
      <c r="C643" s="470">
        <v>4.8</v>
      </c>
      <c r="E643" s="414"/>
      <c r="F643" s="94"/>
      <c r="H643" s="94"/>
      <c r="I643" s="94"/>
      <c r="J643" s="94"/>
      <c r="K643" s="94"/>
      <c r="L643" s="94"/>
      <c r="M643" s="94"/>
      <c r="N643" s="94"/>
      <c r="O643" s="94"/>
      <c r="P643" s="94"/>
      <c r="Q643" s="94"/>
    </row>
    <row r="644" spans="2:17" ht="12.75" customHeight="1">
      <c r="B644" s="414">
        <f t="shared" si="44"/>
        <v>42971</v>
      </c>
      <c r="C644" s="470">
        <v>4.8</v>
      </c>
      <c r="F644" s="94"/>
      <c r="H644" s="94"/>
      <c r="I644" s="94"/>
      <c r="J644" s="94"/>
      <c r="K644" s="94"/>
      <c r="L644" s="94"/>
      <c r="M644" s="94"/>
      <c r="N644" s="94"/>
      <c r="O644" s="94"/>
      <c r="P644" s="94"/>
      <c r="Q644" s="94"/>
    </row>
    <row r="645" spans="2:17" ht="12.75" customHeight="1">
      <c r="B645" s="414">
        <f t="shared" si="44"/>
        <v>42978</v>
      </c>
      <c r="C645" s="470">
        <v>4.8</v>
      </c>
      <c r="E645" s="414"/>
      <c r="F645" s="94"/>
      <c r="H645" s="94"/>
      <c r="I645" s="94"/>
      <c r="J645" s="94"/>
      <c r="K645" s="94"/>
      <c r="L645" s="94"/>
      <c r="M645" s="94"/>
      <c r="N645" s="94"/>
      <c r="O645" s="94"/>
      <c r="P645" s="94"/>
      <c r="Q645" s="94"/>
    </row>
    <row r="646" spans="2:17" ht="12.75" customHeight="1">
      <c r="B646" s="414">
        <f t="shared" si="44"/>
        <v>42985</v>
      </c>
      <c r="C646" s="470">
        <v>4.8</v>
      </c>
      <c r="E646" s="414"/>
      <c r="F646" s="94"/>
      <c r="H646" s="94"/>
      <c r="I646" s="94"/>
      <c r="J646" s="94"/>
      <c r="K646" s="94"/>
      <c r="L646" s="94"/>
      <c r="M646" s="94"/>
      <c r="N646" s="94"/>
      <c r="O646" s="94"/>
      <c r="P646" s="94"/>
      <c r="Q646" s="94"/>
    </row>
    <row r="647" spans="2:17" ht="12.75" customHeight="1">
      <c r="B647" s="414">
        <f t="shared" si="44"/>
        <v>42992</v>
      </c>
      <c r="C647" s="470">
        <v>4.5999999999999996</v>
      </c>
      <c r="E647" s="414">
        <v>42990</v>
      </c>
      <c r="F647" s="94"/>
      <c r="H647" s="94"/>
      <c r="I647" s="94"/>
      <c r="J647" s="94"/>
      <c r="K647" s="94"/>
      <c r="L647" s="94"/>
      <c r="M647" s="94"/>
      <c r="N647" s="94"/>
      <c r="O647" s="94"/>
      <c r="P647" s="94"/>
      <c r="Q647" s="94"/>
    </row>
    <row r="648" spans="2:17" ht="12.75" customHeight="1">
      <c r="B648" s="414">
        <f t="shared" si="44"/>
        <v>42999</v>
      </c>
      <c r="C648" s="470">
        <v>4.5999999999999996</v>
      </c>
      <c r="F648" s="94"/>
      <c r="H648" s="94"/>
      <c r="I648" s="94"/>
      <c r="J648" s="94"/>
      <c r="K648" s="94"/>
      <c r="L648" s="94"/>
      <c r="M648" s="94"/>
      <c r="N648" s="94"/>
      <c r="O648" s="94"/>
      <c r="P648" s="94"/>
      <c r="Q648" s="94"/>
    </row>
    <row r="649" spans="2:17" ht="12.75" customHeight="1">
      <c r="B649" s="414">
        <f t="shared" si="44"/>
        <v>43006</v>
      </c>
      <c r="C649" s="470">
        <v>4.5999999999999996</v>
      </c>
      <c r="F649" s="94"/>
      <c r="H649" s="94"/>
      <c r="I649" s="94"/>
      <c r="J649" s="94"/>
      <c r="K649" s="94"/>
      <c r="L649" s="94"/>
      <c r="M649" s="94"/>
      <c r="N649" s="94"/>
      <c r="O649" s="94"/>
      <c r="P649" s="94"/>
      <c r="Q649" s="94"/>
    </row>
    <row r="650" spans="2:17" ht="12.75" customHeight="1">
      <c r="B650" s="414">
        <f t="shared" si="44"/>
        <v>43013</v>
      </c>
      <c r="C650" s="470">
        <v>4.5999999999999996</v>
      </c>
      <c r="E650" s="414"/>
      <c r="F650" s="94"/>
      <c r="H650" s="94"/>
      <c r="I650" s="94"/>
      <c r="J650" s="94"/>
      <c r="K650" s="94"/>
      <c r="L650" s="94"/>
      <c r="M650" s="94"/>
      <c r="N650" s="94"/>
      <c r="O650" s="94"/>
      <c r="P650" s="94"/>
      <c r="Q650" s="94"/>
    </row>
    <row r="651" spans="2:17" ht="12.75" customHeight="1">
      <c r="B651" s="414">
        <f t="shared" si="44"/>
        <v>43020</v>
      </c>
      <c r="C651" s="470">
        <v>4.5999999999999996</v>
      </c>
      <c r="E651" s="414">
        <v>43020</v>
      </c>
      <c r="F651" s="314"/>
      <c r="H651" s="94"/>
      <c r="I651" s="94"/>
      <c r="J651" s="94"/>
      <c r="K651" s="94"/>
      <c r="L651" s="94"/>
      <c r="M651" s="94"/>
      <c r="N651" s="94"/>
      <c r="O651" s="94"/>
      <c r="P651" s="94"/>
      <c r="Q651" s="94"/>
    </row>
    <row r="652" spans="2:17" ht="12.75" customHeight="1">
      <c r="B652" s="414">
        <f t="shared" si="44"/>
        <v>43027</v>
      </c>
      <c r="C652" s="470">
        <v>4.5999999999999996</v>
      </c>
      <c r="F652" s="314"/>
      <c r="H652" s="94"/>
      <c r="I652" s="94"/>
      <c r="J652" s="94"/>
      <c r="K652" s="94"/>
      <c r="L652" s="94"/>
      <c r="M652" s="94"/>
      <c r="N652" s="94"/>
      <c r="O652" s="94"/>
      <c r="P652" s="94"/>
      <c r="Q652" s="94"/>
    </row>
    <row r="653" spans="2:17" ht="12.75" customHeight="1">
      <c r="B653" s="414">
        <f t="shared" si="44"/>
        <v>43034</v>
      </c>
      <c r="C653" s="470">
        <v>4.5999999999999996</v>
      </c>
      <c r="F653" s="314"/>
      <c r="H653" s="94"/>
      <c r="I653" s="94"/>
      <c r="J653" s="94"/>
      <c r="K653" s="94"/>
      <c r="L653" s="94"/>
      <c r="M653" s="94"/>
      <c r="N653" s="94"/>
      <c r="O653" s="94"/>
      <c r="P653" s="94"/>
      <c r="Q653" s="94"/>
    </row>
    <row r="654" spans="2:17" ht="12.75" customHeight="1">
      <c r="B654" s="414">
        <f t="shared" si="44"/>
        <v>43041</v>
      </c>
      <c r="C654" s="470">
        <v>4.5999999999999996</v>
      </c>
      <c r="E654" s="414"/>
      <c r="F654" s="314"/>
      <c r="H654" s="94"/>
      <c r="I654" s="94"/>
      <c r="J654" s="94"/>
      <c r="K654" s="94"/>
      <c r="L654" s="94"/>
      <c r="M654" s="94"/>
      <c r="N654" s="94"/>
      <c r="O654" s="94"/>
      <c r="P654" s="94"/>
      <c r="Q654" s="94"/>
    </row>
    <row r="655" spans="2:17" ht="12.75" customHeight="1">
      <c r="B655" s="414">
        <f t="shared" si="44"/>
        <v>43048</v>
      </c>
      <c r="C655" s="470">
        <v>4.5999999999999996</v>
      </c>
      <c r="E655" s="414">
        <v>43048</v>
      </c>
      <c r="F655" s="314"/>
      <c r="H655" s="94"/>
      <c r="I655" s="94"/>
      <c r="J655" s="94"/>
      <c r="K655" s="94"/>
      <c r="L655" s="94"/>
      <c r="M655" s="94"/>
      <c r="N655" s="94"/>
      <c r="O655" s="94"/>
      <c r="P655" s="94"/>
      <c r="Q655" s="94"/>
    </row>
    <row r="656" spans="2:17" ht="12.75" customHeight="1">
      <c r="B656" s="414">
        <f t="shared" si="44"/>
        <v>43055</v>
      </c>
      <c r="C656" s="470">
        <v>4.5999999999999996</v>
      </c>
      <c r="E656" s="414"/>
      <c r="F656" s="314"/>
      <c r="H656" s="94"/>
      <c r="I656" s="94"/>
      <c r="J656" s="94"/>
      <c r="K656" s="94"/>
      <c r="L656" s="94"/>
      <c r="M656" s="94"/>
      <c r="N656" s="94"/>
      <c r="O656" s="94"/>
      <c r="P656" s="94"/>
      <c r="Q656" s="94"/>
    </row>
    <row r="657" spans="1:17" ht="12.75" customHeight="1">
      <c r="B657" s="414">
        <f t="shared" si="44"/>
        <v>43062</v>
      </c>
      <c r="C657" s="470">
        <v>4.5999999999999996</v>
      </c>
      <c r="F657" s="314"/>
      <c r="H657" s="94"/>
      <c r="I657" s="94"/>
      <c r="J657" s="94"/>
      <c r="K657" s="94"/>
      <c r="L657" s="94"/>
      <c r="M657" s="94"/>
      <c r="N657" s="94"/>
      <c r="O657" s="94"/>
      <c r="P657" s="94"/>
      <c r="Q657" s="94"/>
    </row>
    <row r="658" spans="1:17" ht="12.75" customHeight="1">
      <c r="B658" s="414">
        <f t="shared" si="44"/>
        <v>43069</v>
      </c>
      <c r="C658" s="470">
        <v>4.5999999999999996</v>
      </c>
      <c r="F658" s="314"/>
      <c r="H658" s="94"/>
      <c r="I658" s="94"/>
      <c r="J658" s="94"/>
      <c r="K658" s="94"/>
      <c r="L658" s="94"/>
      <c r="M658" s="94"/>
      <c r="N658" s="94"/>
      <c r="O658" s="94"/>
      <c r="P658" s="94"/>
      <c r="Q658" s="94"/>
    </row>
    <row r="659" spans="1:17" ht="12.75" customHeight="1">
      <c r="B659" s="414">
        <f t="shared" si="44"/>
        <v>43076</v>
      </c>
      <c r="C659" s="470">
        <v>4.5999999999999996</v>
      </c>
      <c r="E659" s="414"/>
      <c r="F659" s="314"/>
      <c r="H659" s="94"/>
      <c r="I659" s="94"/>
      <c r="J659" s="94"/>
      <c r="K659" s="94"/>
      <c r="L659" s="94"/>
      <c r="M659" s="94"/>
      <c r="N659" s="94"/>
      <c r="O659" s="94"/>
      <c r="P659" s="94"/>
      <c r="Q659" s="94"/>
    </row>
    <row r="660" spans="1:17" ht="12.75" customHeight="1">
      <c r="B660" s="414">
        <f t="shared" si="44"/>
        <v>43083</v>
      </c>
      <c r="C660" s="470">
        <v>4.5999999999999996</v>
      </c>
      <c r="E660" s="414">
        <v>43081</v>
      </c>
      <c r="F660" s="314"/>
      <c r="G660" s="65"/>
      <c r="H660" s="94"/>
      <c r="I660" s="94"/>
      <c r="J660" s="94"/>
      <c r="K660" s="94"/>
      <c r="L660" s="94"/>
      <c r="M660" s="94"/>
      <c r="N660" s="94"/>
      <c r="O660" s="94"/>
      <c r="P660" s="94"/>
      <c r="Q660" s="94"/>
    </row>
    <row r="661" spans="1:17" ht="12.75" customHeight="1">
      <c r="B661" s="414">
        <f t="shared" si="44"/>
        <v>43090</v>
      </c>
      <c r="C661" s="470">
        <v>4.5999999999999996</v>
      </c>
      <c r="F661" s="314"/>
      <c r="G661" s="319"/>
      <c r="H661" s="94"/>
      <c r="I661" s="94"/>
      <c r="J661" s="94"/>
      <c r="K661" s="94"/>
      <c r="L661" s="94"/>
      <c r="M661" s="94"/>
      <c r="N661" s="94"/>
      <c r="O661" s="94"/>
      <c r="P661" s="94"/>
      <c r="Q661" s="94"/>
    </row>
    <row r="662" spans="1:17" ht="12.75" customHeight="1">
      <c r="B662" s="414">
        <f t="shared" si="44"/>
        <v>43097</v>
      </c>
      <c r="C662" s="470">
        <v>4.5999999999999996</v>
      </c>
      <c r="F662" s="314"/>
      <c r="G662" s="319"/>
      <c r="H662" s="94"/>
      <c r="I662" s="94"/>
      <c r="J662" s="94"/>
      <c r="K662" s="94"/>
      <c r="L662" s="94"/>
      <c r="M662" s="94"/>
      <c r="N662" s="94"/>
      <c r="O662" s="94"/>
      <c r="P662" s="94"/>
      <c r="Q662" s="94"/>
    </row>
    <row r="663" spans="1:17" ht="12.75" customHeight="1">
      <c r="A663" s="304">
        <v>2018</v>
      </c>
      <c r="B663" s="414">
        <f t="shared" si="44"/>
        <v>43104</v>
      </c>
      <c r="C663" s="470">
        <v>4.5999999999999996</v>
      </c>
      <c r="E663" s="414"/>
      <c r="F663" s="314"/>
      <c r="G663" s="319"/>
      <c r="H663" s="94"/>
      <c r="I663" s="94"/>
      <c r="J663" s="94"/>
      <c r="K663" s="94"/>
      <c r="L663" s="94"/>
      <c r="M663" s="94"/>
      <c r="N663" s="94"/>
      <c r="O663" s="94"/>
      <c r="P663" s="94"/>
      <c r="Q663" s="94"/>
    </row>
    <row r="664" spans="1:17" ht="12.75" customHeight="1">
      <c r="B664" s="414">
        <f t="shared" si="44"/>
        <v>43111</v>
      </c>
      <c r="C664" s="470">
        <v>4.5999999999999996</v>
      </c>
      <c r="E664" s="414">
        <v>43112</v>
      </c>
      <c r="F664" s="314"/>
      <c r="G664" s="319" t="s">
        <v>156</v>
      </c>
      <c r="H664" s="94"/>
      <c r="I664" s="94"/>
      <c r="J664" s="94"/>
      <c r="K664" s="94"/>
      <c r="L664" s="94"/>
      <c r="M664" s="94"/>
      <c r="N664" s="94"/>
      <c r="O664" s="94"/>
      <c r="P664" s="94"/>
      <c r="Q664" s="94"/>
    </row>
    <row r="665" spans="1:17" ht="12.75" customHeight="1">
      <c r="B665" s="414">
        <f t="shared" si="44"/>
        <v>43118</v>
      </c>
      <c r="C665" s="470">
        <v>4.5999999999999996</v>
      </c>
      <c r="E665" s="414"/>
      <c r="F665" s="314"/>
      <c r="G665" s="319"/>
      <c r="H665" s="94"/>
      <c r="I665" s="94"/>
      <c r="J665" s="94"/>
      <c r="K665" s="94"/>
      <c r="L665" s="94"/>
      <c r="M665" s="94"/>
      <c r="N665" s="94"/>
      <c r="O665" s="94"/>
      <c r="P665" s="94"/>
      <c r="Q665" s="94"/>
    </row>
    <row r="666" spans="1:17" ht="12.75" customHeight="1">
      <c r="B666" s="414">
        <f t="shared" si="44"/>
        <v>43125</v>
      </c>
      <c r="C666" s="470">
        <v>4.5999999999999996</v>
      </c>
      <c r="F666" s="314"/>
      <c r="G666" s="319"/>
      <c r="H666" s="94"/>
      <c r="I666" s="94"/>
      <c r="J666" s="94"/>
      <c r="K666" s="94"/>
      <c r="L666" s="94"/>
      <c r="M666" s="94"/>
      <c r="N666" s="94"/>
      <c r="O666" s="94"/>
      <c r="P666" s="94"/>
      <c r="Q666" s="94"/>
    </row>
    <row r="667" spans="1:17" ht="12.75" customHeight="1">
      <c r="B667" s="414">
        <f t="shared" si="44"/>
        <v>43132</v>
      </c>
      <c r="C667" s="470">
        <v>4.5999999999999996</v>
      </c>
      <c r="E667" s="414"/>
      <c r="F667" s="314"/>
      <c r="G667" s="319"/>
      <c r="H667" s="94"/>
      <c r="I667" s="94"/>
      <c r="J667" s="94"/>
      <c r="K667" s="94"/>
      <c r="L667" s="94"/>
      <c r="M667" s="94"/>
      <c r="N667" s="94"/>
      <c r="O667" s="94"/>
      <c r="P667" s="94"/>
      <c r="Q667" s="94"/>
    </row>
    <row r="668" spans="1:17" ht="12.75" customHeight="1">
      <c r="B668" s="414">
        <f t="shared" si="44"/>
        <v>43139</v>
      </c>
      <c r="C668" s="470">
        <v>4.5999999999999996</v>
      </c>
      <c r="E668" s="414">
        <v>43139</v>
      </c>
      <c r="F668" s="314"/>
      <c r="G668" s="95"/>
      <c r="H668" s="94"/>
      <c r="I668" s="94"/>
      <c r="J668" s="94"/>
      <c r="K668" s="94"/>
      <c r="L668" s="94"/>
      <c r="M668" s="94"/>
      <c r="N668" s="94"/>
      <c r="O668" s="94"/>
      <c r="P668" s="94"/>
      <c r="Q668" s="94"/>
    </row>
    <row r="669" spans="1:17" ht="12.75" customHeight="1">
      <c r="B669" s="414">
        <f t="shared" si="44"/>
        <v>43146</v>
      </c>
      <c r="C669" s="470">
        <v>4.5999999999999996</v>
      </c>
      <c r="E669" s="414"/>
      <c r="F669" s="314"/>
      <c r="G669" s="319" t="s">
        <v>156</v>
      </c>
      <c r="H669" s="94"/>
      <c r="I669" s="94"/>
      <c r="J669" s="94"/>
      <c r="K669" s="94"/>
      <c r="L669" s="94"/>
      <c r="M669" s="94"/>
      <c r="N669" s="94"/>
      <c r="O669" s="94"/>
      <c r="P669" s="94"/>
      <c r="Q669" s="94"/>
    </row>
    <row r="670" spans="1:17" ht="12.75" customHeight="1">
      <c r="B670" s="414">
        <f t="shared" si="44"/>
        <v>43153</v>
      </c>
      <c r="C670" s="470">
        <v>4.5999999999999996</v>
      </c>
      <c r="F670" s="314"/>
      <c r="G670" s="319"/>
      <c r="H670" s="94"/>
      <c r="I670" s="94"/>
      <c r="J670" s="94"/>
      <c r="K670" s="94"/>
      <c r="L670" s="94"/>
      <c r="M670" s="94"/>
      <c r="N670" s="94"/>
      <c r="O670" s="94"/>
      <c r="P670" s="94"/>
      <c r="Q670" s="94"/>
    </row>
    <row r="671" spans="1:17" ht="12.75" customHeight="1">
      <c r="B671" s="414">
        <f t="shared" si="44"/>
        <v>43160</v>
      </c>
      <c r="C671" s="470">
        <v>4.5999999999999996</v>
      </c>
      <c r="E671" s="414"/>
      <c r="F671" s="314"/>
      <c r="G671" s="319"/>
      <c r="H671" s="94"/>
      <c r="I671" s="94"/>
      <c r="J671" s="94"/>
      <c r="K671" s="94"/>
      <c r="L671" s="94"/>
      <c r="M671" s="94"/>
      <c r="N671" s="94"/>
      <c r="O671" s="94"/>
      <c r="P671" s="94"/>
      <c r="Q671" s="94"/>
    </row>
    <row r="672" spans="1:17" ht="12.75" customHeight="1">
      <c r="B672" s="414">
        <f t="shared" si="44"/>
        <v>43167</v>
      </c>
      <c r="C672" s="413">
        <v>4.6500000000000004</v>
      </c>
      <c r="E672" s="414">
        <v>43167</v>
      </c>
      <c r="F672" s="314"/>
      <c r="G672" s="319" t="s">
        <v>156</v>
      </c>
      <c r="H672" s="94"/>
      <c r="I672" s="94"/>
      <c r="J672" s="94"/>
      <c r="K672" s="94"/>
      <c r="L672" s="94"/>
      <c r="M672" s="94"/>
      <c r="N672" s="94"/>
      <c r="O672" s="94"/>
      <c r="P672" s="94"/>
      <c r="Q672" s="94"/>
    </row>
    <row r="673" spans="2:17" ht="12.75" customHeight="1">
      <c r="B673" s="414">
        <f t="shared" si="44"/>
        <v>43174</v>
      </c>
      <c r="C673" s="413">
        <v>4.6500000000000004</v>
      </c>
      <c r="E673" s="414"/>
      <c r="F673" s="314"/>
      <c r="G673" s="319"/>
      <c r="H673" s="94"/>
      <c r="I673" s="94"/>
      <c r="J673" s="94"/>
      <c r="K673" s="94"/>
      <c r="L673" s="94"/>
      <c r="M673" s="94"/>
      <c r="N673" s="94"/>
      <c r="O673" s="94"/>
      <c r="P673" s="94"/>
      <c r="Q673" s="94"/>
    </row>
    <row r="674" spans="2:17" ht="12.75" customHeight="1">
      <c r="B674" s="414">
        <f t="shared" si="44"/>
        <v>43181</v>
      </c>
      <c r="C674" s="413">
        <v>4.6500000000000004</v>
      </c>
      <c r="F674" s="314"/>
      <c r="G674" s="319"/>
      <c r="H674" s="94"/>
      <c r="I674" s="94"/>
      <c r="J674" s="94"/>
      <c r="K674" s="94"/>
      <c r="L674" s="94"/>
      <c r="M674" s="94"/>
      <c r="N674" s="94"/>
      <c r="O674" s="94"/>
      <c r="P674" s="94"/>
      <c r="Q674" s="94"/>
    </row>
    <row r="675" spans="2:17" ht="12.75" customHeight="1">
      <c r="B675" s="414">
        <f t="shared" si="44"/>
        <v>43188</v>
      </c>
      <c r="C675" s="413">
        <v>4.6500000000000004</v>
      </c>
      <c r="E675" s="414"/>
      <c r="F675" s="314"/>
      <c r="G675" s="319"/>
      <c r="H675" s="94"/>
      <c r="I675" s="94"/>
      <c r="J675" s="94"/>
      <c r="K675" s="94"/>
      <c r="L675" s="94"/>
      <c r="M675" s="94"/>
      <c r="N675" s="94"/>
      <c r="O675" s="94"/>
      <c r="P675" s="94"/>
      <c r="Q675" s="94"/>
    </row>
    <row r="676" spans="2:17" ht="12.75" customHeight="1">
      <c r="B676" s="414">
        <f t="shared" si="44"/>
        <v>43195</v>
      </c>
      <c r="C676" s="413">
        <v>4.6500000000000004</v>
      </c>
      <c r="E676" s="517">
        <v>43198</v>
      </c>
      <c r="F676" s="314"/>
      <c r="G676" s="320"/>
      <c r="H676" s="94"/>
      <c r="I676" s="94"/>
      <c r="J676" s="94"/>
      <c r="K676" s="94"/>
      <c r="L676" s="94"/>
      <c r="M676" s="94"/>
      <c r="N676" s="94"/>
      <c r="O676" s="94"/>
      <c r="P676" s="94"/>
      <c r="Q676" s="94"/>
    </row>
    <row r="677" spans="2:17" ht="12.75" customHeight="1">
      <c r="B677" s="414">
        <f t="shared" si="44"/>
        <v>43202</v>
      </c>
      <c r="C677" s="413"/>
      <c r="E677" s="414"/>
      <c r="F677" s="314"/>
      <c r="G677" s="319" t="s">
        <v>156</v>
      </c>
      <c r="H677" s="94"/>
      <c r="I677" s="94"/>
      <c r="J677" s="94"/>
      <c r="K677" s="94"/>
      <c r="L677" s="94"/>
      <c r="M677" s="94"/>
      <c r="N677" s="94"/>
      <c r="O677" s="94"/>
      <c r="P677" s="94"/>
      <c r="Q677" s="94"/>
    </row>
    <row r="678" spans="2:17" ht="12.75" customHeight="1">
      <c r="B678" s="414">
        <f t="shared" si="44"/>
        <v>43209</v>
      </c>
      <c r="C678" s="413"/>
      <c r="F678" s="314"/>
      <c r="G678" s="320"/>
      <c r="H678" s="94"/>
      <c r="I678" s="94"/>
      <c r="J678" s="94"/>
      <c r="K678" s="94"/>
      <c r="L678" s="94"/>
      <c r="M678" s="94"/>
      <c r="N678" s="94"/>
      <c r="O678" s="94"/>
      <c r="P678" s="94"/>
      <c r="Q678" s="94"/>
    </row>
    <row r="679" spans="2:17" ht="12.75" customHeight="1">
      <c r="B679" s="414">
        <f t="shared" si="44"/>
        <v>43216</v>
      </c>
      <c r="C679" s="413"/>
      <c r="F679" s="314"/>
      <c r="G679" s="321"/>
      <c r="H679" s="94"/>
      <c r="I679" s="94"/>
      <c r="J679" s="94"/>
      <c r="K679" s="94"/>
      <c r="L679" s="94"/>
      <c r="M679" s="94"/>
      <c r="N679" s="94"/>
      <c r="O679" s="94"/>
      <c r="P679" s="94"/>
      <c r="Q679" s="94"/>
    </row>
    <row r="680" spans="2:17" ht="12.75" customHeight="1">
      <c r="B680" s="414">
        <f t="shared" si="44"/>
        <v>43223</v>
      </c>
      <c r="C680" s="413"/>
      <c r="F680" s="314"/>
      <c r="G680" s="321"/>
      <c r="H680" s="94"/>
      <c r="I680" s="94"/>
      <c r="J680" s="94"/>
      <c r="K680" s="94"/>
      <c r="L680" s="94"/>
      <c r="M680" s="94"/>
      <c r="N680" s="94"/>
      <c r="O680" s="94"/>
      <c r="P680" s="94"/>
      <c r="Q680" s="94"/>
    </row>
    <row r="681" spans="2:17" ht="12.75" customHeight="1">
      <c r="B681" s="414">
        <f t="shared" si="44"/>
        <v>43230</v>
      </c>
      <c r="C681" s="413"/>
      <c r="F681" s="314"/>
      <c r="G681" s="322"/>
      <c r="H681" s="94"/>
      <c r="I681" s="94"/>
      <c r="J681" s="94"/>
      <c r="K681" s="94"/>
      <c r="L681" s="94"/>
      <c r="M681" s="94"/>
      <c r="N681" s="94"/>
      <c r="O681" s="94"/>
      <c r="P681" s="94"/>
      <c r="Q681" s="94"/>
    </row>
    <row r="682" spans="2:17" ht="12.75" customHeight="1">
      <c r="B682" s="414">
        <f t="shared" si="44"/>
        <v>43237</v>
      </c>
      <c r="C682" s="413"/>
      <c r="F682" s="314"/>
      <c r="G682" s="321"/>
      <c r="H682" s="94"/>
      <c r="I682" s="94"/>
      <c r="J682" s="94"/>
      <c r="K682" s="94"/>
      <c r="L682" s="94"/>
      <c r="M682" s="94"/>
      <c r="N682" s="94"/>
      <c r="O682" s="94"/>
      <c r="P682" s="94"/>
      <c r="Q682" s="94"/>
    </row>
    <row r="683" spans="2:17" ht="12.75" customHeight="1">
      <c r="B683" s="414">
        <f t="shared" si="44"/>
        <v>43244</v>
      </c>
      <c r="C683" s="413"/>
      <c r="F683" s="314"/>
      <c r="G683" s="321"/>
      <c r="H683" s="94"/>
      <c r="I683" s="94"/>
      <c r="J683" s="94"/>
      <c r="K683" s="94"/>
      <c r="L683" s="94"/>
      <c r="M683" s="94"/>
      <c r="N683" s="94"/>
      <c r="O683" s="94"/>
      <c r="P683" s="94"/>
      <c r="Q683" s="94"/>
    </row>
    <row r="684" spans="2:17" ht="12.75" customHeight="1">
      <c r="B684" s="414">
        <f t="shared" si="44"/>
        <v>43251</v>
      </c>
      <c r="C684" s="413"/>
      <c r="F684" s="314"/>
      <c r="G684" s="321"/>
      <c r="H684" s="94"/>
      <c r="I684" s="94"/>
      <c r="J684" s="94"/>
      <c r="K684" s="94"/>
      <c r="L684" s="94"/>
      <c r="M684" s="94"/>
      <c r="N684" s="94"/>
      <c r="O684" s="94"/>
      <c r="P684" s="94"/>
      <c r="Q684" s="94"/>
    </row>
    <row r="685" spans="2:17" ht="12.75" customHeight="1">
      <c r="F685" s="314"/>
      <c r="G685" s="322"/>
      <c r="H685" s="94"/>
      <c r="I685" s="94"/>
      <c r="J685" s="94"/>
      <c r="K685" s="94"/>
      <c r="L685" s="94"/>
      <c r="M685" s="94"/>
      <c r="N685" s="94"/>
      <c r="O685" s="94"/>
      <c r="P685" s="94"/>
      <c r="Q685" s="94"/>
    </row>
    <row r="686" spans="2:17" ht="12.75" customHeight="1">
      <c r="F686" s="314"/>
      <c r="G686" s="321"/>
      <c r="H686" s="94"/>
      <c r="I686" s="94"/>
      <c r="J686" s="94"/>
      <c r="K686" s="94"/>
      <c r="L686" s="94"/>
      <c r="M686" s="94"/>
      <c r="N686" s="94"/>
      <c r="O686" s="94"/>
      <c r="P686" s="94"/>
      <c r="Q686" s="94"/>
    </row>
    <row r="687" spans="2:17" ht="12.75" customHeight="1">
      <c r="F687" s="314"/>
      <c r="G687" s="321"/>
      <c r="H687" s="94"/>
      <c r="I687" s="94"/>
      <c r="J687" s="94"/>
      <c r="K687" s="94"/>
      <c r="L687" s="94"/>
      <c r="M687" s="94"/>
      <c r="N687" s="94"/>
      <c r="O687" s="94"/>
      <c r="P687" s="94"/>
      <c r="Q687" s="94"/>
    </row>
    <row r="688" spans="2:17" ht="12.75" customHeight="1">
      <c r="F688" s="314"/>
      <c r="G688" s="321"/>
      <c r="H688" s="94"/>
      <c r="I688" s="94"/>
      <c r="J688" s="94"/>
      <c r="K688" s="94"/>
      <c r="L688" s="94"/>
      <c r="M688" s="94"/>
      <c r="N688" s="94"/>
      <c r="O688" s="94"/>
      <c r="P688" s="94"/>
      <c r="Q688" s="94"/>
    </row>
    <row r="689" spans="1:17" ht="12.75" customHeight="1">
      <c r="F689" s="314"/>
      <c r="G689" s="322"/>
      <c r="H689" s="94"/>
      <c r="I689" s="94"/>
      <c r="J689" s="94"/>
      <c r="K689" s="94"/>
      <c r="L689" s="94"/>
      <c r="M689" s="94"/>
      <c r="N689" s="94"/>
      <c r="O689" s="94"/>
      <c r="P689" s="94"/>
      <c r="Q689" s="94"/>
    </row>
    <row r="690" spans="1:17" ht="12.75" customHeight="1">
      <c r="F690" s="314"/>
      <c r="G690" s="321"/>
      <c r="H690" s="94"/>
      <c r="I690" s="94"/>
      <c r="J690" s="94"/>
      <c r="K690" s="94"/>
      <c r="L690" s="94"/>
      <c r="M690" s="94"/>
      <c r="N690" s="94"/>
      <c r="O690" s="94"/>
      <c r="P690" s="94"/>
      <c r="Q690" s="94"/>
    </row>
    <row r="691" spans="1:17" ht="12.75" customHeight="1">
      <c r="F691" s="314"/>
      <c r="G691" s="322"/>
      <c r="H691" s="94"/>
      <c r="I691" s="94"/>
      <c r="J691" s="94"/>
      <c r="K691" s="94"/>
      <c r="L691" s="94"/>
      <c r="M691" s="94"/>
      <c r="N691" s="94"/>
      <c r="O691" s="94"/>
      <c r="P691" s="94"/>
      <c r="Q691" s="94"/>
    </row>
    <row r="692" spans="1:17" ht="12.75" customHeight="1">
      <c r="F692" s="314"/>
      <c r="G692" s="321"/>
      <c r="H692" s="94"/>
      <c r="I692" s="94"/>
      <c r="J692" s="94"/>
      <c r="K692" s="94"/>
      <c r="L692" s="94"/>
      <c r="M692" s="94"/>
      <c r="N692" s="94"/>
      <c r="O692" s="94"/>
      <c r="P692" s="94"/>
      <c r="Q692" s="94"/>
    </row>
    <row r="693" spans="1:17" ht="12.75" customHeight="1">
      <c r="F693" s="314"/>
      <c r="G693" s="321"/>
      <c r="H693" s="94"/>
      <c r="I693" s="94"/>
      <c r="J693" s="94"/>
      <c r="K693" s="94"/>
      <c r="L693" s="94"/>
      <c r="M693" s="94"/>
      <c r="N693" s="94"/>
      <c r="O693" s="94"/>
      <c r="P693" s="94"/>
      <c r="Q693" s="94"/>
    </row>
    <row r="694" spans="1:17" ht="12.75" customHeight="1">
      <c r="F694" s="314"/>
      <c r="G694" s="322"/>
      <c r="H694" s="94"/>
      <c r="I694" s="94"/>
      <c r="J694" s="94"/>
      <c r="K694" s="94"/>
      <c r="L694" s="94"/>
      <c r="M694" s="94"/>
      <c r="N694" s="94"/>
      <c r="O694" s="94"/>
      <c r="P694" s="94"/>
      <c r="Q694" s="94"/>
    </row>
    <row r="695" spans="1:17" ht="12.75" customHeight="1">
      <c r="F695" s="314"/>
      <c r="G695" s="321"/>
      <c r="H695" s="94"/>
      <c r="I695" s="94"/>
      <c r="J695" s="94"/>
      <c r="K695" s="94"/>
      <c r="L695" s="94"/>
      <c r="M695" s="94"/>
      <c r="N695" s="94"/>
      <c r="O695" s="94"/>
      <c r="P695" s="94"/>
      <c r="Q695" s="94"/>
    </row>
    <row r="696" spans="1:17" ht="12.75" customHeight="1">
      <c r="F696" s="323"/>
      <c r="G696" s="319"/>
      <c r="H696" s="65"/>
      <c r="I696" s="65"/>
      <c r="J696" s="65"/>
      <c r="K696" s="94"/>
      <c r="L696" s="94"/>
      <c r="M696" s="94"/>
      <c r="N696" s="94"/>
      <c r="O696" s="94"/>
      <c r="P696" s="94"/>
      <c r="Q696" s="94"/>
    </row>
    <row r="697" spans="1:17" ht="12.75" customHeight="1" thickBot="1">
      <c r="A697" s="312"/>
      <c r="B697" s="324"/>
      <c r="C697" s="325"/>
      <c r="D697" s="93"/>
      <c r="E697" s="159"/>
      <c r="F697" s="323"/>
      <c r="G697" s="319"/>
      <c r="H697" s="65"/>
      <c r="I697" s="65"/>
      <c r="J697" s="65"/>
      <c r="K697" s="94"/>
      <c r="L697" s="94"/>
      <c r="M697" s="94"/>
      <c r="N697" s="94"/>
      <c r="O697" s="94"/>
      <c r="P697" s="94"/>
      <c r="Q697" s="94"/>
    </row>
    <row r="698" spans="1:17" ht="12.75" customHeight="1">
      <c r="A698" s="94"/>
      <c r="B698" s="94"/>
      <c r="C698" s="94"/>
      <c r="D698" s="94"/>
      <c r="E698" s="94"/>
      <c r="F698" s="65"/>
      <c r="G698" s="65"/>
      <c r="H698" s="65"/>
      <c r="I698" s="65"/>
      <c r="J698" s="65"/>
      <c r="K698" s="94"/>
      <c r="L698" s="94"/>
      <c r="M698" s="94"/>
      <c r="N698" s="94"/>
      <c r="O698" s="94"/>
      <c r="P698" s="94"/>
      <c r="Q698" s="94"/>
    </row>
    <row r="699" spans="1:17" ht="12.75" customHeight="1">
      <c r="A699" s="94"/>
      <c r="B699" s="94"/>
      <c r="C699" s="94"/>
      <c r="D699" s="94"/>
      <c r="E699" s="94"/>
      <c r="F699" s="65"/>
      <c r="G699" s="65"/>
      <c r="H699" s="65"/>
      <c r="I699" s="65"/>
      <c r="J699" s="65"/>
      <c r="K699" s="94"/>
      <c r="L699" s="94"/>
      <c r="M699" s="94"/>
      <c r="N699" s="94"/>
      <c r="O699" s="94"/>
      <c r="P699" s="94"/>
      <c r="Q699" s="94"/>
    </row>
    <row r="700" spans="1:17" ht="33" customHeight="1" thickBot="1">
      <c r="A700" s="605" t="s">
        <v>349</v>
      </c>
      <c r="B700" s="605"/>
      <c r="C700" s="605"/>
      <c r="D700" s="605"/>
      <c r="E700" s="605"/>
      <c r="F700" s="91"/>
      <c r="G700" s="91"/>
      <c r="H700" s="91"/>
      <c r="I700" s="65"/>
      <c r="J700" s="65"/>
      <c r="K700" s="94"/>
      <c r="L700" s="94"/>
      <c r="M700" s="94"/>
      <c r="N700" s="94"/>
      <c r="O700" s="94"/>
      <c r="P700" s="94"/>
      <c r="Q700" s="94"/>
    </row>
    <row r="701" spans="1:17" ht="12.75" customHeight="1">
      <c r="A701" s="150" t="s">
        <v>63</v>
      </c>
      <c r="B701" s="279" t="s">
        <v>56</v>
      </c>
      <c r="C701" s="280"/>
      <c r="E701" s="150"/>
      <c r="F701" s="296"/>
      <c r="G701" s="305"/>
      <c r="H701" s="65"/>
      <c r="I701" s="65"/>
      <c r="J701" s="65"/>
      <c r="K701" s="94"/>
      <c r="L701" s="94"/>
      <c r="M701" s="94"/>
      <c r="N701" s="94"/>
      <c r="O701" s="94"/>
      <c r="P701" s="94"/>
      <c r="Q701" s="94"/>
    </row>
    <row r="702" spans="1:17" ht="12.75" customHeight="1" thickBot="1">
      <c r="A702" s="159" t="s">
        <v>74</v>
      </c>
      <c r="B702" s="333" t="s">
        <v>54</v>
      </c>
      <c r="C702" s="333" t="s">
        <v>55</v>
      </c>
      <c r="D702" s="159"/>
      <c r="E702" s="266" t="s">
        <v>128</v>
      </c>
      <c r="F702" s="65"/>
      <c r="G702" s="95"/>
      <c r="H702" s="65"/>
      <c r="I702" s="65"/>
      <c r="J702" s="65"/>
      <c r="K702" s="94"/>
      <c r="L702" s="94"/>
      <c r="M702" s="94"/>
      <c r="N702" s="94"/>
      <c r="O702" s="94"/>
      <c r="P702" s="94"/>
      <c r="Q702" s="94"/>
    </row>
    <row r="703" spans="1:17" ht="12.75" customHeight="1">
      <c r="A703" s="150"/>
      <c r="B703" s="150"/>
      <c r="C703" s="296" t="s">
        <v>217</v>
      </c>
      <c r="E703" s="156"/>
      <c r="F703" s="65"/>
      <c r="G703" s="95"/>
      <c r="H703" s="65"/>
      <c r="I703" s="65"/>
      <c r="J703" s="65"/>
      <c r="K703" s="94"/>
      <c r="L703" s="94"/>
      <c r="M703" s="94"/>
      <c r="N703" s="94"/>
      <c r="O703" s="94"/>
      <c r="P703" s="94"/>
      <c r="Q703" s="94"/>
    </row>
    <row r="704" spans="1:17" ht="12.75" customHeight="1">
      <c r="A704" s="304">
        <v>2016</v>
      </c>
      <c r="B704" s="414">
        <v>42495</v>
      </c>
      <c r="C704" s="470">
        <v>4.0999999999999996</v>
      </c>
      <c r="E704" s="414"/>
      <c r="F704" s="65"/>
      <c r="G704" s="95"/>
      <c r="H704" s="65"/>
      <c r="I704" s="65"/>
      <c r="J704" s="65"/>
      <c r="K704" s="94"/>
      <c r="L704" s="94"/>
      <c r="M704" s="94"/>
      <c r="N704" s="94"/>
      <c r="O704" s="94"/>
      <c r="P704" s="94"/>
      <c r="Q704" s="94"/>
    </row>
    <row r="705" spans="2:17" ht="12.75" customHeight="1">
      <c r="B705" s="414">
        <f>B704+7</f>
        <v>42502</v>
      </c>
      <c r="C705" s="470">
        <v>4.0999999999999996</v>
      </c>
      <c r="E705" s="414">
        <v>42500</v>
      </c>
      <c r="G705" s="318"/>
      <c r="H705" s="65"/>
      <c r="I705" s="65"/>
      <c r="J705" s="65"/>
      <c r="K705" s="94"/>
      <c r="L705" s="94"/>
      <c r="M705" s="94"/>
      <c r="N705" s="94"/>
      <c r="O705" s="94"/>
      <c r="P705" s="94"/>
      <c r="Q705" s="94"/>
    </row>
    <row r="706" spans="2:17" ht="12.75" customHeight="1">
      <c r="B706" s="414">
        <f t="shared" ref="B706:B759" si="45">B705+7</f>
        <v>42509</v>
      </c>
      <c r="C706" s="470">
        <v>4.0999999999999996</v>
      </c>
      <c r="F706" s="94"/>
      <c r="H706" s="94"/>
      <c r="I706" s="94"/>
      <c r="J706" s="94"/>
      <c r="K706" s="94"/>
      <c r="L706" s="94"/>
      <c r="M706" s="94"/>
      <c r="N706" s="94"/>
      <c r="O706" s="94"/>
      <c r="P706" s="94"/>
      <c r="Q706" s="94"/>
    </row>
    <row r="707" spans="2:17" ht="12.75" customHeight="1">
      <c r="B707" s="414">
        <f t="shared" si="45"/>
        <v>42516</v>
      </c>
      <c r="C707" s="470">
        <v>4.0999999999999996</v>
      </c>
      <c r="F707" s="94"/>
      <c r="H707" s="94"/>
      <c r="I707" s="94"/>
      <c r="J707" s="94"/>
      <c r="K707" s="94"/>
      <c r="L707" s="94"/>
      <c r="M707" s="94"/>
      <c r="N707" s="94"/>
      <c r="O707" s="94"/>
      <c r="P707" s="94"/>
      <c r="Q707" s="94"/>
    </row>
    <row r="708" spans="2:17" ht="12.75" customHeight="1">
      <c r="B708" s="414">
        <f t="shared" si="45"/>
        <v>42523</v>
      </c>
      <c r="C708" s="470">
        <v>4.0999999999999996</v>
      </c>
      <c r="F708" s="94"/>
      <c r="H708" s="94"/>
      <c r="I708" s="94"/>
      <c r="J708" s="94"/>
      <c r="K708" s="94"/>
      <c r="L708" s="94"/>
      <c r="M708" s="94"/>
      <c r="N708" s="94"/>
      <c r="O708" s="94"/>
      <c r="P708" s="94"/>
      <c r="Q708" s="94"/>
    </row>
    <row r="709" spans="2:17" ht="12.75" customHeight="1">
      <c r="B709" s="414">
        <f t="shared" si="45"/>
        <v>42530</v>
      </c>
      <c r="C709" s="470">
        <v>4</v>
      </c>
      <c r="E709" s="414">
        <v>42531</v>
      </c>
      <c r="F709" s="94"/>
      <c r="H709" s="94"/>
      <c r="I709" s="94"/>
      <c r="J709" s="94"/>
      <c r="K709" s="94"/>
      <c r="L709" s="94"/>
      <c r="M709" s="94"/>
      <c r="N709" s="94"/>
      <c r="O709" s="94"/>
      <c r="P709" s="94"/>
      <c r="Q709" s="94"/>
    </row>
    <row r="710" spans="2:17" ht="12.75" customHeight="1">
      <c r="B710" s="414">
        <f t="shared" si="45"/>
        <v>42537</v>
      </c>
      <c r="C710" s="470">
        <v>4</v>
      </c>
      <c r="E710" s="414"/>
      <c r="F710" s="94"/>
      <c r="H710" s="94"/>
      <c r="I710" s="94"/>
      <c r="J710" s="94"/>
      <c r="K710" s="94"/>
      <c r="L710" s="94"/>
      <c r="M710" s="94"/>
      <c r="N710" s="94"/>
      <c r="O710" s="94"/>
      <c r="P710" s="94"/>
      <c r="Q710" s="94"/>
    </row>
    <row r="711" spans="2:17" ht="12.75" customHeight="1">
      <c r="B711" s="414">
        <f t="shared" si="45"/>
        <v>42544</v>
      </c>
      <c r="C711" s="470">
        <v>4</v>
      </c>
      <c r="F711" s="94"/>
      <c r="H711" s="94"/>
      <c r="I711" s="94"/>
      <c r="J711" s="94"/>
      <c r="K711" s="94"/>
      <c r="L711" s="94"/>
      <c r="M711" s="94"/>
      <c r="N711" s="94"/>
      <c r="O711" s="94"/>
      <c r="P711" s="94"/>
      <c r="Q711" s="94"/>
    </row>
    <row r="712" spans="2:17" ht="12.75" customHeight="1">
      <c r="B712" s="414">
        <f t="shared" si="45"/>
        <v>42551</v>
      </c>
      <c r="C712" s="470">
        <v>4</v>
      </c>
      <c r="F712" s="94"/>
      <c r="H712" s="94"/>
      <c r="I712" s="94"/>
      <c r="J712" s="94"/>
      <c r="K712" s="94"/>
      <c r="L712" s="94"/>
      <c r="M712" s="94"/>
      <c r="N712" s="94"/>
      <c r="O712" s="94"/>
      <c r="P712" s="94"/>
      <c r="Q712" s="94"/>
    </row>
    <row r="713" spans="2:17" ht="12.75" customHeight="1">
      <c r="B713" s="414">
        <f t="shared" si="45"/>
        <v>42558</v>
      </c>
      <c r="C713" s="470">
        <v>4</v>
      </c>
      <c r="E713" s="414"/>
      <c r="F713" s="94"/>
      <c r="H713" s="94"/>
      <c r="I713" s="94"/>
      <c r="J713" s="94"/>
      <c r="K713" s="94"/>
      <c r="L713" s="94"/>
      <c r="M713" s="94"/>
      <c r="N713" s="94"/>
      <c r="O713" s="94"/>
      <c r="P713" s="94"/>
      <c r="Q713" s="94"/>
    </row>
    <row r="714" spans="2:17" ht="12.75" customHeight="1">
      <c r="B714" s="414">
        <f t="shared" si="45"/>
        <v>42565</v>
      </c>
      <c r="C714" s="470">
        <v>3.8</v>
      </c>
      <c r="E714" s="414">
        <v>42563</v>
      </c>
      <c r="F714" s="94"/>
      <c r="H714" s="94"/>
      <c r="I714" s="94"/>
      <c r="J714" s="94"/>
      <c r="K714" s="94"/>
      <c r="L714" s="94"/>
      <c r="M714" s="94"/>
      <c r="N714" s="94"/>
      <c r="O714" s="94"/>
      <c r="P714" s="94"/>
      <c r="Q714" s="94"/>
    </row>
    <row r="715" spans="2:17" ht="12.75" customHeight="1">
      <c r="B715" s="414">
        <f t="shared" si="45"/>
        <v>42572</v>
      </c>
      <c r="C715" s="470">
        <v>3.8</v>
      </c>
      <c r="F715" s="94"/>
      <c r="H715" s="94"/>
      <c r="I715" s="94"/>
      <c r="J715" s="94"/>
      <c r="K715" s="94"/>
      <c r="L715" s="94"/>
      <c r="M715" s="94"/>
      <c r="N715" s="94"/>
      <c r="O715" s="94"/>
      <c r="P715" s="94"/>
      <c r="Q715" s="94"/>
    </row>
    <row r="716" spans="2:17" ht="12.75" customHeight="1">
      <c r="B716" s="414">
        <f t="shared" si="45"/>
        <v>42579</v>
      </c>
      <c r="C716" s="470">
        <v>3.8</v>
      </c>
      <c r="F716" s="94"/>
      <c r="H716" s="94"/>
      <c r="I716" s="94"/>
      <c r="J716" s="94"/>
      <c r="K716" s="94"/>
      <c r="L716" s="94"/>
      <c r="M716" s="94"/>
      <c r="N716" s="94"/>
      <c r="O716" s="94"/>
      <c r="P716" s="94"/>
      <c r="Q716" s="94"/>
    </row>
    <row r="717" spans="2:17" ht="12.75" customHeight="1">
      <c r="B717" s="414">
        <f t="shared" si="45"/>
        <v>42586</v>
      </c>
      <c r="C717" s="470">
        <v>3.8</v>
      </c>
      <c r="E717" s="414"/>
      <c r="F717" s="94"/>
      <c r="H717" s="94"/>
      <c r="I717" s="94"/>
      <c r="J717" s="94"/>
      <c r="K717" s="94"/>
      <c r="L717" s="94"/>
      <c r="M717" s="94"/>
      <c r="N717" s="94"/>
      <c r="O717" s="94"/>
      <c r="P717" s="94"/>
      <c r="Q717" s="94"/>
    </row>
    <row r="718" spans="2:17" ht="12.75" customHeight="1">
      <c r="B718" s="414">
        <f t="shared" si="45"/>
        <v>42593</v>
      </c>
      <c r="C718" s="470">
        <v>3.7</v>
      </c>
      <c r="E718" s="414">
        <v>42594</v>
      </c>
      <c r="F718" s="94"/>
      <c r="H718" s="94"/>
      <c r="I718" s="94"/>
      <c r="J718" s="94"/>
      <c r="K718" s="94"/>
      <c r="L718" s="94"/>
      <c r="M718" s="94"/>
      <c r="N718" s="94"/>
      <c r="O718" s="94"/>
      <c r="P718" s="94"/>
      <c r="Q718" s="94"/>
    </row>
    <row r="719" spans="2:17" ht="12.75" customHeight="1">
      <c r="B719" s="414">
        <f t="shared" si="45"/>
        <v>42600</v>
      </c>
      <c r="C719" s="470">
        <v>3.7</v>
      </c>
      <c r="E719" s="414"/>
      <c r="F719" s="94"/>
      <c r="H719" s="94"/>
      <c r="I719" s="94"/>
      <c r="J719" s="94"/>
      <c r="K719" s="94"/>
      <c r="L719" s="94"/>
      <c r="M719" s="94"/>
      <c r="N719" s="94"/>
      <c r="O719" s="94"/>
      <c r="P719" s="94"/>
      <c r="Q719" s="94"/>
    </row>
    <row r="720" spans="2:17" ht="12.75" customHeight="1">
      <c r="B720" s="414">
        <f t="shared" si="45"/>
        <v>42607</v>
      </c>
      <c r="C720" s="470">
        <v>3.7</v>
      </c>
      <c r="F720" s="94"/>
      <c r="H720" s="94"/>
      <c r="I720" s="94"/>
      <c r="J720" s="94"/>
      <c r="K720" s="94"/>
      <c r="L720" s="94"/>
      <c r="M720" s="94"/>
      <c r="N720" s="94"/>
      <c r="O720" s="94"/>
      <c r="P720" s="94"/>
      <c r="Q720" s="94"/>
    </row>
    <row r="721" spans="2:17" ht="12.75" customHeight="1">
      <c r="B721" s="414">
        <f t="shared" si="45"/>
        <v>42614</v>
      </c>
      <c r="C721" s="470">
        <v>3.7</v>
      </c>
      <c r="E721" s="414"/>
      <c r="F721" s="94"/>
      <c r="H721" s="94"/>
      <c r="I721" s="94"/>
      <c r="J721" s="94"/>
      <c r="K721" s="94"/>
      <c r="L721" s="94"/>
      <c r="M721" s="94"/>
      <c r="N721" s="94"/>
      <c r="O721" s="94"/>
      <c r="P721" s="94"/>
      <c r="Q721" s="94"/>
    </row>
    <row r="722" spans="2:17" ht="12.75" customHeight="1">
      <c r="B722" s="414">
        <f t="shared" si="45"/>
        <v>42621</v>
      </c>
      <c r="C722" s="470">
        <v>3.7</v>
      </c>
      <c r="E722" s="414"/>
      <c r="F722" s="94"/>
      <c r="H722" s="94"/>
      <c r="I722" s="94"/>
      <c r="J722" s="94"/>
      <c r="K722" s="94"/>
      <c r="L722" s="94"/>
      <c r="M722" s="94"/>
      <c r="N722" s="94"/>
      <c r="O722" s="94"/>
      <c r="P722" s="94"/>
      <c r="Q722" s="94"/>
    </row>
    <row r="723" spans="2:17" ht="12.75" customHeight="1">
      <c r="B723" s="414">
        <f t="shared" si="45"/>
        <v>42628</v>
      </c>
      <c r="C723" s="470">
        <v>3.6</v>
      </c>
      <c r="E723" s="414">
        <v>42625</v>
      </c>
      <c r="F723" s="94"/>
      <c r="H723" s="94"/>
      <c r="I723" s="94"/>
      <c r="J723" s="94"/>
      <c r="K723" s="94"/>
      <c r="L723" s="94"/>
      <c r="M723" s="94"/>
      <c r="N723" s="94"/>
      <c r="O723" s="94"/>
      <c r="P723" s="94"/>
      <c r="Q723" s="94"/>
    </row>
    <row r="724" spans="2:17" ht="12.75" customHeight="1">
      <c r="B724" s="414">
        <f t="shared" si="45"/>
        <v>42635</v>
      </c>
      <c r="C724" s="470">
        <v>3.6</v>
      </c>
      <c r="F724" s="94"/>
      <c r="H724" s="94"/>
      <c r="I724" s="94"/>
      <c r="J724" s="94"/>
      <c r="K724" s="94"/>
      <c r="L724" s="94"/>
      <c r="M724" s="94"/>
      <c r="N724" s="94"/>
      <c r="O724" s="94"/>
      <c r="P724" s="94"/>
      <c r="Q724" s="94"/>
    </row>
    <row r="725" spans="2:17" ht="12.75" customHeight="1">
      <c r="B725" s="414">
        <f t="shared" si="45"/>
        <v>42642</v>
      </c>
      <c r="C725" s="470">
        <v>3.6</v>
      </c>
      <c r="F725" s="94"/>
      <c r="H725" s="94"/>
      <c r="I725" s="94"/>
      <c r="J725" s="94"/>
      <c r="K725" s="94"/>
      <c r="L725" s="94"/>
      <c r="M725" s="94"/>
      <c r="N725" s="94"/>
      <c r="O725" s="94"/>
      <c r="P725" s="94"/>
      <c r="Q725" s="94"/>
    </row>
    <row r="726" spans="2:17" ht="12.75" customHeight="1">
      <c r="B726" s="414">
        <f t="shared" si="45"/>
        <v>42649</v>
      </c>
      <c r="C726" s="470">
        <v>3.6</v>
      </c>
      <c r="E726" s="414"/>
      <c r="F726" s="94"/>
      <c r="H726" s="94"/>
      <c r="I726" s="94"/>
      <c r="J726" s="94"/>
      <c r="K726" s="94"/>
      <c r="L726" s="94"/>
      <c r="M726" s="94"/>
      <c r="N726" s="94"/>
      <c r="O726" s="94"/>
      <c r="P726" s="94"/>
      <c r="Q726" s="94"/>
    </row>
    <row r="727" spans="2:17" ht="12.75" customHeight="1">
      <c r="B727" s="414">
        <f t="shared" si="45"/>
        <v>42656</v>
      </c>
      <c r="C727" s="413">
        <v>3.7</v>
      </c>
      <c r="E727" s="414">
        <v>42656</v>
      </c>
      <c r="F727" s="314"/>
      <c r="H727" s="94"/>
      <c r="I727" s="94"/>
      <c r="J727" s="94"/>
      <c r="K727" s="94"/>
      <c r="L727" s="94"/>
      <c r="M727" s="94"/>
      <c r="N727" s="94"/>
      <c r="O727" s="94"/>
      <c r="P727" s="94"/>
      <c r="Q727" s="94"/>
    </row>
    <row r="728" spans="2:17" ht="12.75" customHeight="1">
      <c r="B728" s="414">
        <f t="shared" si="45"/>
        <v>42663</v>
      </c>
      <c r="C728" s="413">
        <v>3.7</v>
      </c>
      <c r="F728" s="314"/>
      <c r="H728" s="94"/>
      <c r="I728" s="94"/>
      <c r="J728" s="94"/>
      <c r="K728" s="94"/>
      <c r="L728" s="94"/>
      <c r="M728" s="94"/>
      <c r="N728" s="94"/>
      <c r="O728" s="94"/>
      <c r="P728" s="94"/>
      <c r="Q728" s="94"/>
    </row>
    <row r="729" spans="2:17" ht="12.75" customHeight="1">
      <c r="B729" s="414">
        <f t="shared" si="45"/>
        <v>42670</v>
      </c>
      <c r="C729" s="413">
        <v>3.7</v>
      </c>
      <c r="F729" s="314"/>
      <c r="H729" s="94"/>
      <c r="I729" s="94"/>
      <c r="J729" s="94"/>
      <c r="K729" s="94"/>
      <c r="L729" s="94"/>
      <c r="M729" s="94"/>
      <c r="N729" s="94"/>
      <c r="O729" s="94"/>
      <c r="P729" s="94"/>
      <c r="Q729" s="94"/>
    </row>
    <row r="730" spans="2:17" ht="12.75" customHeight="1">
      <c r="B730" s="414">
        <f t="shared" si="45"/>
        <v>42677</v>
      </c>
      <c r="C730" s="413">
        <v>3.7</v>
      </c>
      <c r="E730" s="414"/>
      <c r="F730" s="314"/>
      <c r="H730" s="94"/>
      <c r="I730" s="94"/>
      <c r="J730" s="94"/>
      <c r="K730" s="94"/>
      <c r="L730" s="94"/>
      <c r="M730" s="94"/>
      <c r="N730" s="94"/>
      <c r="O730" s="94"/>
      <c r="P730" s="94"/>
      <c r="Q730" s="94"/>
    </row>
    <row r="731" spans="2:17" ht="12.75" customHeight="1">
      <c r="B731" s="414">
        <f t="shared" si="45"/>
        <v>42684</v>
      </c>
      <c r="C731" s="413">
        <v>3.7</v>
      </c>
      <c r="E731" s="414">
        <v>42683</v>
      </c>
      <c r="F731" s="314"/>
      <c r="H731" s="94"/>
      <c r="I731" s="94"/>
      <c r="J731" s="94"/>
      <c r="K731" s="94"/>
      <c r="L731" s="94"/>
      <c r="M731" s="94"/>
      <c r="N731" s="94"/>
      <c r="O731" s="94"/>
      <c r="P731" s="94"/>
      <c r="Q731" s="94"/>
    </row>
    <row r="732" spans="2:17" ht="12.75" customHeight="1">
      <c r="B732" s="414">
        <f t="shared" si="45"/>
        <v>42691</v>
      </c>
      <c r="C732" s="413">
        <v>3.7</v>
      </c>
      <c r="E732" s="414"/>
      <c r="F732" s="314"/>
      <c r="H732" s="94"/>
      <c r="I732" s="94"/>
      <c r="J732" s="94"/>
      <c r="K732" s="94"/>
      <c r="L732" s="94"/>
      <c r="M732" s="94"/>
      <c r="N732" s="94"/>
      <c r="O732" s="94"/>
      <c r="P732" s="94"/>
      <c r="Q732" s="94"/>
    </row>
    <row r="733" spans="2:17" ht="12.75" customHeight="1">
      <c r="B733" s="414">
        <f t="shared" si="45"/>
        <v>42698</v>
      </c>
      <c r="C733" s="413">
        <v>3.7</v>
      </c>
      <c r="F733" s="314"/>
      <c r="H733" s="94"/>
      <c r="I733" s="94"/>
      <c r="J733" s="94"/>
      <c r="K733" s="94"/>
      <c r="L733" s="94"/>
      <c r="M733" s="94"/>
      <c r="N733" s="94"/>
      <c r="O733" s="94"/>
      <c r="P733" s="94"/>
      <c r="Q733" s="94"/>
    </row>
    <row r="734" spans="2:17" ht="12.75" customHeight="1">
      <c r="B734" s="414">
        <f t="shared" si="45"/>
        <v>42705</v>
      </c>
      <c r="C734" s="413">
        <v>3.7</v>
      </c>
      <c r="F734" s="314"/>
      <c r="H734" s="94"/>
      <c r="I734" s="94"/>
      <c r="J734" s="94"/>
      <c r="K734" s="94"/>
      <c r="L734" s="94"/>
      <c r="M734" s="94"/>
      <c r="N734" s="94"/>
      <c r="O734" s="94"/>
      <c r="P734" s="94"/>
      <c r="Q734" s="94"/>
    </row>
    <row r="735" spans="2:17" ht="12" customHeight="1">
      <c r="B735" s="414">
        <f t="shared" si="45"/>
        <v>42712</v>
      </c>
      <c r="C735" s="413">
        <v>3.7</v>
      </c>
      <c r="E735" s="414">
        <v>42713</v>
      </c>
      <c r="F735" s="314"/>
      <c r="H735" s="94"/>
      <c r="I735" s="94"/>
      <c r="J735" s="94"/>
      <c r="K735" s="94"/>
      <c r="L735" s="94"/>
      <c r="M735" s="94"/>
      <c r="N735" s="94"/>
      <c r="O735" s="94"/>
      <c r="P735" s="94"/>
      <c r="Q735" s="94"/>
    </row>
    <row r="736" spans="2:17" ht="12.75" customHeight="1">
      <c r="B736" s="414">
        <f t="shared" si="45"/>
        <v>42719</v>
      </c>
      <c r="C736" s="413">
        <v>3.7</v>
      </c>
      <c r="E736" s="414"/>
      <c r="F736" s="314"/>
      <c r="H736" s="94"/>
      <c r="I736" s="94"/>
      <c r="J736" s="94"/>
      <c r="K736" s="94"/>
      <c r="L736" s="94"/>
      <c r="M736" s="94"/>
      <c r="N736" s="94"/>
      <c r="O736" s="94"/>
      <c r="P736" s="94"/>
      <c r="Q736" s="94"/>
    </row>
    <row r="737" spans="1:17" ht="12.75" customHeight="1">
      <c r="B737" s="414">
        <f t="shared" si="45"/>
        <v>42726</v>
      </c>
      <c r="C737" s="413">
        <v>3.7</v>
      </c>
      <c r="F737" s="314"/>
      <c r="H737" s="94"/>
      <c r="I737" s="94"/>
      <c r="J737" s="94"/>
      <c r="K737" s="94"/>
      <c r="L737" s="94"/>
      <c r="M737" s="94"/>
      <c r="N737" s="94"/>
      <c r="O737" s="94"/>
      <c r="P737" s="94"/>
      <c r="Q737" s="94"/>
    </row>
    <row r="738" spans="1:17" ht="12.75" customHeight="1">
      <c r="B738" s="414">
        <f t="shared" si="45"/>
        <v>42733</v>
      </c>
      <c r="C738" s="413">
        <v>3.7</v>
      </c>
      <c r="F738" s="314"/>
      <c r="H738" s="94"/>
      <c r="I738" s="94"/>
      <c r="J738" s="94"/>
      <c r="K738" s="94"/>
      <c r="L738" s="94"/>
      <c r="M738" s="94"/>
      <c r="N738" s="94"/>
      <c r="O738" s="94"/>
      <c r="P738" s="94"/>
      <c r="Q738" s="94"/>
    </row>
    <row r="739" spans="1:17" ht="12.75" customHeight="1">
      <c r="A739" s="304">
        <v>2017</v>
      </c>
      <c r="B739" s="414">
        <f t="shared" si="45"/>
        <v>42740</v>
      </c>
      <c r="C739" s="413">
        <v>3.7</v>
      </c>
      <c r="E739" s="414"/>
      <c r="F739" s="314"/>
      <c r="H739" s="94"/>
      <c r="I739" s="94"/>
      <c r="J739" s="94"/>
      <c r="K739" s="94"/>
      <c r="L739" s="94"/>
      <c r="M739" s="94"/>
      <c r="N739" s="94"/>
      <c r="O739" s="94"/>
      <c r="P739" s="94"/>
      <c r="Q739" s="94"/>
    </row>
    <row r="740" spans="1:17" ht="12.75" customHeight="1">
      <c r="B740" s="414">
        <f t="shared" si="45"/>
        <v>42747</v>
      </c>
      <c r="C740" s="413">
        <v>3.8</v>
      </c>
      <c r="E740" s="414">
        <v>42747</v>
      </c>
      <c r="F740" s="314"/>
      <c r="H740" s="94"/>
      <c r="I740" s="94"/>
      <c r="J740" s="94"/>
      <c r="K740" s="94"/>
      <c r="L740" s="94"/>
      <c r="M740" s="94"/>
      <c r="N740" s="94"/>
      <c r="O740" s="94"/>
      <c r="P740" s="94"/>
      <c r="Q740" s="94"/>
    </row>
    <row r="741" spans="1:17" ht="12.75" customHeight="1">
      <c r="B741" s="414">
        <f t="shared" si="45"/>
        <v>42754</v>
      </c>
      <c r="C741" s="413">
        <v>3.8</v>
      </c>
      <c r="E741" s="414"/>
      <c r="F741" s="314"/>
      <c r="H741" s="94"/>
      <c r="I741" s="94"/>
      <c r="J741" s="94"/>
      <c r="K741" s="94"/>
      <c r="L741" s="94"/>
      <c r="M741" s="94"/>
      <c r="N741" s="94"/>
      <c r="O741" s="94"/>
      <c r="P741" s="94"/>
      <c r="Q741" s="94"/>
    </row>
    <row r="742" spans="1:17" ht="12.75" customHeight="1">
      <c r="B742" s="414">
        <f t="shared" si="45"/>
        <v>42761</v>
      </c>
      <c r="C742" s="413">
        <v>3.8</v>
      </c>
      <c r="F742" s="314"/>
      <c r="H742" s="94"/>
      <c r="I742" s="94"/>
      <c r="J742" s="94"/>
      <c r="K742" s="94"/>
      <c r="L742" s="94"/>
      <c r="M742" s="94"/>
      <c r="N742" s="94"/>
      <c r="O742" s="94"/>
      <c r="P742" s="94"/>
      <c r="Q742" s="94"/>
    </row>
    <row r="743" spans="1:17" ht="12.75" customHeight="1">
      <c r="B743" s="414">
        <f t="shared" si="45"/>
        <v>42768</v>
      </c>
      <c r="C743" s="413">
        <v>3.85</v>
      </c>
      <c r="E743" s="414"/>
      <c r="F743" s="314"/>
      <c r="H743" s="94"/>
      <c r="I743" s="94"/>
      <c r="J743" s="94"/>
      <c r="K743" s="94"/>
      <c r="L743" s="94"/>
      <c r="M743" s="94"/>
      <c r="N743" s="94"/>
      <c r="O743" s="94"/>
      <c r="P743" s="94"/>
      <c r="Q743" s="94"/>
    </row>
    <row r="744" spans="1:17" ht="12.75" customHeight="1">
      <c r="B744" s="414">
        <f t="shared" si="45"/>
        <v>42775</v>
      </c>
      <c r="C744" s="413">
        <v>3.85</v>
      </c>
      <c r="E744" s="414">
        <v>42775</v>
      </c>
      <c r="F744" s="314"/>
      <c r="H744" s="94"/>
      <c r="I744" s="94"/>
      <c r="J744" s="94"/>
      <c r="K744" s="94"/>
      <c r="L744" s="94"/>
      <c r="M744" s="94"/>
      <c r="N744" s="94"/>
      <c r="O744" s="94"/>
      <c r="P744" s="94"/>
      <c r="Q744" s="94"/>
    </row>
    <row r="745" spans="1:17" ht="12.75" customHeight="1">
      <c r="B745" s="414">
        <f t="shared" si="45"/>
        <v>42782</v>
      </c>
      <c r="C745" s="413">
        <v>3.85</v>
      </c>
      <c r="E745" s="414"/>
      <c r="F745" s="314"/>
      <c r="H745" s="94"/>
      <c r="I745" s="94"/>
      <c r="J745" s="94"/>
      <c r="K745" s="94"/>
      <c r="L745" s="94"/>
      <c r="M745" s="94"/>
      <c r="N745" s="94"/>
      <c r="O745" s="94"/>
      <c r="P745" s="94"/>
      <c r="Q745" s="94"/>
    </row>
    <row r="746" spans="1:17" ht="12.75" customHeight="1">
      <c r="B746" s="414">
        <f t="shared" si="45"/>
        <v>42789</v>
      </c>
      <c r="C746" s="413">
        <v>3.85</v>
      </c>
      <c r="F746" s="314"/>
      <c r="H746" s="94"/>
      <c r="I746" s="94"/>
      <c r="J746" s="94"/>
      <c r="K746" s="94"/>
      <c r="L746" s="94"/>
      <c r="M746" s="94"/>
      <c r="N746" s="94"/>
      <c r="O746" s="94"/>
      <c r="P746" s="94"/>
      <c r="Q746" s="94"/>
    </row>
    <row r="747" spans="1:17" ht="12.75" customHeight="1">
      <c r="B747" s="414">
        <f t="shared" si="45"/>
        <v>42796</v>
      </c>
      <c r="C747" s="413">
        <v>3.85</v>
      </c>
      <c r="E747" s="414"/>
      <c r="F747" s="314"/>
      <c r="H747" s="94"/>
      <c r="I747" s="94"/>
      <c r="J747" s="94"/>
      <c r="K747" s="94"/>
      <c r="L747" s="94"/>
      <c r="M747" s="94"/>
      <c r="N747" s="94"/>
      <c r="O747" s="94"/>
      <c r="P747" s="94"/>
      <c r="Q747" s="94"/>
    </row>
    <row r="748" spans="1:17" ht="12.75" customHeight="1">
      <c r="B748" s="414">
        <f t="shared" si="45"/>
        <v>42803</v>
      </c>
      <c r="C748" s="413">
        <v>3.85</v>
      </c>
      <c r="E748" s="414">
        <v>42803</v>
      </c>
      <c r="F748" s="314"/>
      <c r="H748" s="94"/>
      <c r="I748" s="94"/>
      <c r="J748" s="94"/>
      <c r="K748" s="94"/>
      <c r="L748" s="94"/>
      <c r="M748" s="94"/>
      <c r="N748" s="94"/>
      <c r="O748" s="94"/>
      <c r="P748" s="94"/>
      <c r="Q748" s="94"/>
    </row>
    <row r="749" spans="1:17" ht="12.75" customHeight="1">
      <c r="B749" s="414">
        <f t="shared" si="45"/>
        <v>42810</v>
      </c>
      <c r="C749" s="413">
        <v>3.85</v>
      </c>
      <c r="E749" s="414"/>
      <c r="F749" s="314"/>
      <c r="H749" s="94"/>
      <c r="I749" s="94"/>
      <c r="J749" s="94"/>
      <c r="K749" s="94"/>
      <c r="L749" s="94"/>
      <c r="M749" s="94"/>
      <c r="N749" s="94"/>
      <c r="O749" s="94"/>
      <c r="P749" s="94"/>
      <c r="Q749" s="94"/>
    </row>
    <row r="750" spans="1:17" ht="12.75" customHeight="1">
      <c r="B750" s="414">
        <f t="shared" si="45"/>
        <v>42817</v>
      </c>
      <c r="C750" s="413">
        <v>3.85</v>
      </c>
      <c r="F750" s="314"/>
      <c r="H750" s="94"/>
      <c r="I750" s="94"/>
      <c r="J750" s="94"/>
      <c r="K750" s="94"/>
      <c r="L750" s="94"/>
      <c r="M750" s="94"/>
      <c r="N750" s="94"/>
      <c r="O750" s="94"/>
      <c r="P750" s="94"/>
      <c r="Q750" s="94"/>
    </row>
    <row r="751" spans="1:17" ht="12.75" customHeight="1">
      <c r="B751" s="414">
        <f t="shared" si="45"/>
        <v>42824</v>
      </c>
      <c r="C751" s="413">
        <v>3.85</v>
      </c>
      <c r="E751" s="414"/>
      <c r="F751" s="314"/>
      <c r="H751" s="94"/>
      <c r="I751" s="94"/>
      <c r="J751" s="94"/>
      <c r="K751" s="94"/>
      <c r="L751" s="94"/>
      <c r="M751" s="94"/>
      <c r="N751" s="94"/>
      <c r="O751" s="94"/>
      <c r="P751" s="94"/>
      <c r="Q751" s="94"/>
    </row>
    <row r="752" spans="1:17" ht="12.75" customHeight="1">
      <c r="B752" s="414">
        <f t="shared" si="45"/>
        <v>42831</v>
      </c>
      <c r="C752" s="413">
        <v>3.85</v>
      </c>
      <c r="E752" s="517"/>
      <c r="F752" s="314"/>
      <c r="H752" s="94"/>
      <c r="I752" s="94"/>
      <c r="J752" s="94"/>
      <c r="K752" s="94"/>
      <c r="L752" s="94"/>
      <c r="M752" s="94"/>
      <c r="N752" s="94"/>
      <c r="O752" s="94"/>
      <c r="P752" s="94"/>
      <c r="Q752" s="94"/>
    </row>
    <row r="753" spans="2:17" ht="12.75" customHeight="1">
      <c r="B753" s="414">
        <f t="shared" si="45"/>
        <v>42838</v>
      </c>
      <c r="C753" s="413">
        <v>3.85</v>
      </c>
      <c r="E753" s="414">
        <v>42836</v>
      </c>
      <c r="F753" s="314"/>
      <c r="H753" s="94"/>
      <c r="I753" s="94"/>
      <c r="J753" s="94"/>
      <c r="K753" s="94"/>
      <c r="L753" s="94"/>
      <c r="M753" s="94"/>
      <c r="N753" s="94"/>
      <c r="O753" s="94"/>
      <c r="P753" s="94"/>
      <c r="Q753" s="94"/>
    </row>
    <row r="754" spans="2:17" ht="12.75" customHeight="1">
      <c r="B754" s="414">
        <f t="shared" si="45"/>
        <v>42845</v>
      </c>
      <c r="C754" s="413">
        <v>3.85</v>
      </c>
      <c r="F754" s="314"/>
      <c r="H754" s="94"/>
      <c r="I754" s="94"/>
      <c r="J754" s="94"/>
      <c r="K754" s="94"/>
      <c r="L754" s="94"/>
      <c r="M754" s="94"/>
      <c r="N754" s="94"/>
      <c r="O754" s="94"/>
      <c r="P754" s="94"/>
      <c r="Q754" s="94"/>
    </row>
    <row r="755" spans="2:17" ht="12.75" customHeight="1">
      <c r="B755" s="414">
        <f t="shared" si="45"/>
        <v>42852</v>
      </c>
      <c r="C755" s="413">
        <v>3.85</v>
      </c>
      <c r="F755" s="314"/>
      <c r="H755" s="94"/>
      <c r="I755" s="94"/>
      <c r="J755" s="94"/>
      <c r="K755" s="94"/>
      <c r="L755" s="94"/>
      <c r="M755" s="94"/>
      <c r="N755" s="94"/>
      <c r="O755" s="94"/>
      <c r="P755" s="94"/>
      <c r="Q755" s="94"/>
    </row>
    <row r="756" spans="2:17" ht="12.75" customHeight="1">
      <c r="B756" s="414">
        <f t="shared" si="45"/>
        <v>42859</v>
      </c>
      <c r="C756" s="413">
        <v>3.85</v>
      </c>
      <c r="E756" s="414"/>
      <c r="F756" s="314"/>
      <c r="H756" s="94"/>
      <c r="I756" s="94"/>
      <c r="J756" s="94"/>
      <c r="K756" s="94"/>
      <c r="L756" s="94"/>
      <c r="M756" s="94"/>
      <c r="N756" s="94"/>
      <c r="O756" s="94"/>
      <c r="P756" s="94"/>
      <c r="Q756" s="94"/>
    </row>
    <row r="757" spans="2:17" ht="12.75" customHeight="1">
      <c r="B757" s="414">
        <f t="shared" si="45"/>
        <v>42866</v>
      </c>
      <c r="C757" s="413">
        <v>3.9</v>
      </c>
      <c r="E757" s="414">
        <v>42865</v>
      </c>
      <c r="F757" s="314"/>
      <c r="H757" s="94"/>
      <c r="I757" s="94"/>
      <c r="J757" s="94"/>
      <c r="K757" s="94"/>
      <c r="L757" s="94"/>
      <c r="M757" s="94"/>
      <c r="N757" s="94"/>
      <c r="O757" s="94"/>
      <c r="P757" s="94"/>
      <c r="Q757" s="94"/>
    </row>
    <row r="758" spans="2:17" ht="12.75" customHeight="1">
      <c r="B758" s="414">
        <f t="shared" si="45"/>
        <v>42873</v>
      </c>
      <c r="C758" s="413">
        <v>3.9</v>
      </c>
      <c r="F758" s="314"/>
      <c r="H758" s="94"/>
      <c r="I758" s="94"/>
      <c r="J758" s="94"/>
      <c r="K758" s="94"/>
      <c r="L758" s="94"/>
      <c r="M758" s="94"/>
      <c r="N758" s="94"/>
      <c r="O758" s="94"/>
      <c r="P758" s="94"/>
      <c r="Q758" s="94"/>
    </row>
    <row r="759" spans="2:17" ht="12.75" customHeight="1">
      <c r="B759" s="414">
        <f t="shared" si="45"/>
        <v>42880</v>
      </c>
      <c r="C759" s="413">
        <v>3.9</v>
      </c>
      <c r="F759" s="314"/>
      <c r="H759" s="94"/>
      <c r="I759" s="94"/>
      <c r="J759" s="94"/>
      <c r="K759" s="94"/>
      <c r="L759" s="94"/>
      <c r="M759" s="94"/>
      <c r="N759" s="94"/>
      <c r="O759" s="94"/>
      <c r="P759" s="94"/>
      <c r="Q759" s="94"/>
    </row>
    <row r="760" spans="2:17" ht="12.75" customHeight="1">
      <c r="B760" s="414"/>
      <c r="C760" s="413"/>
      <c r="F760" s="314"/>
      <c r="H760" s="94"/>
      <c r="I760" s="94"/>
      <c r="J760" s="94"/>
      <c r="K760" s="94"/>
      <c r="L760" s="94"/>
      <c r="M760" s="94"/>
      <c r="N760" s="94"/>
      <c r="O760" s="94"/>
      <c r="P760" s="94"/>
      <c r="Q760" s="94"/>
    </row>
    <row r="761" spans="2:17" ht="12.75" customHeight="1">
      <c r="C761" s="413"/>
      <c r="F761" s="314"/>
      <c r="H761" s="94"/>
      <c r="I761" s="94"/>
      <c r="J761" s="94"/>
      <c r="K761" s="94"/>
      <c r="L761" s="94"/>
      <c r="M761" s="94"/>
      <c r="N761" s="94"/>
      <c r="O761" s="94"/>
      <c r="P761" s="94"/>
      <c r="Q761" s="94"/>
    </row>
    <row r="762" spans="2:17" ht="12.75" customHeight="1">
      <c r="F762" s="314"/>
      <c r="H762" s="94"/>
      <c r="I762" s="94"/>
      <c r="J762" s="94"/>
      <c r="K762" s="94"/>
      <c r="L762" s="94"/>
      <c r="M762" s="94"/>
      <c r="N762" s="94"/>
      <c r="O762" s="94"/>
      <c r="P762" s="94"/>
      <c r="Q762" s="94"/>
    </row>
    <row r="763" spans="2:17" ht="12.75" customHeight="1">
      <c r="F763" s="314"/>
      <c r="H763" s="94"/>
      <c r="I763" s="94"/>
      <c r="J763" s="94"/>
      <c r="K763" s="94"/>
      <c r="L763" s="94"/>
      <c r="M763" s="94"/>
      <c r="N763" s="94"/>
      <c r="O763" s="94"/>
      <c r="P763" s="94"/>
      <c r="Q763" s="94"/>
    </row>
    <row r="764" spans="2:17" ht="12.75" customHeight="1">
      <c r="F764" s="314"/>
      <c r="H764" s="94"/>
      <c r="I764" s="94"/>
      <c r="J764" s="94"/>
      <c r="K764" s="94"/>
      <c r="L764" s="94"/>
      <c r="M764" s="94"/>
      <c r="N764" s="94"/>
      <c r="O764" s="94"/>
      <c r="P764" s="94"/>
      <c r="Q764" s="94"/>
    </row>
    <row r="765" spans="2:17" ht="12.75" customHeight="1">
      <c r="F765" s="314"/>
      <c r="H765" s="94"/>
      <c r="I765" s="94"/>
      <c r="J765" s="94"/>
      <c r="K765" s="94"/>
      <c r="L765" s="94"/>
      <c r="M765" s="94"/>
      <c r="N765" s="94"/>
      <c r="O765" s="94"/>
      <c r="P765" s="94"/>
      <c r="Q765" s="94"/>
    </row>
    <row r="766" spans="2:17" ht="12.75" customHeight="1">
      <c r="F766" s="314"/>
      <c r="H766" s="94"/>
      <c r="I766" s="94"/>
      <c r="J766" s="94"/>
      <c r="K766" s="94"/>
      <c r="L766" s="94"/>
      <c r="M766" s="94"/>
      <c r="N766" s="94"/>
      <c r="O766" s="94"/>
      <c r="P766" s="94"/>
      <c r="Q766" s="94"/>
    </row>
    <row r="767" spans="2:17" ht="12.75" customHeight="1">
      <c r="F767" s="314"/>
      <c r="H767" s="94"/>
      <c r="I767" s="94"/>
      <c r="J767" s="94"/>
      <c r="K767" s="94"/>
      <c r="L767" s="94"/>
      <c r="M767" s="94"/>
      <c r="N767" s="94"/>
      <c r="O767" s="94"/>
      <c r="P767" s="94"/>
      <c r="Q767" s="94"/>
    </row>
    <row r="768" spans="2:17" ht="12.75" customHeight="1">
      <c r="F768" s="314"/>
      <c r="H768" s="94"/>
      <c r="I768" s="94"/>
      <c r="J768" s="94"/>
      <c r="K768" s="94"/>
      <c r="L768" s="94"/>
      <c r="M768" s="94"/>
      <c r="N768" s="94"/>
      <c r="O768" s="94"/>
      <c r="P768" s="94"/>
      <c r="Q768" s="94"/>
    </row>
    <row r="769" spans="1:17" ht="12.75" customHeight="1">
      <c r="F769" s="314"/>
      <c r="H769" s="94"/>
      <c r="I769" s="94"/>
      <c r="J769" s="94"/>
      <c r="K769" s="94"/>
      <c r="L769" s="94"/>
      <c r="M769" s="94"/>
      <c r="N769" s="94"/>
      <c r="O769" s="94"/>
      <c r="P769" s="94"/>
      <c r="Q769" s="94"/>
    </row>
    <row r="770" spans="1:17" ht="12.75" customHeight="1">
      <c r="F770" s="314"/>
      <c r="H770" s="94"/>
      <c r="I770" s="94"/>
      <c r="J770" s="94"/>
      <c r="K770" s="94"/>
      <c r="L770" s="94"/>
      <c r="M770" s="94"/>
      <c r="N770" s="94"/>
      <c r="O770" s="94"/>
      <c r="P770" s="94"/>
      <c r="Q770" s="94"/>
    </row>
    <row r="771" spans="1:17" ht="12.75" customHeight="1">
      <c r="F771" s="314"/>
      <c r="H771" s="94"/>
      <c r="I771" s="94"/>
      <c r="J771" s="94"/>
      <c r="K771" s="94"/>
      <c r="L771" s="94"/>
      <c r="M771" s="94"/>
      <c r="N771" s="94"/>
      <c r="O771" s="94"/>
      <c r="P771" s="94"/>
      <c r="Q771" s="94"/>
    </row>
    <row r="772" spans="1:17" ht="12.75" customHeight="1">
      <c r="F772" s="323"/>
      <c r="G772" s="326"/>
      <c r="H772" s="65"/>
      <c r="I772" s="65"/>
      <c r="J772" s="94"/>
      <c r="K772" s="94"/>
      <c r="L772" s="94"/>
      <c r="M772" s="94"/>
      <c r="N772" s="94"/>
      <c r="O772" s="94"/>
      <c r="P772" s="94"/>
      <c r="Q772" s="94"/>
    </row>
    <row r="773" spans="1:17" ht="12.75" customHeight="1">
      <c r="F773" s="65"/>
      <c r="G773" s="326"/>
      <c r="H773" s="65"/>
      <c r="I773" s="65"/>
      <c r="J773" s="65"/>
      <c r="K773" s="94"/>
      <c r="L773" s="94"/>
      <c r="M773" s="94"/>
      <c r="N773" s="94"/>
      <c r="O773" s="94"/>
      <c r="P773" s="94"/>
      <c r="Q773" s="94"/>
    </row>
    <row r="774" spans="1:17" ht="12.75" customHeight="1" thickBot="1">
      <c r="A774" s="93"/>
      <c r="B774" s="327"/>
      <c r="C774" s="93"/>
      <c r="D774" s="316"/>
      <c r="E774" s="93"/>
      <c r="F774" s="93"/>
      <c r="G774" s="327"/>
      <c r="H774" s="93"/>
      <c r="I774" s="93"/>
      <c r="J774" s="93"/>
      <c r="K774" s="94"/>
      <c r="L774" s="94"/>
      <c r="M774" s="94"/>
      <c r="N774" s="94"/>
      <c r="O774" s="94"/>
      <c r="P774" s="94"/>
      <c r="Q774" s="94"/>
    </row>
    <row r="775" spans="1:17" ht="12.75" customHeight="1">
      <c r="A775" s="94"/>
      <c r="B775" s="94"/>
      <c r="C775" s="94"/>
      <c r="D775" s="94"/>
      <c r="E775" s="94"/>
      <c r="F775" s="94"/>
      <c r="G775" s="94"/>
      <c r="H775" s="94"/>
      <c r="I775" s="94"/>
      <c r="J775" s="94"/>
      <c r="K775" s="94"/>
      <c r="L775" s="94"/>
      <c r="M775" s="94"/>
      <c r="N775" s="94"/>
      <c r="O775" s="94"/>
      <c r="P775" s="94"/>
      <c r="Q775" s="94"/>
    </row>
    <row r="776" spans="1:17" ht="12.75" customHeight="1">
      <c r="A776" s="256"/>
      <c r="B776" s="94"/>
      <c r="C776" s="94"/>
      <c r="D776" s="94"/>
      <c r="E776" s="94"/>
      <c r="F776" s="94"/>
      <c r="G776" s="94"/>
      <c r="H776" s="94"/>
      <c r="I776" s="94"/>
      <c r="J776" s="94"/>
      <c r="K776" s="94"/>
      <c r="L776" s="94"/>
      <c r="M776" s="94"/>
      <c r="N776" s="94"/>
      <c r="O776" s="94"/>
      <c r="P776" s="94"/>
      <c r="Q776" s="94"/>
    </row>
    <row r="777" spans="1:17" ht="33" customHeight="1" thickBot="1">
      <c r="A777" s="605" t="s">
        <v>296</v>
      </c>
      <c r="B777" s="606"/>
      <c r="C777" s="606"/>
      <c r="D777" s="606"/>
      <c r="E777" s="606"/>
      <c r="F777" s="606"/>
      <c r="G777" s="91"/>
      <c r="H777" s="65"/>
      <c r="I777" s="65"/>
      <c r="J777" s="94"/>
      <c r="K777" s="94"/>
      <c r="L777" s="94"/>
      <c r="M777" s="94"/>
      <c r="N777" s="94"/>
      <c r="O777" s="94"/>
      <c r="P777" s="94"/>
      <c r="Q777" s="94"/>
    </row>
    <row r="778" spans="1:17" ht="12.75" customHeight="1">
      <c r="A778" s="609" t="s">
        <v>33</v>
      </c>
      <c r="B778" s="279"/>
      <c r="C778" s="611" t="s">
        <v>40</v>
      </c>
      <c r="D778" s="611" t="s">
        <v>41</v>
      </c>
      <c r="E778" s="611" t="s">
        <v>253</v>
      </c>
      <c r="F778" s="488"/>
      <c r="G778" s="65"/>
      <c r="H778" s="65"/>
      <c r="I778" s="65"/>
      <c r="J778" s="94"/>
      <c r="K778" s="94"/>
      <c r="L778" s="94"/>
      <c r="M778" s="94"/>
      <c r="N778" s="94"/>
      <c r="O778" s="94"/>
      <c r="P778" s="94"/>
      <c r="Q778" s="94"/>
    </row>
    <row r="779" spans="1:17" ht="24.75" customHeight="1" thickBot="1">
      <c r="A779" s="610"/>
      <c r="B779" s="329" t="s">
        <v>39</v>
      </c>
      <c r="C779" s="612"/>
      <c r="D779" s="612"/>
      <c r="E779" s="612"/>
      <c r="F779" s="489" t="s">
        <v>271</v>
      </c>
      <c r="G779" s="65"/>
      <c r="H779" s="65"/>
      <c r="I779" s="65"/>
      <c r="J779" s="94"/>
      <c r="K779" s="94"/>
      <c r="L779" s="94"/>
      <c r="M779" s="94"/>
      <c r="N779" s="94"/>
      <c r="O779" s="94"/>
      <c r="P779" s="94"/>
      <c r="Q779" s="94"/>
    </row>
    <row r="780" spans="1:17" ht="12.75" customHeight="1">
      <c r="A780" s="94" t="s">
        <v>219</v>
      </c>
      <c r="B780" s="603" t="s">
        <v>217</v>
      </c>
      <c r="C780" s="604"/>
      <c r="D780" s="604"/>
      <c r="E780" s="604"/>
      <c r="F780" s="604"/>
      <c r="G780" s="65"/>
      <c r="H780" s="65"/>
      <c r="I780" s="65"/>
      <c r="J780" s="94"/>
      <c r="K780" s="94"/>
      <c r="L780" s="94"/>
      <c r="M780" s="94"/>
      <c r="N780" s="94"/>
      <c r="O780" s="94"/>
      <c r="P780" s="94"/>
      <c r="Q780" s="94"/>
    </row>
    <row r="781" spans="1:17" ht="12.75" customHeight="1">
      <c r="A781" s="331" t="s">
        <v>180</v>
      </c>
      <c r="B781" s="307">
        <v>3.86</v>
      </c>
      <c r="C781" s="307">
        <v>2.8</v>
      </c>
      <c r="D781" s="307">
        <v>0.52</v>
      </c>
      <c r="E781" s="308">
        <v>3.34</v>
      </c>
      <c r="F781" s="65"/>
      <c r="G781" s="65"/>
      <c r="H781" s="65"/>
      <c r="I781" s="65"/>
      <c r="J781" s="94"/>
      <c r="K781" s="94"/>
      <c r="L781" s="94"/>
      <c r="M781" s="94"/>
      <c r="N781" s="94"/>
      <c r="O781" s="94"/>
      <c r="P781" s="94"/>
      <c r="Q781" s="94"/>
    </row>
    <row r="782" spans="1:17" ht="12.75" customHeight="1">
      <c r="A782" s="331" t="s">
        <v>181</v>
      </c>
      <c r="B782" s="307">
        <v>3.86</v>
      </c>
      <c r="C782" s="307">
        <v>2.8</v>
      </c>
      <c r="D782" s="307">
        <v>0.52</v>
      </c>
      <c r="E782" s="308">
        <v>3.34</v>
      </c>
      <c r="F782" s="65"/>
      <c r="G782" s="65"/>
      <c r="H782" s="65"/>
      <c r="I782" s="65"/>
      <c r="J782" s="94"/>
      <c r="K782" s="94"/>
      <c r="L782" s="94"/>
      <c r="M782" s="94"/>
      <c r="N782" s="94"/>
      <c r="O782" s="94"/>
      <c r="P782" s="94"/>
      <c r="Q782" s="94"/>
    </row>
    <row r="783" spans="1:17" ht="12.75" customHeight="1">
      <c r="A783" s="331" t="s">
        <v>182</v>
      </c>
      <c r="B783" s="307">
        <v>3.92</v>
      </c>
      <c r="C783" s="307">
        <v>2.75</v>
      </c>
      <c r="D783" s="307">
        <v>0.52</v>
      </c>
      <c r="E783" s="308">
        <v>3.4</v>
      </c>
      <c r="F783" s="65"/>
      <c r="G783" s="65"/>
      <c r="H783" s="65"/>
      <c r="I783" s="65"/>
      <c r="J783" s="94"/>
      <c r="K783" s="94"/>
      <c r="L783" s="94"/>
      <c r="M783" s="94"/>
      <c r="N783" s="94"/>
      <c r="O783" s="94"/>
      <c r="P783" s="94"/>
      <c r="Q783" s="94"/>
    </row>
    <row r="784" spans="1:17" ht="12.75" customHeight="1">
      <c r="A784" s="331" t="s">
        <v>49</v>
      </c>
      <c r="B784" s="307">
        <v>3.92</v>
      </c>
      <c r="C784" s="307">
        <v>2.75</v>
      </c>
      <c r="D784" s="307">
        <v>0.52</v>
      </c>
      <c r="E784" s="308">
        <v>3.4</v>
      </c>
      <c r="F784" s="65"/>
      <c r="G784" s="65"/>
      <c r="H784" s="65"/>
      <c r="I784" s="65"/>
      <c r="J784" s="94"/>
      <c r="K784" s="94"/>
      <c r="L784" s="94"/>
      <c r="M784" s="94"/>
      <c r="N784" s="94"/>
      <c r="O784" s="94"/>
      <c r="P784" s="94"/>
      <c r="Q784" s="94"/>
    </row>
    <row r="785" spans="1:17" ht="12.75" customHeight="1">
      <c r="A785" s="331" t="s">
        <v>50</v>
      </c>
      <c r="B785" s="307">
        <v>3.92</v>
      </c>
      <c r="C785" s="307">
        <v>2.75</v>
      </c>
      <c r="D785" s="307">
        <v>0.52</v>
      </c>
      <c r="E785" s="308">
        <v>3.4</v>
      </c>
      <c r="F785" s="65"/>
      <c r="G785" s="424"/>
      <c r="H785" s="65"/>
      <c r="I785" s="65"/>
      <c r="J785" s="94"/>
      <c r="K785" s="94"/>
      <c r="L785" s="94"/>
      <c r="M785" s="94"/>
      <c r="N785" s="94"/>
      <c r="O785" s="94"/>
      <c r="P785" s="94"/>
      <c r="Q785" s="94"/>
    </row>
    <row r="786" spans="1:17" ht="12.75" customHeight="1">
      <c r="A786" s="423" t="s">
        <v>51</v>
      </c>
      <c r="B786" s="308">
        <v>3.92</v>
      </c>
      <c r="C786" s="308">
        <v>2.75</v>
      </c>
      <c r="D786" s="308">
        <v>0.52</v>
      </c>
      <c r="E786" s="308">
        <v>3.4</v>
      </c>
      <c r="F786" s="65"/>
      <c r="G786" s="65"/>
      <c r="H786" s="65"/>
      <c r="I786" s="65"/>
      <c r="J786" s="94"/>
      <c r="K786" s="94"/>
      <c r="L786" s="94"/>
      <c r="M786" s="94"/>
      <c r="N786" s="94"/>
      <c r="O786" s="94"/>
      <c r="P786" s="94"/>
      <c r="Q786" s="94"/>
    </row>
    <row r="787" spans="1:17" ht="12.75" customHeight="1">
      <c r="A787" s="430" t="s">
        <v>249</v>
      </c>
      <c r="B787" s="308">
        <v>3.92</v>
      </c>
      <c r="C787" s="308">
        <v>2.75</v>
      </c>
      <c r="D787" s="308">
        <v>0.52</v>
      </c>
      <c r="E787" s="308">
        <v>3.4</v>
      </c>
      <c r="F787" s="65"/>
      <c r="G787" s="65"/>
      <c r="H787" s="65"/>
      <c r="I787" s="65"/>
      <c r="J787" s="94"/>
      <c r="K787" s="94"/>
      <c r="L787" s="94"/>
      <c r="M787" s="94"/>
      <c r="N787" s="94"/>
      <c r="O787" s="94"/>
      <c r="P787" s="94"/>
      <c r="Q787" s="94"/>
    </row>
    <row r="788" spans="1:17" ht="12.75" customHeight="1">
      <c r="A788" s="430" t="s">
        <v>251</v>
      </c>
      <c r="B788" s="308">
        <v>3.92</v>
      </c>
      <c r="C788" s="308">
        <v>2.75</v>
      </c>
      <c r="D788" s="308">
        <v>0.52</v>
      </c>
      <c r="E788" s="308">
        <v>3.4</v>
      </c>
    </row>
    <row r="789" spans="1:17" ht="12.75" customHeight="1">
      <c r="A789" s="430" t="s">
        <v>254</v>
      </c>
      <c r="B789" s="308">
        <v>4.17</v>
      </c>
      <c r="C789" s="308">
        <v>2.94</v>
      </c>
      <c r="D789" s="308">
        <v>0.52</v>
      </c>
      <c r="E789" s="308">
        <v>3.65</v>
      </c>
    </row>
    <row r="790" spans="1:17" ht="12.75" customHeight="1">
      <c r="A790" s="430" t="s">
        <v>255</v>
      </c>
      <c r="B790" s="308">
        <v>4.17</v>
      </c>
      <c r="C790" s="308">
        <v>2.94</v>
      </c>
      <c r="D790" s="308">
        <v>0.52</v>
      </c>
      <c r="E790" s="308">
        <v>3.65</v>
      </c>
    </row>
    <row r="791" spans="1:17" ht="12.75" customHeight="1">
      <c r="A791" s="430" t="s">
        <v>256</v>
      </c>
      <c r="B791" s="308">
        <v>4.17</v>
      </c>
      <c r="C791" s="308">
        <v>2.94</v>
      </c>
      <c r="D791" s="308">
        <v>0.52</v>
      </c>
      <c r="E791" s="308">
        <v>3.65</v>
      </c>
    </row>
    <row r="792" spans="1:17" ht="12.75" customHeight="1">
      <c r="A792" s="487" t="s">
        <v>265</v>
      </c>
      <c r="B792" s="308">
        <v>4.17</v>
      </c>
      <c r="C792" s="308">
        <v>2.94</v>
      </c>
      <c r="D792" s="308">
        <v>0.52</v>
      </c>
      <c r="E792" s="308">
        <v>3.65</v>
      </c>
    </row>
    <row r="793" spans="1:17">
      <c r="A793" s="487" t="s">
        <v>267</v>
      </c>
      <c r="B793" s="94"/>
      <c r="C793" s="308">
        <v>2.94</v>
      </c>
      <c r="D793" s="94"/>
      <c r="E793" s="94"/>
      <c r="F793" s="413">
        <v>5.5</v>
      </c>
    </row>
    <row r="794" spans="1:17">
      <c r="A794" s="487" t="s">
        <v>269</v>
      </c>
      <c r="C794" s="308">
        <v>2.94</v>
      </c>
      <c r="F794" s="413">
        <v>5.5</v>
      </c>
    </row>
    <row r="795" spans="1:17">
      <c r="A795" s="487" t="s">
        <v>272</v>
      </c>
      <c r="C795" s="308">
        <v>2.94</v>
      </c>
      <c r="F795" s="413">
        <v>5.5</v>
      </c>
    </row>
    <row r="796" spans="1:17">
      <c r="A796" s="487" t="s">
        <v>273</v>
      </c>
      <c r="C796" s="308">
        <v>2.94</v>
      </c>
      <c r="F796" s="413">
        <v>5.5</v>
      </c>
    </row>
    <row r="797" spans="1:17" ht="13.5" thickBot="1">
      <c r="A797" s="490" t="s">
        <v>274</v>
      </c>
      <c r="B797" s="13"/>
      <c r="C797" s="316">
        <v>2.94</v>
      </c>
      <c r="D797" s="13"/>
      <c r="E797" s="13"/>
      <c r="F797" s="491">
        <v>5.5</v>
      </c>
    </row>
  </sheetData>
  <mergeCells count="36">
    <mergeCell ref="B780:F780"/>
    <mergeCell ref="A777:F777"/>
    <mergeCell ref="A26:I26"/>
    <mergeCell ref="B535:M535"/>
    <mergeCell ref="C584:N584"/>
    <mergeCell ref="B537:M537"/>
    <mergeCell ref="A624:E624"/>
    <mergeCell ref="A700:E700"/>
    <mergeCell ref="A778:A779"/>
    <mergeCell ref="D778:D779"/>
    <mergeCell ref="C778:C779"/>
    <mergeCell ref="E778:E779"/>
    <mergeCell ref="C491:N491"/>
    <mergeCell ref="C493:N493"/>
    <mergeCell ref="B582:M582"/>
    <mergeCell ref="K189:L189"/>
    <mergeCell ref="H189:J189"/>
    <mergeCell ref="B445:M445"/>
    <mergeCell ref="E240:P240"/>
    <mergeCell ref="E316:P316"/>
    <mergeCell ref="E318:P318"/>
    <mergeCell ref="B443:M443"/>
    <mergeCell ref="E238:P238"/>
    <mergeCell ref="A15:H15"/>
    <mergeCell ref="A27:I27"/>
    <mergeCell ref="A20:G20"/>
    <mergeCell ref="A24:I24"/>
    <mergeCell ref="A23:I23"/>
    <mergeCell ref="A16:I16"/>
    <mergeCell ref="A19:F19"/>
    <mergeCell ref="A11:K11"/>
    <mergeCell ref="A12:G12"/>
    <mergeCell ref="A5:G5"/>
    <mergeCell ref="A6:G6"/>
    <mergeCell ref="A7:J7"/>
    <mergeCell ref="A10:K10"/>
  </mergeCells>
  <phoneticPr fontId="2" type="noConversion"/>
  <hyperlinks>
    <hyperlink ref="A5" location="Data!A30" display="Table 1.  Weekly (Thursday) closing price of the nearby futures contract, marketing year 2004/05"/>
    <hyperlink ref="A6" location="Data!A107" display="Table 2.  Weekly (Thursday) closing price of the nearby futures contract, marketing year 2003/04"/>
    <hyperlink ref="A10" location="Data!A228" display="Table 4.  Observed monthly farm price received by week for U.S. corn producers, marketing year 2004/05 (from monthly Agricultural Prices report)"/>
    <hyperlink ref="A11" location="Data!A306" display="Table 5.  Observed monthly farm price received by week for U.S. corn producers, marketing year 2003/04 (from monthly Agricultural Prices report)"/>
    <hyperlink ref="A12" location="Data!A385" display="Table 6.  Monthly and annual price received by U.S. corn producers, marketing years 1975-2003"/>
    <hyperlink ref="A15" location="Data!A426" display="Table 7.  Average monthly basis (farm price received less futures) for U.S. Corn, marketing years 1975-2003 "/>
    <hyperlink ref="A16" location="Data!A466" display="Table 8.  5-Year average monthly basis (farm price received less futures), for U.S. corn, marketing years 1980-2003 "/>
    <hyperlink ref="A19" location="Data!A502" display="Table 9.  Monthly marketing weights for U.S. corn, marketing years 1975-2003"/>
    <hyperlink ref="A20" location="Data!A543" display="Table10.  5-Year average monthly marketing weights for U.S. corn, marketing years 1975-2003  "/>
    <hyperlink ref="A23" location="Data!A579" display="Table 11.  WASDE monthly projection of the U.S.farm price received for corn by forecast period, marketing year 2004/05 "/>
    <hyperlink ref="A24" location="Data!A655" display="Table 12.  WASDE monthly projection of the U.S.farm price received for corn by forecast period, marketing year 2003/04 "/>
    <hyperlink ref="A27" location="Data!A732" display="Table 13.  Policy parameters--target price, national average loan rate, and direct payment rate, marketing years 2002-2007"/>
    <hyperlink ref="A10:K10" location="Data!A237" display="Table 4.  Observed monthly farm price received by week for U.S. wheat producers, marketing year 2016/17 (from monthly Agricultural Prices report)"/>
    <hyperlink ref="A11:K11" location="Data!A315" display="Table 5.  Observed monthly farm price received by week for U.S. wheat producers, marketing year 2015/16 (from monthly Agricultural Prices report)"/>
    <hyperlink ref="A15:H15" location="Data!A442" display="Table 7.  Average monthly basis (farm price received less futures) for U.S. wheat, marketing years 1975-2017"/>
    <hyperlink ref="A16:I16" location="Data!A490" display="Table 8.  5-year average monthly basis (farm price received less futures), for U.S. wheat, marketing years 1980-2018"/>
    <hyperlink ref="A19:F19" location="Data!A534" display="Table 9.  Monthly marketing weights for U.S. wheat, marketing years 1975-2016  "/>
    <hyperlink ref="A20:G20" location="Data!A581" display="Table10.  5-year average monthly marketing weights for U.S. wheat, marketing years 1975-2017"/>
    <hyperlink ref="A23:I23" location="Data!A624" display="Table 11.  WASDE monthly projection of the U.S. farm price received for wheat by forecast period, marketing year 2016/17"/>
    <hyperlink ref="A24:I24" location="Data!A700" display="Table 12.  WASDE monthly projection of the U.S. farm price received for wheat by forecast period, marketing year 2015/16"/>
    <hyperlink ref="A27:I27" location="Data!A777" display="Table 13.  Policy parameters--target price, national average loan rate, counter cyclical payment trigger price, and direct payment rate, marketing years 2002-18"/>
    <hyperlink ref="A12:G12" location="Data!A394" display="Table 6.  Monthly and annual price received by U.S. wheat producers, marketing years 1975-2017"/>
    <hyperlink ref="A6:G6" location="Data!A108" display="Table 2.  Weekly (Thursday) settlement  price of the nearby wheat futures contract, marketing year 2015/16"/>
    <hyperlink ref="A7:J7" location="Data!A187" display="Table 3.  Average monthly settlement price for the nearby wheat futures contract by marketing year month, marketing years 1975-2017"/>
  </hyperlinks>
  <pageMargins left="0.75" right="0.75" top="1" bottom="1" header="0.5" footer="0.5"/>
  <pageSetup orientation="landscape" r:id="rId1"/>
  <headerFooter alignWithMargins="0"/>
  <cellWatches>
    <cellWatch r="F266"/>
  </cellWatches>
  <ignoredErrors>
    <ignoredError sqref="C519:D519 E519:F519 G519 C610:N619 C620:N620 C621:N62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2017-18 Forecast </vt:lpstr>
      <vt:lpstr>2016-17 Forecast </vt:lpstr>
      <vt:lpstr>Change Forecast</vt:lpstr>
      <vt:lpstr>Definitions</vt:lpstr>
      <vt:lpstr>Documentation</vt:lpstr>
      <vt:lpstr>Data</vt:lpstr>
    </vt:vector>
  </TitlesOfParts>
  <Company>USDA Economic Research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FUTURES PRICE FORECAST MODEL: estimates for the season-average price and price loss coverage (PLC) payment rate for wheat</dc:title>
  <dc:subject>agricultural economics</dc:subject>
  <dc:creator>Linwood Hoffman</dc:creator>
  <cp:keywords>wheat, forecast model, futures prices, season-average price, counter-cyclical payments, CCP</cp:keywords>
  <cp:lastModifiedBy>WIN31TONT40</cp:lastModifiedBy>
  <cp:lastPrinted>2017-10-03T19:52:02Z</cp:lastPrinted>
  <dcterms:created xsi:type="dcterms:W3CDTF">2004-10-01T15:31:32Z</dcterms:created>
  <dcterms:modified xsi:type="dcterms:W3CDTF">2018-05-01T12:28:28Z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