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usdagcc-my.sharepoint.com/personal/bonnie_lebeau_usda_gov/Documents/Desktop/SAP/Historical Files/"/>
    </mc:Choice>
  </mc:AlternateContent>
  <xr:revisionPtr revIDLastSave="451" documentId="8_{C8519342-51C4-4B12-B6B5-DBE5929D3F16}" xr6:coauthVersionLast="46" xr6:coauthVersionMax="46" xr10:uidLastSave="{3DF38713-643E-4F69-BF0D-05EA43167C08}"/>
  <bookViews>
    <workbookView xWindow="-108" yWindow="-108" windowWidth="23256" windowHeight="12576" activeTab="6" xr2:uid="{00000000-000D-0000-FFFF-FFFF00000000}"/>
  </bookViews>
  <sheets>
    <sheet name="Contents" sheetId="1" r:id="rId1"/>
    <sheet name="2020-21 Forecast" sheetId="6" r:id="rId2"/>
    <sheet name="2019-20 Forecast"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5" l="1"/>
  <c r="B51" i="5"/>
  <c r="B49" i="5"/>
  <c r="B46" i="5"/>
  <c r="B44" i="5"/>
  <c r="B54" i="6"/>
  <c r="B52" i="6"/>
  <c r="B50" i="6"/>
  <c r="B47" i="6"/>
  <c r="B45" i="6"/>
  <c r="B98" i="7"/>
  <c r="N524" i="7"/>
  <c r="N523" i="7"/>
  <c r="D14" i="5"/>
  <c r="B635" i="7"/>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9" i="7"/>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N627" i="7"/>
  <c r="O627" i="7"/>
  <c r="M627" i="7"/>
  <c r="L627" i="7"/>
  <c r="K627" i="7"/>
  <c r="J627" i="7"/>
  <c r="I627" i="7"/>
  <c r="H627" i="7"/>
  <c r="G627" i="7"/>
  <c r="F627" i="7"/>
  <c r="E627" i="7"/>
  <c r="E626" i="7"/>
  <c r="D627" i="7"/>
  <c r="C627" i="7"/>
  <c r="N594" i="7"/>
  <c r="O594" i="7" s="1"/>
  <c r="P594" i="7" s="1"/>
  <c r="M594" i="7"/>
  <c r="L594" i="7"/>
  <c r="K594" i="7"/>
  <c r="J594" i="7"/>
  <c r="I594" i="7"/>
  <c r="H594" i="7"/>
  <c r="G594" i="7"/>
  <c r="F594" i="7"/>
  <c r="E594" i="7"/>
  <c r="D594" i="7"/>
  <c r="D593" i="7"/>
  <c r="C594" i="7"/>
  <c r="P562" i="7"/>
  <c r="P561" i="7"/>
  <c r="N562" i="7"/>
  <c r="M452" i="7"/>
  <c r="L452" i="7"/>
  <c r="K452" i="7"/>
  <c r="J452" i="7"/>
  <c r="I452" i="7"/>
  <c r="H452" i="7"/>
  <c r="G452" i="7"/>
  <c r="F452" i="7"/>
  <c r="E452" i="7"/>
  <c r="D452" i="7"/>
  <c r="C452" i="7"/>
  <c r="B452" i="7"/>
  <c r="M451" i="7"/>
  <c r="L451" i="7"/>
  <c r="K451" i="7"/>
  <c r="J451" i="7"/>
  <c r="I451" i="7"/>
  <c r="B229" i="7"/>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305" i="7" l="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4" i="7" l="1"/>
  <c r="B35" i="7" s="1"/>
  <c r="B36" i="7" s="1"/>
  <c r="B37" i="7" s="1"/>
  <c r="B38" i="7" s="1"/>
  <c r="B39" i="7" s="1"/>
  <c r="B40" i="7" s="1"/>
  <c r="B41" i="7" s="1"/>
  <c r="B42" i="7" s="1"/>
  <c r="B43" i="7" s="1"/>
  <c r="B44" i="7" s="1"/>
  <c r="B112" i="7"/>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H451" i="7" l="1"/>
  <c r="G451" i="7" l="1"/>
  <c r="F581" i="5" l="1"/>
  <c r="F582" i="5"/>
  <c r="F583" i="5"/>
  <c r="F584" i="5"/>
  <c r="F585" i="5"/>
  <c r="F586" i="5"/>
  <c r="F587" i="5"/>
  <c r="N522" i="7" l="1"/>
  <c r="I561" i="7" s="1"/>
  <c r="F451" i="7"/>
  <c r="E451" i="7"/>
  <c r="D451" i="7"/>
  <c r="C451" i="7"/>
  <c r="B451" i="7"/>
  <c r="M450" i="7"/>
  <c r="N484" i="7" s="1"/>
  <c r="L450" i="7"/>
  <c r="M484" i="7" s="1"/>
  <c r="K450" i="7"/>
  <c r="L484" i="7" s="1"/>
  <c r="L561" i="7" l="1"/>
  <c r="E561" i="7"/>
  <c r="M561" i="7"/>
  <c r="D561" i="7"/>
  <c r="F561" i="7"/>
  <c r="B561" i="7"/>
  <c r="C561" i="7"/>
  <c r="G561" i="7"/>
  <c r="J561" i="7"/>
  <c r="K561" i="7"/>
  <c r="H561" i="7"/>
  <c r="G580" i="5"/>
  <c r="J450" i="7"/>
  <c r="K484" i="7" s="1"/>
  <c r="N561" i="7" l="1"/>
  <c r="I201" i="5"/>
  <c r="H201" i="5"/>
  <c r="G201" i="5"/>
  <c r="I200" i="5"/>
  <c r="H200" i="5"/>
  <c r="G200" i="5"/>
  <c r="I199" i="5"/>
  <c r="H199" i="5"/>
  <c r="G199" i="5"/>
  <c r="I198" i="5"/>
  <c r="H198" i="5"/>
  <c r="G198" i="5"/>
  <c r="I197" i="5"/>
  <c r="H197" i="5"/>
  <c r="G197" i="5"/>
  <c r="I196" i="5"/>
  <c r="H196" i="5"/>
  <c r="G196" i="5"/>
  <c r="I195" i="5"/>
  <c r="H195" i="5"/>
  <c r="G195" i="5"/>
  <c r="I194" i="5"/>
  <c r="H194" i="5"/>
  <c r="G194" i="5"/>
  <c r="I193" i="5"/>
  <c r="H193" i="5"/>
  <c r="G193" i="5"/>
  <c r="I192" i="5"/>
  <c r="H192" i="5"/>
  <c r="G192" i="5"/>
  <c r="I191" i="5"/>
  <c r="H191" i="5"/>
  <c r="G191" i="5"/>
  <c r="I190" i="5"/>
  <c r="H190" i="5"/>
  <c r="G190" i="5"/>
  <c r="I189" i="5"/>
  <c r="H189" i="5"/>
  <c r="G189" i="5"/>
  <c r="I188" i="5"/>
  <c r="H188" i="5"/>
  <c r="G188" i="5"/>
  <c r="I187" i="5"/>
  <c r="H187" i="5"/>
  <c r="G187" i="5"/>
  <c r="I186" i="5"/>
  <c r="H186" i="5"/>
  <c r="G186" i="5"/>
  <c r="I185" i="5"/>
  <c r="H185" i="5"/>
  <c r="G185" i="5"/>
  <c r="I184" i="5"/>
  <c r="H184" i="5"/>
  <c r="G184" i="5"/>
  <c r="I183" i="5"/>
  <c r="H183" i="5"/>
  <c r="G183" i="5"/>
  <c r="I182" i="5"/>
  <c r="H182" i="5"/>
  <c r="G182" i="5"/>
  <c r="I181" i="5"/>
  <c r="H181" i="5"/>
  <c r="G181" i="5"/>
  <c r="I180" i="5"/>
  <c r="H180" i="5"/>
  <c r="G180" i="5"/>
  <c r="I179" i="5"/>
  <c r="H179" i="5"/>
  <c r="G179" i="5"/>
  <c r="K184" i="5"/>
  <c r="J184" i="5"/>
  <c r="K183" i="5"/>
  <c r="J183" i="5"/>
  <c r="I450" i="7" l="1"/>
  <c r="P514" i="5" l="1"/>
  <c r="O514" i="5"/>
  <c r="N514" i="5"/>
  <c r="M514" i="5"/>
  <c r="L514" i="5"/>
  <c r="K514" i="5"/>
  <c r="J514" i="5"/>
  <c r="I514" i="5"/>
  <c r="H514" i="5"/>
  <c r="G514" i="5"/>
  <c r="F514" i="5"/>
  <c r="E514" i="5"/>
  <c r="P279" i="5"/>
  <c r="O279" i="5"/>
  <c r="L279" i="5"/>
  <c r="K279" i="5"/>
  <c r="J279" i="5"/>
  <c r="I279" i="5"/>
  <c r="H279" i="5"/>
  <c r="G279" i="5"/>
  <c r="F279" i="5"/>
  <c r="E279" i="5"/>
  <c r="G582" i="6"/>
  <c r="F582" i="6"/>
  <c r="B45" i="7"/>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l="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D23" i="3"/>
  <c r="D50" i="9"/>
  <c r="D37" i="6"/>
  <c r="D14" i="6"/>
  <c r="H450" i="7"/>
  <c r="G450" i="7"/>
  <c r="G517" i="6" l="1"/>
  <c r="B518" i="6"/>
  <c r="F518" i="6"/>
  <c r="G518" i="6"/>
  <c r="F450" i="7" l="1"/>
  <c r="E450" i="7" l="1"/>
  <c r="D450" i="7" l="1"/>
  <c r="C450" i="7" l="1"/>
  <c r="B450" i="7" l="1"/>
  <c r="N521" i="7" l="1"/>
  <c r="I560" i="7" s="1"/>
  <c r="M449" i="7"/>
  <c r="F560" i="7" l="1"/>
  <c r="M560" i="7"/>
  <c r="J560" i="7"/>
  <c r="B560" i="7"/>
  <c r="C560" i="7"/>
  <c r="D560" i="7"/>
  <c r="E560" i="7"/>
  <c r="K560" i="7"/>
  <c r="L560" i="7"/>
  <c r="G560" i="7"/>
  <c r="H560" i="7"/>
  <c r="P560" i="7" l="1"/>
  <c r="N560" i="7"/>
  <c r="L449" i="7"/>
  <c r="F446" i="7" l="1"/>
  <c r="B96" i="9"/>
  <c r="C94" i="9" s="1"/>
  <c r="B94" i="9"/>
  <c r="C91" i="9" s="1"/>
  <c r="B91" i="9"/>
  <c r="C89" i="9" s="1"/>
  <c r="C92" i="9" l="1"/>
  <c r="B38" i="3"/>
  <c r="C36" i="3" s="1"/>
  <c r="B36" i="3"/>
  <c r="C33" i="3" s="1"/>
  <c r="B31" i="3"/>
  <c r="B33" i="3" l="1"/>
  <c r="C31" i="3" s="1"/>
  <c r="B40" i="3"/>
  <c r="C38" i="3" s="1"/>
  <c r="C34" i="3"/>
  <c r="N195" i="5" l="1"/>
  <c r="M195" i="5"/>
  <c r="L195" i="5"/>
  <c r="K195" i="5"/>
  <c r="M273" i="5" s="1"/>
  <c r="J195" i="5"/>
  <c r="L273" i="5" s="1"/>
  <c r="K273" i="5"/>
  <c r="I430" i="5" s="1"/>
  <c r="F195" i="5"/>
  <c r="H273" i="5" s="1"/>
  <c r="F430" i="5" s="1"/>
  <c r="E195" i="5"/>
  <c r="G273" i="5" s="1"/>
  <c r="D195" i="5"/>
  <c r="F273" i="5" s="1"/>
  <c r="C195" i="5"/>
  <c r="N194" i="5"/>
  <c r="M194" i="5"/>
  <c r="L194" i="5"/>
  <c r="K194" i="5"/>
  <c r="J194" i="5"/>
  <c r="L272" i="5" s="1"/>
  <c r="K272" i="5"/>
  <c r="J272" i="5"/>
  <c r="I272" i="5"/>
  <c r="F194" i="5"/>
  <c r="H272" i="5" s="1"/>
  <c r="E194" i="5"/>
  <c r="D194" i="5"/>
  <c r="C194" i="5"/>
  <c r="N193" i="5"/>
  <c r="M193" i="5"/>
  <c r="L193" i="5"/>
  <c r="K193" i="5"/>
  <c r="M271" i="5" s="1"/>
  <c r="J193" i="5"/>
  <c r="L271" i="5" s="1"/>
  <c r="F193" i="5"/>
  <c r="H271" i="5" s="1"/>
  <c r="E193" i="5"/>
  <c r="G271" i="5" s="1"/>
  <c r="D193" i="5"/>
  <c r="F271" i="5" s="1"/>
  <c r="C193" i="5"/>
  <c r="N192" i="5"/>
  <c r="M192" i="5"/>
  <c r="L192" i="5"/>
  <c r="K192" i="5"/>
  <c r="J192" i="5"/>
  <c r="L270" i="5" s="1"/>
  <c r="K270" i="5"/>
  <c r="J270" i="5"/>
  <c r="I270" i="5"/>
  <c r="F192" i="5"/>
  <c r="H270" i="5" s="1"/>
  <c r="E192" i="5"/>
  <c r="D192" i="5"/>
  <c r="C192" i="5"/>
  <c r="K191" i="5"/>
  <c r="M269" i="5" s="1"/>
  <c r="J191" i="5"/>
  <c r="L269" i="5" s="1"/>
  <c r="F191" i="5"/>
  <c r="E191" i="5"/>
  <c r="D191" i="5"/>
  <c r="C191" i="5"/>
  <c r="K190" i="5"/>
  <c r="J190" i="5"/>
  <c r="L268" i="5" s="1"/>
  <c r="K268" i="5"/>
  <c r="J268" i="5"/>
  <c r="H425" i="5" s="1"/>
  <c r="F190" i="5"/>
  <c r="E190" i="5"/>
  <c r="D190" i="5"/>
  <c r="C190" i="5"/>
  <c r="K189" i="5"/>
  <c r="J189" i="5"/>
  <c r="L267" i="5" s="1"/>
  <c r="F189" i="5"/>
  <c r="E189" i="5"/>
  <c r="G267" i="5" s="1"/>
  <c r="D189" i="5"/>
  <c r="F267" i="5" s="1"/>
  <c r="C189" i="5"/>
  <c r="E267" i="5" s="1"/>
  <c r="K188" i="5"/>
  <c r="J188" i="5"/>
  <c r="K266" i="5"/>
  <c r="I423" i="5" s="1"/>
  <c r="F188" i="5"/>
  <c r="H266" i="5" s="1"/>
  <c r="E188" i="5"/>
  <c r="G266" i="5" s="1"/>
  <c r="D188" i="5"/>
  <c r="F266" i="5" s="1"/>
  <c r="C188" i="5"/>
  <c r="E266" i="5" s="1"/>
  <c r="K187" i="5"/>
  <c r="J187" i="5"/>
  <c r="K265" i="5"/>
  <c r="I265" i="5"/>
  <c r="F187" i="5"/>
  <c r="H265" i="5" s="1"/>
  <c r="E187" i="5"/>
  <c r="G265" i="5" s="1"/>
  <c r="D187" i="5"/>
  <c r="F265" i="5" s="1"/>
  <c r="C187" i="5"/>
  <c r="E265" i="5" s="1"/>
  <c r="K186" i="5"/>
  <c r="J186" i="5"/>
  <c r="J264" i="5"/>
  <c r="I264" i="5"/>
  <c r="F186" i="5"/>
  <c r="H264" i="5" s="1"/>
  <c r="E186" i="5"/>
  <c r="G264" i="5" s="1"/>
  <c r="D186" i="5"/>
  <c r="F264" i="5" s="1"/>
  <c r="C186" i="5"/>
  <c r="E264" i="5" s="1"/>
  <c r="K185" i="5"/>
  <c r="J185" i="5"/>
  <c r="K263" i="5"/>
  <c r="J263" i="5"/>
  <c r="H420" i="5" s="1"/>
  <c r="I263" i="5"/>
  <c r="F185" i="5"/>
  <c r="H263" i="5" s="1"/>
  <c r="E185" i="5"/>
  <c r="G263" i="5" s="1"/>
  <c r="D185" i="5"/>
  <c r="F263" i="5" s="1"/>
  <c r="D420" i="5" s="1"/>
  <c r="C185" i="5"/>
  <c r="K262" i="5"/>
  <c r="J262" i="5"/>
  <c r="I262" i="5"/>
  <c r="F184" i="5"/>
  <c r="H262" i="5" s="1"/>
  <c r="E184" i="5"/>
  <c r="G262" i="5" s="1"/>
  <c r="D184" i="5"/>
  <c r="C184" i="5"/>
  <c r="K261" i="5"/>
  <c r="J261" i="5"/>
  <c r="I261" i="5"/>
  <c r="F183" i="5"/>
  <c r="H261" i="5" s="1"/>
  <c r="E183" i="5"/>
  <c r="D183" i="5"/>
  <c r="C183" i="5"/>
  <c r="E261" i="5" s="1"/>
  <c r="K260" i="5"/>
  <c r="J260" i="5"/>
  <c r="I260" i="5"/>
  <c r="F182" i="5"/>
  <c r="H260" i="5" s="1"/>
  <c r="E182" i="5"/>
  <c r="G260" i="5" s="1"/>
  <c r="D182" i="5"/>
  <c r="C182" i="5"/>
  <c r="K259" i="5"/>
  <c r="J259" i="5"/>
  <c r="I259" i="5"/>
  <c r="F181" i="5"/>
  <c r="E181" i="5"/>
  <c r="G259" i="5" s="1"/>
  <c r="D181" i="5"/>
  <c r="C181" i="5"/>
  <c r="J258" i="5"/>
  <c r="I258" i="5"/>
  <c r="F180" i="5"/>
  <c r="H258" i="5" s="1"/>
  <c r="E180" i="5"/>
  <c r="D180" i="5"/>
  <c r="F258" i="5" s="1"/>
  <c r="C180" i="5"/>
  <c r="E258" i="5" s="1"/>
  <c r="F179" i="5"/>
  <c r="H257" i="5" s="1"/>
  <c r="E179" i="5"/>
  <c r="G257" i="5" s="1"/>
  <c r="D179" i="5"/>
  <c r="F257" i="5" s="1"/>
  <c r="C179" i="5"/>
  <c r="E257" i="5" s="1"/>
  <c r="I178" i="5"/>
  <c r="H178" i="5"/>
  <c r="G178" i="5"/>
  <c r="F178" i="5"/>
  <c r="H256" i="5" s="1"/>
  <c r="E178" i="5"/>
  <c r="G256" i="5" s="1"/>
  <c r="D178" i="5"/>
  <c r="F256" i="5" s="1"/>
  <c r="C178" i="5"/>
  <c r="E256" i="5" s="1"/>
  <c r="I177" i="5"/>
  <c r="H177" i="5"/>
  <c r="G177" i="5"/>
  <c r="F177" i="5"/>
  <c r="H255" i="5" s="1"/>
  <c r="E177" i="5"/>
  <c r="G255" i="5" s="1"/>
  <c r="D177" i="5"/>
  <c r="F255" i="5" s="1"/>
  <c r="C177" i="5"/>
  <c r="E255" i="5" s="1"/>
  <c r="I176" i="5"/>
  <c r="H176" i="5"/>
  <c r="G176" i="5"/>
  <c r="F176" i="5"/>
  <c r="H254" i="5" s="1"/>
  <c r="E176" i="5"/>
  <c r="G254" i="5" s="1"/>
  <c r="D176" i="5"/>
  <c r="F254" i="5" s="1"/>
  <c r="C176" i="5"/>
  <c r="E254" i="5" s="1"/>
  <c r="I175" i="5"/>
  <c r="H175" i="5"/>
  <c r="G175" i="5"/>
  <c r="F175" i="5"/>
  <c r="H253" i="5" s="1"/>
  <c r="E175" i="5"/>
  <c r="G253" i="5" s="1"/>
  <c r="D175" i="5"/>
  <c r="F253" i="5" s="1"/>
  <c r="C175" i="5"/>
  <c r="E253" i="5" s="1"/>
  <c r="I174" i="5"/>
  <c r="H174" i="5"/>
  <c r="G174" i="5"/>
  <c r="F174" i="5"/>
  <c r="H252" i="5" s="1"/>
  <c r="E174" i="5"/>
  <c r="G252" i="5" s="1"/>
  <c r="D174" i="5"/>
  <c r="F252" i="5" s="1"/>
  <c r="C174" i="5"/>
  <c r="E252" i="5" s="1"/>
  <c r="F173" i="5"/>
  <c r="H251" i="5" s="1"/>
  <c r="E173" i="5"/>
  <c r="G251" i="5" s="1"/>
  <c r="D173" i="5"/>
  <c r="F251" i="5" s="1"/>
  <c r="C173" i="5"/>
  <c r="E251" i="5" s="1"/>
  <c r="F172" i="5"/>
  <c r="H250" i="5" s="1"/>
  <c r="E172" i="5"/>
  <c r="G250" i="5" s="1"/>
  <c r="D172" i="5"/>
  <c r="F250" i="5" s="1"/>
  <c r="C172" i="5"/>
  <c r="E250" i="5" s="1"/>
  <c r="F171" i="5"/>
  <c r="H249" i="5" s="1"/>
  <c r="E171" i="5"/>
  <c r="G249" i="5" s="1"/>
  <c r="D171" i="5"/>
  <c r="F249" i="5" s="1"/>
  <c r="C171" i="5"/>
  <c r="E249" i="5" s="1"/>
  <c r="F170" i="5"/>
  <c r="E170" i="5"/>
  <c r="D170" i="5"/>
  <c r="F248" i="5" s="1"/>
  <c r="C170" i="5"/>
  <c r="E248" i="5" s="1"/>
  <c r="F169" i="5"/>
  <c r="E169" i="5"/>
  <c r="D169" i="5"/>
  <c r="F247" i="5" s="1"/>
  <c r="C169" i="5"/>
  <c r="E247" i="5" s="1"/>
  <c r="F168" i="5"/>
  <c r="E168" i="5"/>
  <c r="D168" i="5"/>
  <c r="F246" i="5" s="1"/>
  <c r="C168" i="5"/>
  <c r="E246" i="5" s="1"/>
  <c r="F167" i="5"/>
  <c r="E167" i="5"/>
  <c r="D167" i="5"/>
  <c r="F245" i="5" s="1"/>
  <c r="C167" i="5"/>
  <c r="E245" i="5" s="1"/>
  <c r="F166" i="5"/>
  <c r="E166" i="5"/>
  <c r="D166" i="5"/>
  <c r="F244" i="5" s="1"/>
  <c r="C166" i="5"/>
  <c r="E244" i="5" s="1"/>
  <c r="F165" i="5"/>
  <c r="E165" i="5"/>
  <c r="D165" i="5"/>
  <c r="F243" i="5" s="1"/>
  <c r="C165" i="5"/>
  <c r="E243" i="5" s="1"/>
  <c r="F164" i="5"/>
  <c r="E164" i="5"/>
  <c r="D164" i="5"/>
  <c r="F242" i="5" s="1"/>
  <c r="C164" i="5"/>
  <c r="E242" i="5" s="1"/>
  <c r="F163" i="5"/>
  <c r="E163" i="5"/>
  <c r="D163" i="5"/>
  <c r="F241" i="5" s="1"/>
  <c r="C163" i="5"/>
  <c r="E241" i="5" s="1"/>
  <c r="F162" i="5"/>
  <c r="E162" i="5"/>
  <c r="D162" i="5"/>
  <c r="F240" i="5" s="1"/>
  <c r="C162" i="5"/>
  <c r="E240" i="5" s="1"/>
  <c r="D161" i="5"/>
  <c r="F239" i="5" s="1"/>
  <c r="C161" i="5"/>
  <c r="E239" i="5" s="1"/>
  <c r="D160" i="5"/>
  <c r="F238" i="5" s="1"/>
  <c r="C160" i="5"/>
  <c r="E238" i="5" s="1"/>
  <c r="D159" i="5"/>
  <c r="F237" i="5" s="1"/>
  <c r="C159" i="5"/>
  <c r="E237" i="5" s="1"/>
  <c r="D158" i="5"/>
  <c r="C158" i="5"/>
  <c r="D157" i="5"/>
  <c r="C157" i="5"/>
  <c r="D156" i="5"/>
  <c r="C156" i="5"/>
  <c r="D155" i="5"/>
  <c r="C155" i="5"/>
  <c r="D154" i="5"/>
  <c r="C154" i="5"/>
  <c r="D153" i="5"/>
  <c r="C153" i="5"/>
  <c r="K423" i="5"/>
  <c r="E423" i="5"/>
  <c r="D423" i="5"/>
  <c r="C423" i="5"/>
  <c r="I422" i="5"/>
  <c r="F422" i="5"/>
  <c r="E422" i="5"/>
  <c r="D422" i="5"/>
  <c r="G421" i="5"/>
  <c r="F421" i="5"/>
  <c r="E421" i="5"/>
  <c r="C421" i="5"/>
  <c r="G420" i="5"/>
  <c r="F420" i="5"/>
  <c r="I419" i="5"/>
  <c r="H419" i="5"/>
  <c r="G419" i="5"/>
  <c r="E419" i="5"/>
  <c r="I418" i="5"/>
  <c r="H418" i="5"/>
  <c r="F418" i="5"/>
  <c r="I417" i="5"/>
  <c r="H417" i="5"/>
  <c r="G417" i="5"/>
  <c r="E417" i="5"/>
  <c r="H416" i="5"/>
  <c r="G416" i="5"/>
  <c r="G415" i="5"/>
  <c r="F415" i="5"/>
  <c r="C415" i="5"/>
  <c r="I414" i="5"/>
  <c r="H414" i="5"/>
  <c r="G414" i="5"/>
  <c r="F414" i="5"/>
  <c r="E414" i="5"/>
  <c r="D414" i="5"/>
  <c r="C414" i="5"/>
  <c r="H413" i="5"/>
  <c r="G413" i="5"/>
  <c r="F413" i="5"/>
  <c r="E413" i="5"/>
  <c r="D413" i="5"/>
  <c r="C413" i="5"/>
  <c r="H412" i="5"/>
  <c r="G412" i="5"/>
  <c r="F412" i="5"/>
  <c r="E412" i="5"/>
  <c r="D412" i="5"/>
  <c r="C412" i="5"/>
  <c r="H411" i="5"/>
  <c r="G411" i="5"/>
  <c r="F411" i="5"/>
  <c r="E411" i="5"/>
  <c r="D411" i="5"/>
  <c r="C411" i="5"/>
  <c r="H410" i="5"/>
  <c r="G410" i="5"/>
  <c r="F410" i="5"/>
  <c r="E410" i="5"/>
  <c r="D410" i="5"/>
  <c r="C410" i="5"/>
  <c r="G409" i="5"/>
  <c r="F409" i="5"/>
  <c r="E409" i="5"/>
  <c r="D409" i="5"/>
  <c r="C409" i="5"/>
  <c r="G408" i="5"/>
  <c r="F408" i="5"/>
  <c r="E408" i="5"/>
  <c r="D408" i="5"/>
  <c r="C408" i="5"/>
  <c r="F407" i="5"/>
  <c r="E407" i="5"/>
  <c r="D407" i="5"/>
  <c r="C407" i="5"/>
  <c r="F406" i="5"/>
  <c r="E406" i="5"/>
  <c r="D406" i="5"/>
  <c r="C406" i="5"/>
  <c r="E405" i="5"/>
  <c r="D405" i="5"/>
  <c r="C405" i="5"/>
  <c r="E404" i="5"/>
  <c r="D404" i="5"/>
  <c r="C404" i="5"/>
  <c r="E403" i="5"/>
  <c r="D403" i="5"/>
  <c r="C403" i="5"/>
  <c r="E402" i="5"/>
  <c r="D402" i="5"/>
  <c r="C402" i="5"/>
  <c r="E401" i="5"/>
  <c r="D401" i="5"/>
  <c r="C401" i="5"/>
  <c r="E400" i="5"/>
  <c r="D400" i="5"/>
  <c r="C400" i="5"/>
  <c r="E399" i="5"/>
  <c r="D399" i="5"/>
  <c r="C399" i="5"/>
  <c r="E398" i="5"/>
  <c r="D398" i="5"/>
  <c r="C398" i="5"/>
  <c r="E397" i="5"/>
  <c r="D397" i="5"/>
  <c r="C397" i="5"/>
  <c r="D396" i="5"/>
  <c r="C396" i="5"/>
  <c r="D395" i="5"/>
  <c r="C395" i="5"/>
  <c r="D394" i="5"/>
  <c r="C394" i="5"/>
  <c r="D393" i="5"/>
  <c r="C393" i="5"/>
  <c r="C392" i="5"/>
  <c r="C391" i="5"/>
  <c r="C390" i="5"/>
  <c r="C389" i="5"/>
  <c r="C388" i="5"/>
  <c r="P356" i="5"/>
  <c r="O356" i="5"/>
  <c r="N356" i="5"/>
  <c r="M356" i="5"/>
  <c r="L356" i="5"/>
  <c r="K356" i="5"/>
  <c r="J356" i="5"/>
  <c r="I356" i="5"/>
  <c r="H356" i="5"/>
  <c r="G356" i="5"/>
  <c r="F356" i="5"/>
  <c r="E356" i="5"/>
  <c r="C356" i="5"/>
  <c r="P355" i="5"/>
  <c r="O355" i="5"/>
  <c r="N355" i="5"/>
  <c r="M355" i="5"/>
  <c r="L355" i="5"/>
  <c r="K355" i="5"/>
  <c r="J355" i="5"/>
  <c r="I355" i="5"/>
  <c r="H355" i="5"/>
  <c r="G355" i="5"/>
  <c r="F355" i="5"/>
  <c r="E355" i="5"/>
  <c r="C355" i="5"/>
  <c r="P354" i="5"/>
  <c r="O354" i="5"/>
  <c r="N354" i="5"/>
  <c r="M354" i="5"/>
  <c r="L354" i="5"/>
  <c r="K354" i="5"/>
  <c r="J354" i="5"/>
  <c r="I354" i="5"/>
  <c r="H354" i="5"/>
  <c r="G354" i="5"/>
  <c r="F354" i="5"/>
  <c r="E354" i="5"/>
  <c r="C354" i="5"/>
  <c r="P353" i="5"/>
  <c r="O353" i="5"/>
  <c r="N353" i="5"/>
  <c r="M353" i="5"/>
  <c r="L353" i="5"/>
  <c r="K353" i="5"/>
  <c r="J353" i="5"/>
  <c r="I353" i="5"/>
  <c r="H353" i="5"/>
  <c r="G353" i="5"/>
  <c r="F353" i="5"/>
  <c r="E353" i="5"/>
  <c r="C353" i="5"/>
  <c r="P352" i="5"/>
  <c r="O352" i="5"/>
  <c r="N352" i="5"/>
  <c r="M352" i="5"/>
  <c r="L352" i="5"/>
  <c r="K352" i="5"/>
  <c r="J352" i="5"/>
  <c r="I352" i="5"/>
  <c r="H352" i="5"/>
  <c r="G352" i="5"/>
  <c r="F352" i="5"/>
  <c r="E352" i="5"/>
  <c r="C352" i="5"/>
  <c r="P351" i="5"/>
  <c r="O351" i="5"/>
  <c r="N351" i="5"/>
  <c r="M351" i="5"/>
  <c r="L351" i="5"/>
  <c r="K351" i="5"/>
  <c r="J351" i="5"/>
  <c r="I351" i="5"/>
  <c r="H351" i="5"/>
  <c r="G351" i="5"/>
  <c r="F351" i="5"/>
  <c r="E351" i="5"/>
  <c r="C351" i="5"/>
  <c r="P350" i="5"/>
  <c r="O350" i="5"/>
  <c r="N350" i="5"/>
  <c r="M350" i="5"/>
  <c r="L350" i="5"/>
  <c r="K350" i="5"/>
  <c r="J350" i="5"/>
  <c r="I350" i="5"/>
  <c r="H350" i="5"/>
  <c r="G350" i="5"/>
  <c r="F350" i="5"/>
  <c r="E350" i="5"/>
  <c r="C350" i="5"/>
  <c r="P349" i="5"/>
  <c r="O349" i="5"/>
  <c r="N349" i="5"/>
  <c r="M349" i="5"/>
  <c r="L349" i="5"/>
  <c r="K349" i="5"/>
  <c r="J349" i="5"/>
  <c r="I349" i="5"/>
  <c r="H349" i="5"/>
  <c r="G349" i="5"/>
  <c r="F349" i="5"/>
  <c r="E349" i="5"/>
  <c r="C349" i="5"/>
  <c r="P348" i="5"/>
  <c r="O348" i="5"/>
  <c r="N348" i="5"/>
  <c r="M348" i="5"/>
  <c r="L348" i="5"/>
  <c r="K348" i="5"/>
  <c r="J348" i="5"/>
  <c r="I348" i="5"/>
  <c r="H348" i="5"/>
  <c r="G348" i="5"/>
  <c r="F348" i="5"/>
  <c r="E348" i="5"/>
  <c r="C348" i="5"/>
  <c r="P347" i="5"/>
  <c r="O347" i="5"/>
  <c r="N347" i="5"/>
  <c r="M347" i="5"/>
  <c r="L347" i="5"/>
  <c r="K347" i="5"/>
  <c r="J347" i="5"/>
  <c r="I347" i="5"/>
  <c r="H347" i="5"/>
  <c r="G347" i="5"/>
  <c r="F347" i="5"/>
  <c r="E347" i="5"/>
  <c r="C347" i="5"/>
  <c r="P346" i="5"/>
  <c r="O346" i="5"/>
  <c r="N346" i="5"/>
  <c r="M346" i="5"/>
  <c r="L346" i="5"/>
  <c r="K346" i="5"/>
  <c r="J346" i="5"/>
  <c r="I346" i="5"/>
  <c r="H346" i="5"/>
  <c r="G346" i="5"/>
  <c r="F346" i="5"/>
  <c r="E346" i="5"/>
  <c r="C346" i="5"/>
  <c r="P345" i="5"/>
  <c r="O345" i="5"/>
  <c r="N345" i="5"/>
  <c r="M345" i="5"/>
  <c r="L345" i="5"/>
  <c r="K345" i="5"/>
  <c r="J345" i="5"/>
  <c r="I345" i="5"/>
  <c r="H345" i="5"/>
  <c r="G345" i="5"/>
  <c r="F345" i="5"/>
  <c r="E345" i="5"/>
  <c r="C345" i="5"/>
  <c r="P344" i="5"/>
  <c r="O344" i="5"/>
  <c r="N344" i="5"/>
  <c r="M344" i="5"/>
  <c r="L344" i="5"/>
  <c r="K344" i="5"/>
  <c r="J344" i="5"/>
  <c r="I344" i="5"/>
  <c r="H344" i="5"/>
  <c r="G344" i="5"/>
  <c r="F344" i="5"/>
  <c r="E344" i="5"/>
  <c r="C344" i="5"/>
  <c r="P343" i="5"/>
  <c r="O343" i="5"/>
  <c r="N343" i="5"/>
  <c r="M343" i="5"/>
  <c r="L343" i="5"/>
  <c r="K343" i="5"/>
  <c r="J343" i="5"/>
  <c r="I343" i="5"/>
  <c r="H343" i="5"/>
  <c r="G343" i="5"/>
  <c r="F343" i="5"/>
  <c r="E343" i="5"/>
  <c r="C343" i="5"/>
  <c r="P342" i="5"/>
  <c r="O342" i="5"/>
  <c r="N342" i="5"/>
  <c r="M342" i="5"/>
  <c r="L342" i="5"/>
  <c r="K342" i="5"/>
  <c r="J342" i="5"/>
  <c r="I342" i="5"/>
  <c r="H342" i="5"/>
  <c r="G342" i="5"/>
  <c r="F342" i="5"/>
  <c r="E342" i="5"/>
  <c r="C342" i="5"/>
  <c r="P341" i="5"/>
  <c r="O341" i="5"/>
  <c r="N341" i="5"/>
  <c r="M341" i="5"/>
  <c r="L341" i="5"/>
  <c r="K341" i="5"/>
  <c r="J341" i="5"/>
  <c r="I341" i="5"/>
  <c r="H341" i="5"/>
  <c r="G341" i="5"/>
  <c r="F341" i="5"/>
  <c r="E341" i="5"/>
  <c r="C341" i="5"/>
  <c r="P340" i="5"/>
  <c r="O340" i="5"/>
  <c r="N340" i="5"/>
  <c r="M340" i="5"/>
  <c r="L340" i="5"/>
  <c r="K340" i="5"/>
  <c r="J340" i="5"/>
  <c r="I340" i="5"/>
  <c r="H340" i="5"/>
  <c r="G340" i="5"/>
  <c r="F340" i="5"/>
  <c r="E340" i="5"/>
  <c r="C340" i="5"/>
  <c r="P339" i="5"/>
  <c r="O339" i="5"/>
  <c r="N339" i="5"/>
  <c r="M339" i="5"/>
  <c r="L339" i="5"/>
  <c r="K339" i="5"/>
  <c r="J339" i="5"/>
  <c r="I339" i="5"/>
  <c r="H339" i="5"/>
  <c r="G339" i="5"/>
  <c r="F339" i="5"/>
  <c r="E339" i="5"/>
  <c r="C339" i="5"/>
  <c r="P338" i="5"/>
  <c r="O338" i="5"/>
  <c r="N338" i="5"/>
  <c r="M338" i="5"/>
  <c r="L338" i="5"/>
  <c r="K338" i="5"/>
  <c r="J338" i="5"/>
  <c r="I338" i="5"/>
  <c r="H338" i="5"/>
  <c r="G338" i="5"/>
  <c r="F338" i="5"/>
  <c r="E338" i="5"/>
  <c r="C338" i="5"/>
  <c r="P337" i="5"/>
  <c r="O337" i="5"/>
  <c r="N337" i="5"/>
  <c r="M337" i="5"/>
  <c r="L337" i="5"/>
  <c r="K337" i="5"/>
  <c r="J337" i="5"/>
  <c r="I337" i="5"/>
  <c r="H337" i="5"/>
  <c r="G337" i="5"/>
  <c r="F337" i="5"/>
  <c r="E337" i="5"/>
  <c r="C337" i="5"/>
  <c r="P336" i="5"/>
  <c r="O336" i="5"/>
  <c r="N336" i="5"/>
  <c r="M336" i="5"/>
  <c r="L336" i="5"/>
  <c r="K336" i="5"/>
  <c r="J336" i="5"/>
  <c r="I336" i="5"/>
  <c r="H336" i="5"/>
  <c r="G336" i="5"/>
  <c r="F336" i="5"/>
  <c r="E336" i="5"/>
  <c r="C336" i="5"/>
  <c r="P335" i="5"/>
  <c r="O335" i="5"/>
  <c r="N335" i="5"/>
  <c r="M335" i="5"/>
  <c r="L335" i="5"/>
  <c r="K335" i="5"/>
  <c r="J335" i="5"/>
  <c r="I335" i="5"/>
  <c r="H335" i="5"/>
  <c r="G335" i="5"/>
  <c r="F335" i="5"/>
  <c r="E335" i="5"/>
  <c r="C335" i="5"/>
  <c r="P334" i="5"/>
  <c r="O334" i="5"/>
  <c r="N334" i="5"/>
  <c r="M334" i="5"/>
  <c r="L334" i="5"/>
  <c r="K334" i="5"/>
  <c r="J334" i="5"/>
  <c r="I334" i="5"/>
  <c r="H334" i="5"/>
  <c r="G334" i="5"/>
  <c r="F334" i="5"/>
  <c r="E334" i="5"/>
  <c r="C334" i="5"/>
  <c r="P333" i="5"/>
  <c r="O333" i="5"/>
  <c r="N333" i="5"/>
  <c r="M333" i="5"/>
  <c r="L333" i="5"/>
  <c r="K333" i="5"/>
  <c r="J333" i="5"/>
  <c r="I333" i="5"/>
  <c r="H333" i="5"/>
  <c r="G333" i="5"/>
  <c r="F333" i="5"/>
  <c r="E333" i="5"/>
  <c r="C333" i="5"/>
  <c r="P332" i="5"/>
  <c r="O332" i="5"/>
  <c r="N332" i="5"/>
  <c r="M332" i="5"/>
  <c r="L332" i="5"/>
  <c r="K332" i="5"/>
  <c r="J332" i="5"/>
  <c r="I332" i="5"/>
  <c r="H332" i="5"/>
  <c r="G332" i="5"/>
  <c r="F332" i="5"/>
  <c r="E332" i="5"/>
  <c r="C332" i="5"/>
  <c r="P331" i="5"/>
  <c r="O331" i="5"/>
  <c r="N331" i="5"/>
  <c r="M331" i="5"/>
  <c r="L331" i="5"/>
  <c r="K331" i="5"/>
  <c r="J331" i="5"/>
  <c r="I331" i="5"/>
  <c r="H331" i="5"/>
  <c r="G331" i="5"/>
  <c r="F331" i="5"/>
  <c r="E331" i="5"/>
  <c r="C331" i="5"/>
  <c r="P330" i="5"/>
  <c r="O330" i="5"/>
  <c r="N330" i="5"/>
  <c r="M330" i="5"/>
  <c r="L330" i="5"/>
  <c r="K330" i="5"/>
  <c r="J330" i="5"/>
  <c r="I330" i="5"/>
  <c r="H330" i="5"/>
  <c r="G330" i="5"/>
  <c r="F330" i="5"/>
  <c r="E330" i="5"/>
  <c r="C330" i="5"/>
  <c r="P329" i="5"/>
  <c r="O329" i="5"/>
  <c r="N329" i="5"/>
  <c r="M329" i="5"/>
  <c r="L329" i="5"/>
  <c r="K329" i="5"/>
  <c r="J329" i="5"/>
  <c r="I329" i="5"/>
  <c r="H329" i="5"/>
  <c r="G329" i="5"/>
  <c r="F329" i="5"/>
  <c r="E329" i="5"/>
  <c r="C329" i="5"/>
  <c r="P328" i="5"/>
  <c r="O328" i="5"/>
  <c r="N328" i="5"/>
  <c r="M328" i="5"/>
  <c r="L328" i="5"/>
  <c r="K328" i="5"/>
  <c r="J328" i="5"/>
  <c r="I328" i="5"/>
  <c r="H328" i="5"/>
  <c r="G328" i="5"/>
  <c r="F328" i="5"/>
  <c r="E328" i="5"/>
  <c r="C328" i="5"/>
  <c r="P327" i="5"/>
  <c r="O327" i="5"/>
  <c r="N327" i="5"/>
  <c r="M327" i="5"/>
  <c r="L327" i="5"/>
  <c r="K327" i="5"/>
  <c r="J327" i="5"/>
  <c r="I327" i="5"/>
  <c r="H327" i="5"/>
  <c r="G327" i="5"/>
  <c r="F327" i="5"/>
  <c r="E327" i="5"/>
  <c r="C327" i="5"/>
  <c r="P326" i="5"/>
  <c r="O326" i="5"/>
  <c r="N326" i="5"/>
  <c r="M326" i="5"/>
  <c r="L326" i="5"/>
  <c r="K326" i="5"/>
  <c r="J326" i="5"/>
  <c r="I326" i="5"/>
  <c r="H326" i="5"/>
  <c r="G326" i="5"/>
  <c r="F326" i="5"/>
  <c r="E326" i="5"/>
  <c r="C326"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P314" i="5"/>
  <c r="O314" i="5"/>
  <c r="N314" i="5"/>
  <c r="M314" i="5"/>
  <c r="L314" i="5"/>
  <c r="K314" i="5"/>
  <c r="J314" i="5"/>
  <c r="I314" i="5"/>
  <c r="H314" i="5"/>
  <c r="G314" i="5"/>
  <c r="F314" i="5"/>
  <c r="E314" i="5"/>
  <c r="C314" i="5"/>
  <c r="P313" i="5"/>
  <c r="O313" i="5"/>
  <c r="N313" i="5"/>
  <c r="M313" i="5"/>
  <c r="L313" i="5"/>
  <c r="K313" i="5"/>
  <c r="J313" i="5"/>
  <c r="I313" i="5"/>
  <c r="H313" i="5"/>
  <c r="G313" i="5"/>
  <c r="F313" i="5"/>
  <c r="E313" i="5"/>
  <c r="C313" i="5"/>
  <c r="P312" i="5"/>
  <c r="O312" i="5"/>
  <c r="N312" i="5"/>
  <c r="M312" i="5"/>
  <c r="L312" i="5"/>
  <c r="K312" i="5"/>
  <c r="J312" i="5"/>
  <c r="I312" i="5"/>
  <c r="H312" i="5"/>
  <c r="G312" i="5"/>
  <c r="F312" i="5"/>
  <c r="E312" i="5"/>
  <c r="C312" i="5"/>
  <c r="P311" i="5"/>
  <c r="O311" i="5"/>
  <c r="N311" i="5"/>
  <c r="M311" i="5"/>
  <c r="L311" i="5"/>
  <c r="K311" i="5"/>
  <c r="J311" i="5"/>
  <c r="I311" i="5"/>
  <c r="H311" i="5"/>
  <c r="G311" i="5"/>
  <c r="F311" i="5"/>
  <c r="E311" i="5"/>
  <c r="C311" i="5"/>
  <c r="P310" i="5"/>
  <c r="O310" i="5"/>
  <c r="N310" i="5"/>
  <c r="M310" i="5"/>
  <c r="L310" i="5"/>
  <c r="K310" i="5"/>
  <c r="J310" i="5"/>
  <c r="I310" i="5"/>
  <c r="H310" i="5"/>
  <c r="G310" i="5"/>
  <c r="F310" i="5"/>
  <c r="E310" i="5"/>
  <c r="C310" i="5"/>
  <c r="P309" i="5"/>
  <c r="O309" i="5"/>
  <c r="N309" i="5"/>
  <c r="M309" i="5"/>
  <c r="L309" i="5"/>
  <c r="K309" i="5"/>
  <c r="J309" i="5"/>
  <c r="I309" i="5"/>
  <c r="H309" i="5"/>
  <c r="G309" i="5"/>
  <c r="F309" i="5"/>
  <c r="E309" i="5"/>
  <c r="C309" i="5"/>
  <c r="P308" i="5"/>
  <c r="O308" i="5"/>
  <c r="N308" i="5"/>
  <c r="M308" i="5"/>
  <c r="L308" i="5"/>
  <c r="K308" i="5"/>
  <c r="J308" i="5"/>
  <c r="I308" i="5"/>
  <c r="H308" i="5"/>
  <c r="G308" i="5"/>
  <c r="F308" i="5"/>
  <c r="E308" i="5"/>
  <c r="C308" i="5"/>
  <c r="P307" i="5"/>
  <c r="O307" i="5"/>
  <c r="N307" i="5"/>
  <c r="M307" i="5"/>
  <c r="L307" i="5"/>
  <c r="K307" i="5"/>
  <c r="J307" i="5"/>
  <c r="I307" i="5"/>
  <c r="H307" i="5"/>
  <c r="G307" i="5"/>
  <c r="F307" i="5"/>
  <c r="E307" i="5"/>
  <c r="C307" i="5"/>
  <c r="P306" i="5"/>
  <c r="O306" i="5"/>
  <c r="N306" i="5"/>
  <c r="M306" i="5"/>
  <c r="L306" i="5"/>
  <c r="K306" i="5"/>
  <c r="J306" i="5"/>
  <c r="I306" i="5"/>
  <c r="H306" i="5"/>
  <c r="G306" i="5"/>
  <c r="F306" i="5"/>
  <c r="E306" i="5"/>
  <c r="C306" i="5"/>
  <c r="P305" i="5"/>
  <c r="O305" i="5"/>
  <c r="N305" i="5"/>
  <c r="M305" i="5"/>
  <c r="L305" i="5"/>
  <c r="K305" i="5"/>
  <c r="J305" i="5"/>
  <c r="I305" i="5"/>
  <c r="H305" i="5"/>
  <c r="G305" i="5"/>
  <c r="F305" i="5"/>
  <c r="E305" i="5"/>
  <c r="C305" i="5"/>
  <c r="P304" i="5"/>
  <c r="O304" i="5"/>
  <c r="N304" i="5"/>
  <c r="M304" i="5"/>
  <c r="L304" i="5"/>
  <c r="K304" i="5"/>
  <c r="J304" i="5"/>
  <c r="I304" i="5"/>
  <c r="H304" i="5"/>
  <c r="G304" i="5"/>
  <c r="F304" i="5"/>
  <c r="E304" i="5"/>
  <c r="C304" i="5"/>
  <c r="P303" i="5"/>
  <c r="O303" i="5"/>
  <c r="N303" i="5"/>
  <c r="M303" i="5"/>
  <c r="L303" i="5"/>
  <c r="K303" i="5"/>
  <c r="J303" i="5"/>
  <c r="I303" i="5"/>
  <c r="H303" i="5"/>
  <c r="G303" i="5"/>
  <c r="F303" i="5"/>
  <c r="E303" i="5"/>
  <c r="C303" i="5"/>
  <c r="P302" i="5"/>
  <c r="O302" i="5"/>
  <c r="N302" i="5"/>
  <c r="M302" i="5"/>
  <c r="L302" i="5"/>
  <c r="K302" i="5"/>
  <c r="J302" i="5"/>
  <c r="I302" i="5"/>
  <c r="H302" i="5"/>
  <c r="G302" i="5"/>
  <c r="F302" i="5"/>
  <c r="E302" i="5"/>
  <c r="C302" i="5"/>
  <c r="P301" i="5"/>
  <c r="O301" i="5"/>
  <c r="N301" i="5"/>
  <c r="M301" i="5"/>
  <c r="L301" i="5"/>
  <c r="K301" i="5"/>
  <c r="J301" i="5"/>
  <c r="I301" i="5"/>
  <c r="H301" i="5"/>
  <c r="G301" i="5"/>
  <c r="F301" i="5"/>
  <c r="E301" i="5"/>
  <c r="C301" i="5"/>
  <c r="P300" i="5"/>
  <c r="O300" i="5"/>
  <c r="N300" i="5"/>
  <c r="M300" i="5"/>
  <c r="L300" i="5"/>
  <c r="K300" i="5"/>
  <c r="J300" i="5"/>
  <c r="I300" i="5"/>
  <c r="H300" i="5"/>
  <c r="G300" i="5"/>
  <c r="F300" i="5"/>
  <c r="E300" i="5"/>
  <c r="C300" i="5"/>
  <c r="P299" i="5"/>
  <c r="O299" i="5"/>
  <c r="N299" i="5"/>
  <c r="M299" i="5"/>
  <c r="L299" i="5"/>
  <c r="K299" i="5"/>
  <c r="J299" i="5"/>
  <c r="I299" i="5"/>
  <c r="H299" i="5"/>
  <c r="G299" i="5"/>
  <c r="F299" i="5"/>
  <c r="E299" i="5"/>
  <c r="C299" i="5"/>
  <c r="P298" i="5"/>
  <c r="O298" i="5"/>
  <c r="N298" i="5"/>
  <c r="M298" i="5"/>
  <c r="L298" i="5"/>
  <c r="K298" i="5"/>
  <c r="J298" i="5"/>
  <c r="I298" i="5"/>
  <c r="H298" i="5"/>
  <c r="G298" i="5"/>
  <c r="F298" i="5"/>
  <c r="E298" i="5"/>
  <c r="C298" i="5"/>
  <c r="P297" i="5"/>
  <c r="O297" i="5"/>
  <c r="N297" i="5"/>
  <c r="M297" i="5"/>
  <c r="L297" i="5"/>
  <c r="K297" i="5"/>
  <c r="J297" i="5"/>
  <c r="I297" i="5"/>
  <c r="H297" i="5"/>
  <c r="G297" i="5"/>
  <c r="F297" i="5"/>
  <c r="E297" i="5"/>
  <c r="C297" i="5"/>
  <c r="P296" i="5"/>
  <c r="O296" i="5"/>
  <c r="N296" i="5"/>
  <c r="M296" i="5"/>
  <c r="L296" i="5"/>
  <c r="K296" i="5"/>
  <c r="J296" i="5"/>
  <c r="I296" i="5"/>
  <c r="H296" i="5"/>
  <c r="G296" i="5"/>
  <c r="F296" i="5"/>
  <c r="E296" i="5"/>
  <c r="C296" i="5"/>
  <c r="P295" i="5"/>
  <c r="O295" i="5"/>
  <c r="N295" i="5"/>
  <c r="M295" i="5"/>
  <c r="L295" i="5"/>
  <c r="K295" i="5"/>
  <c r="J295" i="5"/>
  <c r="I295" i="5"/>
  <c r="H295" i="5"/>
  <c r="G295" i="5"/>
  <c r="F295" i="5"/>
  <c r="E295" i="5"/>
  <c r="C295" i="5"/>
  <c r="P294" i="5"/>
  <c r="O294" i="5"/>
  <c r="N294" i="5"/>
  <c r="M294" i="5"/>
  <c r="L294" i="5"/>
  <c r="K294" i="5"/>
  <c r="J294" i="5"/>
  <c r="I294" i="5"/>
  <c r="H294" i="5"/>
  <c r="G294" i="5"/>
  <c r="F294" i="5"/>
  <c r="E294" i="5"/>
  <c r="C294" i="5"/>
  <c r="P293" i="5"/>
  <c r="O293" i="5"/>
  <c r="N293" i="5"/>
  <c r="M293" i="5"/>
  <c r="L293" i="5"/>
  <c r="K293" i="5"/>
  <c r="J293" i="5"/>
  <c r="I293" i="5"/>
  <c r="H293" i="5"/>
  <c r="G293" i="5"/>
  <c r="F293" i="5"/>
  <c r="E293" i="5"/>
  <c r="C293" i="5"/>
  <c r="P292" i="5"/>
  <c r="O292" i="5"/>
  <c r="N292" i="5"/>
  <c r="M292" i="5"/>
  <c r="L292" i="5"/>
  <c r="K292" i="5"/>
  <c r="J292" i="5"/>
  <c r="I292" i="5"/>
  <c r="H292" i="5"/>
  <c r="G292" i="5"/>
  <c r="F292" i="5"/>
  <c r="E292" i="5"/>
  <c r="C292" i="5"/>
  <c r="P291" i="5"/>
  <c r="O291" i="5"/>
  <c r="N291" i="5"/>
  <c r="M291" i="5"/>
  <c r="L291" i="5"/>
  <c r="K291" i="5"/>
  <c r="J291" i="5"/>
  <c r="I291" i="5"/>
  <c r="H291" i="5"/>
  <c r="G291" i="5"/>
  <c r="F291" i="5"/>
  <c r="E291" i="5"/>
  <c r="C291" i="5"/>
  <c r="P290" i="5"/>
  <c r="O290" i="5"/>
  <c r="N290" i="5"/>
  <c r="M290" i="5"/>
  <c r="L290" i="5"/>
  <c r="K290" i="5"/>
  <c r="J290" i="5"/>
  <c r="I290" i="5"/>
  <c r="H290" i="5"/>
  <c r="G290" i="5"/>
  <c r="F290" i="5"/>
  <c r="E290" i="5"/>
  <c r="C290" i="5"/>
  <c r="P289" i="5"/>
  <c r="O289" i="5"/>
  <c r="N289" i="5"/>
  <c r="M289" i="5"/>
  <c r="L289" i="5"/>
  <c r="K289" i="5"/>
  <c r="J289" i="5"/>
  <c r="I289" i="5"/>
  <c r="H289" i="5"/>
  <c r="G289" i="5"/>
  <c r="F289" i="5"/>
  <c r="E289" i="5"/>
  <c r="C289" i="5"/>
  <c r="P288" i="5"/>
  <c r="O288" i="5"/>
  <c r="N288" i="5"/>
  <c r="M288" i="5"/>
  <c r="L288" i="5"/>
  <c r="K288" i="5"/>
  <c r="J288" i="5"/>
  <c r="I288" i="5"/>
  <c r="H288" i="5"/>
  <c r="G288" i="5"/>
  <c r="F288" i="5"/>
  <c r="E288" i="5"/>
  <c r="C288" i="5"/>
  <c r="K430" i="5"/>
  <c r="J430" i="5"/>
  <c r="E430" i="5"/>
  <c r="D430" i="5"/>
  <c r="J429" i="5"/>
  <c r="I429" i="5"/>
  <c r="H429" i="5"/>
  <c r="G429" i="5"/>
  <c r="F429" i="5"/>
  <c r="K428" i="5"/>
  <c r="J428" i="5"/>
  <c r="F428" i="5"/>
  <c r="E428" i="5"/>
  <c r="D428" i="5"/>
  <c r="J427" i="5"/>
  <c r="I427" i="5"/>
  <c r="H427" i="5"/>
  <c r="G427" i="5"/>
  <c r="F427" i="5"/>
  <c r="K426" i="5"/>
  <c r="J426" i="5"/>
  <c r="J425" i="5"/>
  <c r="I425" i="5"/>
  <c r="J424" i="5"/>
  <c r="E424" i="5"/>
  <c r="D424" i="5"/>
  <c r="C424" i="5"/>
  <c r="J423" i="5"/>
  <c r="F423" i="5"/>
  <c r="G422" i="5"/>
  <c r="C422" i="5"/>
  <c r="H421" i="5"/>
  <c r="D421" i="5"/>
  <c r="I420" i="5"/>
  <c r="E420" i="5"/>
  <c r="F419" i="5"/>
  <c r="G418" i="5"/>
  <c r="C418" i="5"/>
  <c r="F417" i="5"/>
  <c r="I416" i="5"/>
  <c r="E416" i="5"/>
  <c r="H415" i="5"/>
  <c r="D415" i="5"/>
  <c r="G268" i="5" l="1"/>
  <c r="E425" i="5" s="1"/>
  <c r="E272" i="5"/>
  <c r="C429" i="5" s="1"/>
  <c r="I267" i="5"/>
  <c r="G424" i="5" s="1"/>
  <c r="J271" i="5"/>
  <c r="H428" i="5" s="1"/>
  <c r="D416" i="5"/>
  <c r="F259" i="5"/>
  <c r="H269" i="5"/>
  <c r="F426" i="5" s="1"/>
  <c r="G270" i="5"/>
  <c r="E427" i="5" s="1"/>
  <c r="K271" i="5"/>
  <c r="I428" i="5" s="1"/>
  <c r="G272" i="5"/>
  <c r="E429" i="5" s="1"/>
  <c r="K267" i="5"/>
  <c r="I424" i="5" s="1"/>
  <c r="G426" i="5"/>
  <c r="I269" i="5"/>
  <c r="I415" i="5"/>
  <c r="K258" i="5"/>
  <c r="C419" i="5"/>
  <c r="E262" i="5"/>
  <c r="J265" i="5"/>
  <c r="H422" i="5" s="1"/>
  <c r="C427" i="5"/>
  <c r="E270" i="5"/>
  <c r="I271" i="5"/>
  <c r="G428" i="5" s="1"/>
  <c r="C416" i="5"/>
  <c r="E259" i="5"/>
  <c r="D419" i="5"/>
  <c r="F262" i="5"/>
  <c r="H268" i="5"/>
  <c r="F425" i="5" s="1"/>
  <c r="J273" i="5"/>
  <c r="H430" i="5" s="1"/>
  <c r="I268" i="5"/>
  <c r="G425" i="5" s="1"/>
  <c r="E415" i="5"/>
  <c r="G258" i="5"/>
  <c r="F416" i="5"/>
  <c r="H259" i="5"/>
  <c r="J269" i="5"/>
  <c r="H426" i="5" s="1"/>
  <c r="E271" i="5"/>
  <c r="C428" i="5" s="1"/>
  <c r="E273" i="5"/>
  <c r="C430" i="5" s="1"/>
  <c r="H267" i="5"/>
  <c r="F424" i="5" s="1"/>
  <c r="M270" i="5"/>
  <c r="K427" i="5" s="1"/>
  <c r="D417" i="5"/>
  <c r="F260" i="5"/>
  <c r="C420" i="5"/>
  <c r="E263" i="5"/>
  <c r="J266" i="5"/>
  <c r="H423" i="5" s="1"/>
  <c r="M267" i="5"/>
  <c r="K424" i="5" s="1"/>
  <c r="K269" i="5"/>
  <c r="I426" i="5" s="1"/>
  <c r="D418" i="5"/>
  <c r="F261" i="5"/>
  <c r="I266" i="5"/>
  <c r="G423" i="5" s="1"/>
  <c r="M272" i="5"/>
  <c r="K429" i="5" s="1"/>
  <c r="J267" i="5"/>
  <c r="H424" i="5" s="1"/>
  <c r="E268" i="5"/>
  <c r="C425" i="5" s="1"/>
  <c r="M268" i="5"/>
  <c r="K425" i="5" s="1"/>
  <c r="C417" i="5"/>
  <c r="E260" i="5"/>
  <c r="K264" i="5"/>
  <c r="I421" i="5" s="1"/>
  <c r="D426" i="5"/>
  <c r="F269" i="5"/>
  <c r="I273" i="5"/>
  <c r="G430" i="5" s="1"/>
  <c r="E418" i="5"/>
  <c r="G261" i="5"/>
  <c r="G269" i="5"/>
  <c r="E426" i="5" s="1"/>
  <c r="F270" i="5"/>
  <c r="D427" i="5" s="1"/>
  <c r="D429" i="5"/>
  <c r="F272" i="5"/>
  <c r="F268" i="5"/>
  <c r="D425" i="5" s="1"/>
  <c r="E269" i="5"/>
  <c r="C426" i="5" s="1"/>
  <c r="N200" i="5"/>
  <c r="M200" i="5"/>
  <c r="L200" i="5"/>
  <c r="K200" i="5"/>
  <c r="J200" i="5"/>
  <c r="F200" i="5"/>
  <c r="E200" i="5"/>
  <c r="D200" i="5"/>
  <c r="C200" i="5"/>
  <c r="N199" i="5"/>
  <c r="M199" i="5"/>
  <c r="L199" i="5"/>
  <c r="K199" i="5"/>
  <c r="J199" i="5"/>
  <c r="F199" i="5"/>
  <c r="E199" i="5"/>
  <c r="D199" i="5"/>
  <c r="C199" i="5"/>
  <c r="N198" i="5"/>
  <c r="M198" i="5"/>
  <c r="L198" i="5"/>
  <c r="K198" i="5"/>
  <c r="J198" i="5"/>
  <c r="F198" i="5"/>
  <c r="E198" i="5"/>
  <c r="D198" i="5"/>
  <c r="C198" i="5"/>
  <c r="N197" i="5"/>
  <c r="M197" i="5"/>
  <c r="L197" i="5"/>
  <c r="K197" i="5"/>
  <c r="J197" i="5"/>
  <c r="F197" i="5"/>
  <c r="E197" i="5"/>
  <c r="D197" i="5"/>
  <c r="C197" i="5"/>
  <c r="N196" i="5"/>
  <c r="M196" i="5"/>
  <c r="L196" i="5"/>
  <c r="K196" i="5"/>
  <c r="J196" i="5"/>
  <c r="F196" i="5"/>
  <c r="E196" i="5"/>
  <c r="D196" i="5"/>
  <c r="C196" i="5"/>
  <c r="C49" i="5"/>
  <c r="C47" i="5"/>
  <c r="C44" i="5"/>
  <c r="N520" i="7"/>
  <c r="I559" i="7" s="1"/>
  <c r="N519" i="7"/>
  <c r="M558" i="7" s="1"/>
  <c r="N518" i="7"/>
  <c r="I557" i="7" s="1"/>
  <c r="N517" i="7"/>
  <c r="M556" i="7" s="1"/>
  <c r="N516" i="7"/>
  <c r="I555" i="7" s="1"/>
  <c r="N515" i="7"/>
  <c r="L554" i="7" s="1"/>
  <c r="N514" i="7"/>
  <c r="H553" i="7" s="1"/>
  <c r="N513" i="7"/>
  <c r="L552" i="7" s="1"/>
  <c r="N512" i="7"/>
  <c r="I551" i="7" s="1"/>
  <c r="N511" i="7"/>
  <c r="L550" i="7" s="1"/>
  <c r="N510" i="7"/>
  <c r="H549" i="7" s="1"/>
  <c r="N509" i="7"/>
  <c r="M548" i="7" s="1"/>
  <c r="N508" i="7"/>
  <c r="I547" i="7" s="1"/>
  <c r="N507" i="7"/>
  <c r="L546" i="7" s="1"/>
  <c r="N506" i="7"/>
  <c r="H545" i="7" s="1"/>
  <c r="N505" i="7"/>
  <c r="L544" i="7" s="1"/>
  <c r="N504" i="7"/>
  <c r="H543" i="7" s="1"/>
  <c r="N503" i="7"/>
  <c r="L542" i="7" s="1"/>
  <c r="N502" i="7"/>
  <c r="H541" i="7" s="1"/>
  <c r="N501" i="7"/>
  <c r="M540" i="7" s="1"/>
  <c r="N500" i="7"/>
  <c r="I539" i="7" s="1"/>
  <c r="N499" i="7"/>
  <c r="L538" i="7" s="1"/>
  <c r="N498" i="7"/>
  <c r="H537" i="7" s="1"/>
  <c r="N497" i="7"/>
  <c r="L536" i="7" s="1"/>
  <c r="N496" i="7"/>
  <c r="H535" i="7" s="1"/>
  <c r="N495" i="7"/>
  <c r="L534" i="7" s="1"/>
  <c r="N494" i="7"/>
  <c r="H533" i="7" s="1"/>
  <c r="N493" i="7"/>
  <c r="M532" i="7" s="1"/>
  <c r="N492" i="7"/>
  <c r="H531" i="7" s="1"/>
  <c r="N491" i="7"/>
  <c r="I530" i="7" s="1"/>
  <c r="N199" i="6"/>
  <c r="P276" i="6" s="1"/>
  <c r="M199" i="6"/>
  <c r="O276" i="6" s="1"/>
  <c r="L199" i="6"/>
  <c r="N276" i="6" s="1"/>
  <c r="K199" i="6"/>
  <c r="M276" i="6" s="1"/>
  <c r="J199" i="6"/>
  <c r="L276" i="6" s="1"/>
  <c r="I199" i="6"/>
  <c r="K276" i="6" s="1"/>
  <c r="H199" i="6"/>
  <c r="J276" i="6" s="1"/>
  <c r="G199" i="6"/>
  <c r="I276" i="6" s="1"/>
  <c r="F199" i="6"/>
  <c r="H276" i="6" s="1"/>
  <c r="E199" i="6"/>
  <c r="G276" i="6" s="1"/>
  <c r="D199" i="6"/>
  <c r="F276" i="6" s="1"/>
  <c r="C199" i="6"/>
  <c r="E276" i="6" s="1"/>
  <c r="N198" i="6"/>
  <c r="P275" i="6" s="1"/>
  <c r="M198" i="6"/>
  <c r="O275" i="6" s="1"/>
  <c r="L198" i="6"/>
  <c r="N275" i="6" s="1"/>
  <c r="K198" i="6"/>
  <c r="M275" i="6" s="1"/>
  <c r="J198" i="6"/>
  <c r="L275" i="6" s="1"/>
  <c r="I198" i="6"/>
  <c r="K275" i="6" s="1"/>
  <c r="H198" i="6"/>
  <c r="J275" i="6" s="1"/>
  <c r="G198" i="6"/>
  <c r="I275" i="6" s="1"/>
  <c r="F198" i="6"/>
  <c r="H275" i="6" s="1"/>
  <c r="E198" i="6"/>
  <c r="G275" i="6" s="1"/>
  <c r="D198" i="6"/>
  <c r="F275" i="6" s="1"/>
  <c r="C198" i="6"/>
  <c r="E275" i="6" s="1"/>
  <c r="N197" i="6"/>
  <c r="P274" i="6" s="1"/>
  <c r="M197" i="6"/>
  <c r="O274" i="6" s="1"/>
  <c r="L197" i="6"/>
  <c r="N274" i="6" s="1"/>
  <c r="K197" i="6"/>
  <c r="M274" i="6" s="1"/>
  <c r="J197" i="6"/>
  <c r="L274" i="6" s="1"/>
  <c r="I197" i="6"/>
  <c r="K274" i="6" s="1"/>
  <c r="H197" i="6"/>
  <c r="J274" i="6" s="1"/>
  <c r="G197" i="6"/>
  <c r="I274" i="6" s="1"/>
  <c r="F197" i="6"/>
  <c r="H274" i="6" s="1"/>
  <c r="E197" i="6"/>
  <c r="G274" i="6" s="1"/>
  <c r="D197" i="6"/>
  <c r="F274" i="6" s="1"/>
  <c r="C197" i="6"/>
  <c r="E274" i="6" s="1"/>
  <c r="N196" i="6"/>
  <c r="P273" i="6" s="1"/>
  <c r="M196" i="6"/>
  <c r="O273" i="6" s="1"/>
  <c r="L196" i="6"/>
  <c r="N273" i="6" s="1"/>
  <c r="K196" i="6"/>
  <c r="M273" i="6" s="1"/>
  <c r="J196" i="6"/>
  <c r="L273" i="6" s="1"/>
  <c r="I196" i="6"/>
  <c r="K273" i="6" s="1"/>
  <c r="H196" i="6"/>
  <c r="J273" i="6" s="1"/>
  <c r="G196" i="6"/>
  <c r="I273" i="6" s="1"/>
  <c r="F196" i="6"/>
  <c r="H273" i="6" s="1"/>
  <c r="E196" i="6"/>
  <c r="G273" i="6" s="1"/>
  <c r="D196" i="6"/>
  <c r="F273" i="6" s="1"/>
  <c r="C196" i="6"/>
  <c r="E273" i="6" s="1"/>
  <c r="N195" i="6"/>
  <c r="M195" i="6"/>
  <c r="L195" i="6"/>
  <c r="K195" i="6"/>
  <c r="M272" i="6" s="1"/>
  <c r="J195" i="6"/>
  <c r="L272" i="6" s="1"/>
  <c r="I195" i="6"/>
  <c r="K272" i="6" s="1"/>
  <c r="H195" i="6"/>
  <c r="J272" i="6" s="1"/>
  <c r="G195" i="6"/>
  <c r="I272" i="6" s="1"/>
  <c r="F195" i="6"/>
  <c r="H272" i="6" s="1"/>
  <c r="E195" i="6"/>
  <c r="G272" i="6" s="1"/>
  <c r="D195" i="6"/>
  <c r="F272" i="6" s="1"/>
  <c r="C195" i="6"/>
  <c r="E272" i="6" s="1"/>
  <c r="N194" i="6"/>
  <c r="M194" i="6"/>
  <c r="L194" i="6"/>
  <c r="K194" i="6"/>
  <c r="M271" i="6" s="1"/>
  <c r="J194" i="6"/>
  <c r="L271" i="6" s="1"/>
  <c r="I194" i="6"/>
  <c r="K271" i="6" s="1"/>
  <c r="H194" i="6"/>
  <c r="J271" i="6" s="1"/>
  <c r="G194" i="6"/>
  <c r="I271" i="6" s="1"/>
  <c r="F194" i="6"/>
  <c r="H271" i="6" s="1"/>
  <c r="E194" i="6"/>
  <c r="G271" i="6" s="1"/>
  <c r="D194" i="6"/>
  <c r="F271" i="6" s="1"/>
  <c r="C194" i="6"/>
  <c r="E271" i="6" s="1"/>
  <c r="N193" i="6"/>
  <c r="M193" i="6"/>
  <c r="L193" i="6"/>
  <c r="K193" i="6"/>
  <c r="M270" i="6" s="1"/>
  <c r="J193" i="6"/>
  <c r="L270" i="6" s="1"/>
  <c r="I193" i="6"/>
  <c r="K270" i="6" s="1"/>
  <c r="H193" i="6"/>
  <c r="J270" i="6" s="1"/>
  <c r="G193" i="6"/>
  <c r="I270" i="6" s="1"/>
  <c r="F193" i="6"/>
  <c r="H270" i="6" s="1"/>
  <c r="E193" i="6"/>
  <c r="G270" i="6" s="1"/>
  <c r="D193" i="6"/>
  <c r="F270" i="6" s="1"/>
  <c r="C193" i="6"/>
  <c r="E270" i="6" s="1"/>
  <c r="N192" i="6"/>
  <c r="M192" i="6"/>
  <c r="L192" i="6"/>
  <c r="K192" i="6"/>
  <c r="M269" i="6" s="1"/>
  <c r="J192" i="6"/>
  <c r="L269" i="6" s="1"/>
  <c r="I192" i="6"/>
  <c r="K269" i="6" s="1"/>
  <c r="H192" i="6"/>
  <c r="J269" i="6" s="1"/>
  <c r="G192" i="6"/>
  <c r="I269" i="6" s="1"/>
  <c r="F192" i="6"/>
  <c r="H269" i="6" s="1"/>
  <c r="E192" i="6"/>
  <c r="G269" i="6" s="1"/>
  <c r="D192" i="6"/>
  <c r="F269" i="6" s="1"/>
  <c r="C192" i="6"/>
  <c r="E269" i="6" s="1"/>
  <c r="N191" i="6"/>
  <c r="M191" i="6"/>
  <c r="L191" i="6"/>
  <c r="K191" i="6"/>
  <c r="M268" i="6" s="1"/>
  <c r="J191" i="6"/>
  <c r="L268" i="6" s="1"/>
  <c r="I191" i="6"/>
  <c r="K268" i="6" s="1"/>
  <c r="H191" i="6"/>
  <c r="J268" i="6" s="1"/>
  <c r="G191" i="6"/>
  <c r="I268" i="6" s="1"/>
  <c r="F191" i="6"/>
  <c r="H268" i="6" s="1"/>
  <c r="E191" i="6"/>
  <c r="G268" i="6" s="1"/>
  <c r="D191" i="6"/>
  <c r="F268" i="6" s="1"/>
  <c r="C191" i="6"/>
  <c r="E268" i="6" s="1"/>
  <c r="N190" i="6"/>
  <c r="M190" i="6"/>
  <c r="L190" i="6"/>
  <c r="K190" i="6"/>
  <c r="M267" i="6" s="1"/>
  <c r="J190" i="6"/>
  <c r="L267" i="6" s="1"/>
  <c r="I190" i="6"/>
  <c r="K267" i="6" s="1"/>
  <c r="H190" i="6"/>
  <c r="J267" i="6" s="1"/>
  <c r="G190" i="6"/>
  <c r="I267" i="6" s="1"/>
  <c r="F190" i="6"/>
  <c r="H267" i="6" s="1"/>
  <c r="E190" i="6"/>
  <c r="G267" i="6" s="1"/>
  <c r="D190" i="6"/>
  <c r="F267" i="6" s="1"/>
  <c r="C190" i="6"/>
  <c r="E267" i="6" s="1"/>
  <c r="N189" i="6"/>
  <c r="M189" i="6"/>
  <c r="L189" i="6"/>
  <c r="K189" i="6"/>
  <c r="M266" i="6" s="1"/>
  <c r="J189" i="6"/>
  <c r="L266" i="6" s="1"/>
  <c r="I189" i="6"/>
  <c r="K266" i="6" s="1"/>
  <c r="H189" i="6"/>
  <c r="J266" i="6" s="1"/>
  <c r="G189" i="6"/>
  <c r="I266" i="6" s="1"/>
  <c r="F189" i="6"/>
  <c r="H266" i="6" s="1"/>
  <c r="E189" i="6"/>
  <c r="G266" i="6" s="1"/>
  <c r="D189" i="6"/>
  <c r="F266" i="6" s="1"/>
  <c r="C189" i="6"/>
  <c r="E266" i="6" s="1"/>
  <c r="N188" i="6"/>
  <c r="M188" i="6"/>
  <c r="L188" i="6"/>
  <c r="K188" i="6"/>
  <c r="M265" i="6" s="1"/>
  <c r="J188" i="6"/>
  <c r="L265" i="6" s="1"/>
  <c r="I188" i="6"/>
  <c r="K265" i="6" s="1"/>
  <c r="H188" i="6"/>
  <c r="J265" i="6" s="1"/>
  <c r="G188" i="6"/>
  <c r="I265" i="6" s="1"/>
  <c r="F188" i="6"/>
  <c r="H265" i="6" s="1"/>
  <c r="E188" i="6"/>
  <c r="G265" i="6" s="1"/>
  <c r="D188" i="6"/>
  <c r="F265" i="6" s="1"/>
  <c r="C188" i="6"/>
  <c r="E265" i="6" s="1"/>
  <c r="N187" i="6"/>
  <c r="M187" i="6"/>
  <c r="L187" i="6"/>
  <c r="K187" i="6"/>
  <c r="J187" i="6"/>
  <c r="I187" i="6"/>
  <c r="K264" i="6" s="1"/>
  <c r="H187" i="6"/>
  <c r="J264" i="6" s="1"/>
  <c r="G187" i="6"/>
  <c r="I264" i="6" s="1"/>
  <c r="F187" i="6"/>
  <c r="H264" i="6" s="1"/>
  <c r="E187" i="6"/>
  <c r="G264" i="6" s="1"/>
  <c r="D187" i="6"/>
  <c r="F264" i="6" s="1"/>
  <c r="C187" i="6"/>
  <c r="E264" i="6" s="1"/>
  <c r="N186" i="6"/>
  <c r="M186" i="6"/>
  <c r="L186" i="6"/>
  <c r="K186" i="6"/>
  <c r="J186" i="6"/>
  <c r="I186" i="6"/>
  <c r="K263" i="6" s="1"/>
  <c r="H186" i="6"/>
  <c r="J263" i="6" s="1"/>
  <c r="G186" i="6"/>
  <c r="I263" i="6" s="1"/>
  <c r="F186" i="6"/>
  <c r="H263" i="6" s="1"/>
  <c r="E186" i="6"/>
  <c r="G263" i="6" s="1"/>
  <c r="D186" i="6"/>
  <c r="F263" i="6" s="1"/>
  <c r="C186" i="6"/>
  <c r="E263" i="6" s="1"/>
  <c r="N185" i="6"/>
  <c r="M185" i="6"/>
  <c r="L185" i="6"/>
  <c r="K185" i="6"/>
  <c r="J185" i="6"/>
  <c r="I185" i="6"/>
  <c r="K262" i="6" s="1"/>
  <c r="H185" i="6"/>
  <c r="J262" i="6" s="1"/>
  <c r="G185" i="6"/>
  <c r="I262" i="6" s="1"/>
  <c r="F185" i="6"/>
  <c r="H262" i="6" s="1"/>
  <c r="E185" i="6"/>
  <c r="G262" i="6" s="1"/>
  <c r="D185" i="6"/>
  <c r="F262" i="6" s="1"/>
  <c r="C185" i="6"/>
  <c r="E262" i="6" s="1"/>
  <c r="N184" i="6"/>
  <c r="M184" i="6"/>
  <c r="L184" i="6"/>
  <c r="K184" i="6"/>
  <c r="J184" i="6"/>
  <c r="I184" i="6"/>
  <c r="K261" i="6" s="1"/>
  <c r="H184" i="6"/>
  <c r="J261" i="6" s="1"/>
  <c r="G184" i="6"/>
  <c r="I261" i="6" s="1"/>
  <c r="F184" i="6"/>
  <c r="H261" i="6" s="1"/>
  <c r="E184" i="6"/>
  <c r="G261" i="6" s="1"/>
  <c r="D184" i="6"/>
  <c r="F261" i="6" s="1"/>
  <c r="C184" i="6"/>
  <c r="E261" i="6" s="1"/>
  <c r="N183" i="6"/>
  <c r="M183" i="6"/>
  <c r="L183" i="6"/>
  <c r="K183" i="6"/>
  <c r="J183" i="6"/>
  <c r="I183" i="6"/>
  <c r="K260" i="6" s="1"/>
  <c r="H183" i="6"/>
  <c r="J260" i="6" s="1"/>
  <c r="G183" i="6"/>
  <c r="I260" i="6" s="1"/>
  <c r="F183" i="6"/>
  <c r="H260" i="6" s="1"/>
  <c r="E183" i="6"/>
  <c r="G260" i="6" s="1"/>
  <c r="D183" i="6"/>
  <c r="F260" i="6" s="1"/>
  <c r="C183" i="6"/>
  <c r="E260" i="6" s="1"/>
  <c r="N182" i="6"/>
  <c r="M182" i="6"/>
  <c r="L182" i="6"/>
  <c r="K182" i="6"/>
  <c r="J182" i="6"/>
  <c r="I182" i="6"/>
  <c r="K259" i="6" s="1"/>
  <c r="H182" i="6"/>
  <c r="J259" i="6" s="1"/>
  <c r="G182" i="6"/>
  <c r="I259" i="6" s="1"/>
  <c r="F182" i="6"/>
  <c r="H259" i="6" s="1"/>
  <c r="E182" i="6"/>
  <c r="G259" i="6" s="1"/>
  <c r="D182" i="6"/>
  <c r="F259" i="6" s="1"/>
  <c r="C182" i="6"/>
  <c r="E259" i="6" s="1"/>
  <c r="N181" i="6"/>
  <c r="M181" i="6"/>
  <c r="L181" i="6"/>
  <c r="K181" i="6"/>
  <c r="J181" i="6"/>
  <c r="I181" i="6"/>
  <c r="K258" i="6" s="1"/>
  <c r="H181" i="6"/>
  <c r="J258" i="6" s="1"/>
  <c r="G181" i="6"/>
  <c r="I258" i="6" s="1"/>
  <c r="F181" i="6"/>
  <c r="H258" i="6" s="1"/>
  <c r="E181" i="6"/>
  <c r="G258" i="6" s="1"/>
  <c r="D181" i="6"/>
  <c r="F258" i="6" s="1"/>
  <c r="C181" i="6"/>
  <c r="E258" i="6" s="1"/>
  <c r="N180" i="6"/>
  <c r="M180" i="6"/>
  <c r="L180" i="6"/>
  <c r="K180" i="6"/>
  <c r="J180" i="6"/>
  <c r="I180" i="6"/>
  <c r="K257" i="6" s="1"/>
  <c r="H180" i="6"/>
  <c r="J257" i="6" s="1"/>
  <c r="G180" i="6"/>
  <c r="I257" i="6" s="1"/>
  <c r="F180" i="6"/>
  <c r="H257" i="6" s="1"/>
  <c r="E180" i="6"/>
  <c r="G257" i="6" s="1"/>
  <c r="D180" i="6"/>
  <c r="F257" i="6" s="1"/>
  <c r="C180" i="6"/>
  <c r="E257" i="6" s="1"/>
  <c r="N179" i="6"/>
  <c r="M179" i="6"/>
  <c r="L179" i="6"/>
  <c r="K179" i="6"/>
  <c r="J179" i="6"/>
  <c r="I179" i="6"/>
  <c r="K256" i="6" s="1"/>
  <c r="H179" i="6"/>
  <c r="J256" i="6" s="1"/>
  <c r="G179" i="6"/>
  <c r="I256" i="6" s="1"/>
  <c r="F179" i="6"/>
  <c r="H256" i="6" s="1"/>
  <c r="E179" i="6"/>
  <c r="G256" i="6" s="1"/>
  <c r="D179" i="6"/>
  <c r="F256" i="6" s="1"/>
  <c r="C179" i="6"/>
  <c r="E256" i="6" s="1"/>
  <c r="N178" i="6"/>
  <c r="M178" i="6"/>
  <c r="L178" i="6"/>
  <c r="K178" i="6"/>
  <c r="J178" i="6"/>
  <c r="I178" i="6"/>
  <c r="K255" i="6" s="1"/>
  <c r="H178" i="6"/>
  <c r="J255" i="6" s="1"/>
  <c r="G178" i="6"/>
  <c r="I255" i="6" s="1"/>
  <c r="F178" i="6"/>
  <c r="H255" i="6" s="1"/>
  <c r="E178" i="6"/>
  <c r="G255" i="6" s="1"/>
  <c r="D178" i="6"/>
  <c r="F255" i="6" s="1"/>
  <c r="C178" i="6"/>
  <c r="E255" i="6" s="1"/>
  <c r="N177" i="6"/>
  <c r="M177" i="6"/>
  <c r="L177" i="6"/>
  <c r="K177" i="6"/>
  <c r="J177" i="6"/>
  <c r="I177" i="6"/>
  <c r="H177" i="6"/>
  <c r="G177" i="6"/>
  <c r="F177" i="6"/>
  <c r="H254" i="6" s="1"/>
  <c r="E177" i="6"/>
  <c r="G254" i="6" s="1"/>
  <c r="D177" i="6"/>
  <c r="F254" i="6" s="1"/>
  <c r="C177" i="6"/>
  <c r="E254" i="6" s="1"/>
  <c r="N176" i="6"/>
  <c r="M176" i="6"/>
  <c r="L176" i="6"/>
  <c r="K176" i="6"/>
  <c r="J176" i="6"/>
  <c r="I176" i="6"/>
  <c r="H176" i="6"/>
  <c r="G176" i="6"/>
  <c r="F176" i="6"/>
  <c r="H253" i="6" s="1"/>
  <c r="E176" i="6"/>
  <c r="G253" i="6" s="1"/>
  <c r="D176" i="6"/>
  <c r="F253" i="6" s="1"/>
  <c r="C176" i="6"/>
  <c r="E253" i="6" s="1"/>
  <c r="N175" i="6"/>
  <c r="M175" i="6"/>
  <c r="L175" i="6"/>
  <c r="K175" i="6"/>
  <c r="J175" i="6"/>
  <c r="I175" i="6"/>
  <c r="H175" i="6"/>
  <c r="G175" i="6"/>
  <c r="F175" i="6"/>
  <c r="H252" i="6" s="1"/>
  <c r="E175" i="6"/>
  <c r="G252" i="6" s="1"/>
  <c r="D175" i="6"/>
  <c r="F252" i="6" s="1"/>
  <c r="C175" i="6"/>
  <c r="E252" i="6" s="1"/>
  <c r="N174" i="6"/>
  <c r="M174" i="6"/>
  <c r="L174" i="6"/>
  <c r="K174" i="6"/>
  <c r="J174" i="6"/>
  <c r="I174" i="6"/>
  <c r="H174" i="6"/>
  <c r="G174" i="6"/>
  <c r="F174" i="6"/>
  <c r="H251" i="6" s="1"/>
  <c r="E174" i="6"/>
  <c r="G251" i="6" s="1"/>
  <c r="D174" i="6"/>
  <c r="F251" i="6" s="1"/>
  <c r="C174" i="6"/>
  <c r="E251" i="6" s="1"/>
  <c r="N173" i="6"/>
  <c r="M173" i="6"/>
  <c r="L173" i="6"/>
  <c r="K173" i="6"/>
  <c r="J173" i="6"/>
  <c r="I173" i="6"/>
  <c r="H173" i="6"/>
  <c r="G173" i="6"/>
  <c r="F173" i="6"/>
  <c r="H250" i="6" s="1"/>
  <c r="E173" i="6"/>
  <c r="G250" i="6" s="1"/>
  <c r="D173" i="6"/>
  <c r="F250" i="6" s="1"/>
  <c r="C173" i="6"/>
  <c r="E250" i="6" s="1"/>
  <c r="N172" i="6"/>
  <c r="M172" i="6"/>
  <c r="L172" i="6"/>
  <c r="K172" i="6"/>
  <c r="J172" i="6"/>
  <c r="I172" i="6"/>
  <c r="H172" i="6"/>
  <c r="G172" i="6"/>
  <c r="F172" i="6"/>
  <c r="H249" i="6" s="1"/>
  <c r="E172" i="6"/>
  <c r="G249" i="6" s="1"/>
  <c r="D172" i="6"/>
  <c r="F249" i="6" s="1"/>
  <c r="C172" i="6"/>
  <c r="E249" i="6" s="1"/>
  <c r="N171" i="6"/>
  <c r="M171" i="6"/>
  <c r="L171" i="6"/>
  <c r="K171" i="6"/>
  <c r="J171" i="6"/>
  <c r="I171" i="6"/>
  <c r="H171" i="6"/>
  <c r="G171" i="6"/>
  <c r="F171" i="6"/>
  <c r="H248" i="6" s="1"/>
  <c r="E171" i="6"/>
  <c r="G248" i="6" s="1"/>
  <c r="D171" i="6"/>
  <c r="F248" i="6" s="1"/>
  <c r="C171" i="6"/>
  <c r="E248" i="6" s="1"/>
  <c r="N170" i="6"/>
  <c r="M170" i="6"/>
  <c r="L170" i="6"/>
  <c r="K170" i="6"/>
  <c r="J170" i="6"/>
  <c r="I170" i="6"/>
  <c r="H170" i="6"/>
  <c r="G170" i="6"/>
  <c r="F170" i="6"/>
  <c r="H247" i="6" s="1"/>
  <c r="E170" i="6"/>
  <c r="G247" i="6" s="1"/>
  <c r="D170" i="6"/>
  <c r="F247" i="6" s="1"/>
  <c r="C170" i="6"/>
  <c r="E247" i="6" s="1"/>
  <c r="N169" i="6"/>
  <c r="M169" i="6"/>
  <c r="L169" i="6"/>
  <c r="K169" i="6"/>
  <c r="J169" i="6"/>
  <c r="I169" i="6"/>
  <c r="H169" i="6"/>
  <c r="G169" i="6"/>
  <c r="F169" i="6"/>
  <c r="H246" i="6" s="1"/>
  <c r="E169" i="6"/>
  <c r="G246" i="6" s="1"/>
  <c r="D169" i="6"/>
  <c r="F246" i="6" s="1"/>
  <c r="C169" i="6"/>
  <c r="E246" i="6" s="1"/>
  <c r="N168" i="6"/>
  <c r="M168" i="6"/>
  <c r="L168" i="6"/>
  <c r="K168" i="6"/>
  <c r="J168" i="6"/>
  <c r="I168" i="6"/>
  <c r="H168" i="6"/>
  <c r="G168" i="6"/>
  <c r="F168" i="6"/>
  <c r="H245" i="6" s="1"/>
  <c r="E168" i="6"/>
  <c r="G245" i="6" s="1"/>
  <c r="D168" i="6"/>
  <c r="F245" i="6" s="1"/>
  <c r="C168" i="6"/>
  <c r="E245" i="6" s="1"/>
  <c r="N167" i="6"/>
  <c r="M167" i="6"/>
  <c r="L167" i="6"/>
  <c r="K167" i="6"/>
  <c r="J167" i="6"/>
  <c r="I167" i="6"/>
  <c r="H167" i="6"/>
  <c r="G167" i="6"/>
  <c r="F167" i="6"/>
  <c r="H244" i="6" s="1"/>
  <c r="E167" i="6"/>
  <c r="G244" i="6" s="1"/>
  <c r="D167" i="6"/>
  <c r="F244" i="6" s="1"/>
  <c r="C167" i="6"/>
  <c r="E244" i="6" s="1"/>
  <c r="N166" i="6"/>
  <c r="M166" i="6"/>
  <c r="L166" i="6"/>
  <c r="K166" i="6"/>
  <c r="J166" i="6"/>
  <c r="I166" i="6"/>
  <c r="H166" i="6"/>
  <c r="G166" i="6"/>
  <c r="F166" i="6"/>
  <c r="H243" i="6" s="1"/>
  <c r="E166" i="6"/>
  <c r="G243" i="6" s="1"/>
  <c r="D166" i="6"/>
  <c r="F243" i="6" s="1"/>
  <c r="C166" i="6"/>
  <c r="E243" i="6" s="1"/>
  <c r="N165" i="6"/>
  <c r="M165" i="6"/>
  <c r="L165" i="6"/>
  <c r="K165" i="6"/>
  <c r="J165" i="6"/>
  <c r="I165" i="6"/>
  <c r="H165" i="6"/>
  <c r="G165" i="6"/>
  <c r="F165" i="6"/>
  <c r="H242" i="6" s="1"/>
  <c r="E165" i="6"/>
  <c r="G242" i="6" s="1"/>
  <c r="D165" i="6"/>
  <c r="F242" i="6" s="1"/>
  <c r="C165" i="6"/>
  <c r="E242" i="6" s="1"/>
  <c r="N164" i="6"/>
  <c r="M164" i="6"/>
  <c r="L164" i="6"/>
  <c r="K164" i="6"/>
  <c r="J164" i="6"/>
  <c r="I164" i="6"/>
  <c r="H164" i="6"/>
  <c r="G164" i="6"/>
  <c r="F164" i="6"/>
  <c r="E164" i="6"/>
  <c r="D164" i="6"/>
  <c r="F241" i="6" s="1"/>
  <c r="C164" i="6"/>
  <c r="E241" i="6" s="1"/>
  <c r="N163" i="6"/>
  <c r="M163" i="6"/>
  <c r="L163" i="6"/>
  <c r="K163" i="6"/>
  <c r="J163" i="6"/>
  <c r="I163" i="6"/>
  <c r="H163" i="6"/>
  <c r="G163" i="6"/>
  <c r="F163" i="6"/>
  <c r="E163" i="6"/>
  <c r="D163" i="6"/>
  <c r="F240" i="6" s="1"/>
  <c r="C163" i="6"/>
  <c r="E240" i="6" s="1"/>
  <c r="N162" i="6"/>
  <c r="M162" i="6"/>
  <c r="L162" i="6"/>
  <c r="K162" i="6"/>
  <c r="J162" i="6"/>
  <c r="I162" i="6"/>
  <c r="H162" i="6"/>
  <c r="G162" i="6"/>
  <c r="F162" i="6"/>
  <c r="E162" i="6"/>
  <c r="D162" i="6"/>
  <c r="F239" i="6" s="1"/>
  <c r="C162" i="6"/>
  <c r="E239" i="6" s="1"/>
  <c r="N161" i="6"/>
  <c r="M161" i="6"/>
  <c r="L161" i="6"/>
  <c r="K161" i="6"/>
  <c r="J161" i="6"/>
  <c r="I161" i="6"/>
  <c r="H161" i="6"/>
  <c r="G161" i="6"/>
  <c r="F161" i="6"/>
  <c r="E161" i="6"/>
  <c r="D161" i="6"/>
  <c r="F238" i="6" s="1"/>
  <c r="C161" i="6"/>
  <c r="E238" i="6" s="1"/>
  <c r="N160" i="6"/>
  <c r="M160" i="6"/>
  <c r="L160" i="6"/>
  <c r="K160" i="6"/>
  <c r="J160" i="6"/>
  <c r="I160" i="6"/>
  <c r="H160" i="6"/>
  <c r="G160" i="6"/>
  <c r="F160" i="6"/>
  <c r="E160" i="6"/>
  <c r="D160" i="6"/>
  <c r="F237" i="6" s="1"/>
  <c r="C160" i="6"/>
  <c r="E237" i="6" s="1"/>
  <c r="N159" i="6"/>
  <c r="M159" i="6"/>
  <c r="L159" i="6"/>
  <c r="K159" i="6"/>
  <c r="J159" i="6"/>
  <c r="I159" i="6"/>
  <c r="H159" i="6"/>
  <c r="G159" i="6"/>
  <c r="F159" i="6"/>
  <c r="E159" i="6"/>
  <c r="D159" i="6"/>
  <c r="F236" i="6" s="1"/>
  <c r="C159" i="6"/>
  <c r="E236" i="6" s="1"/>
  <c r="N158" i="6"/>
  <c r="M158" i="6"/>
  <c r="L158" i="6"/>
  <c r="K158" i="6"/>
  <c r="J158" i="6"/>
  <c r="I158" i="6"/>
  <c r="H158" i="6"/>
  <c r="G158" i="6"/>
  <c r="F158" i="6"/>
  <c r="E158" i="6"/>
  <c r="D158" i="6"/>
  <c r="F235" i="6" s="1"/>
  <c r="C158" i="6"/>
  <c r="E235" i="6" s="1"/>
  <c r="N157" i="6"/>
  <c r="M157" i="6"/>
  <c r="L157" i="6"/>
  <c r="K157" i="6"/>
  <c r="J157" i="6"/>
  <c r="I157" i="6"/>
  <c r="H157" i="6"/>
  <c r="G157" i="6"/>
  <c r="F157" i="6"/>
  <c r="E157" i="6"/>
  <c r="D157" i="6"/>
  <c r="F234" i="6" s="1"/>
  <c r="C157" i="6"/>
  <c r="E234" i="6" s="1"/>
  <c r="D156" i="6"/>
  <c r="C156" i="6"/>
  <c r="D155" i="6"/>
  <c r="C155" i="6"/>
  <c r="D154" i="6"/>
  <c r="C154" i="6"/>
  <c r="D153" i="6"/>
  <c r="C153" i="6"/>
  <c r="D152" i="6"/>
  <c r="C152" i="6"/>
  <c r="B530" i="7" l="1"/>
  <c r="I533" i="7"/>
  <c r="E534" i="7"/>
  <c r="E542" i="7"/>
  <c r="J545" i="7"/>
  <c r="J551" i="7"/>
  <c r="J549" i="7"/>
  <c r="I535" i="7"/>
  <c r="F554" i="7"/>
  <c r="E538" i="7"/>
  <c r="J559" i="7"/>
  <c r="E530" i="7"/>
  <c r="B543" i="7"/>
  <c r="J530" i="7"/>
  <c r="M530" i="7"/>
  <c r="J547" i="7"/>
  <c r="K276" i="5"/>
  <c r="I433" i="5" s="1"/>
  <c r="K511" i="5" s="1"/>
  <c r="H275" i="5"/>
  <c r="F432" i="5" s="1"/>
  <c r="H510" i="5" s="1"/>
  <c r="L276" i="5"/>
  <c r="J433" i="5" s="1"/>
  <c r="L511" i="5" s="1"/>
  <c r="H277" i="5"/>
  <c r="F434" i="5" s="1"/>
  <c r="H512" i="5" s="1"/>
  <c r="P277" i="5"/>
  <c r="N434" i="5" s="1"/>
  <c r="P512" i="5" s="1"/>
  <c r="L278" i="5"/>
  <c r="J435" i="5" s="1"/>
  <c r="L513" i="5" s="1"/>
  <c r="E274" i="5"/>
  <c r="C431" i="5" s="1"/>
  <c r="E509" i="5" s="1"/>
  <c r="M274" i="5"/>
  <c r="K431" i="5" s="1"/>
  <c r="M509" i="5" s="1"/>
  <c r="I275" i="5"/>
  <c r="G432" i="5" s="1"/>
  <c r="I510" i="5" s="1"/>
  <c r="E276" i="5"/>
  <c r="C433" i="5" s="1"/>
  <c r="E511" i="5" s="1"/>
  <c r="M276" i="5"/>
  <c r="K433" i="5" s="1"/>
  <c r="M511" i="5" s="1"/>
  <c r="I277" i="5"/>
  <c r="G434" i="5" s="1"/>
  <c r="I512" i="5" s="1"/>
  <c r="E278" i="5"/>
  <c r="C435" i="5" s="1"/>
  <c r="E513" i="5" s="1"/>
  <c r="M278" i="5"/>
  <c r="K435" i="5" s="1"/>
  <c r="M513" i="5" s="1"/>
  <c r="O277" i="5"/>
  <c r="M434" i="5" s="1"/>
  <c r="O512" i="5" s="1"/>
  <c r="F274" i="5"/>
  <c r="D431" i="5" s="1"/>
  <c r="F509" i="5" s="1"/>
  <c r="N274" i="5"/>
  <c r="L431" i="5" s="1"/>
  <c r="N509" i="5" s="1"/>
  <c r="J275" i="5"/>
  <c r="H432" i="5" s="1"/>
  <c r="J510" i="5" s="1"/>
  <c r="F276" i="5"/>
  <c r="D433" i="5" s="1"/>
  <c r="F511" i="5" s="1"/>
  <c r="N276" i="5"/>
  <c r="L433" i="5" s="1"/>
  <c r="N511" i="5" s="1"/>
  <c r="J277" i="5"/>
  <c r="H434" i="5" s="1"/>
  <c r="J512" i="5" s="1"/>
  <c r="F278" i="5"/>
  <c r="D435" i="5" s="1"/>
  <c r="F513" i="5" s="1"/>
  <c r="N278" i="5"/>
  <c r="L435" i="5" s="1"/>
  <c r="N513" i="5" s="1"/>
  <c r="O275" i="5"/>
  <c r="M432" i="5" s="1"/>
  <c r="O510" i="5" s="1"/>
  <c r="G274" i="5"/>
  <c r="E431" i="5" s="1"/>
  <c r="G509" i="5" s="1"/>
  <c r="O274" i="5"/>
  <c r="M431" i="5" s="1"/>
  <c r="O509" i="5" s="1"/>
  <c r="K275" i="5"/>
  <c r="I432" i="5" s="1"/>
  <c r="K510" i="5" s="1"/>
  <c r="G276" i="5"/>
  <c r="E433" i="5" s="1"/>
  <c r="G511" i="5" s="1"/>
  <c r="O276" i="5"/>
  <c r="M433" i="5" s="1"/>
  <c r="O511" i="5" s="1"/>
  <c r="K277" i="5"/>
  <c r="I434" i="5" s="1"/>
  <c r="K512" i="5" s="1"/>
  <c r="G278" i="5"/>
  <c r="E435" i="5" s="1"/>
  <c r="G513" i="5" s="1"/>
  <c r="O278" i="5"/>
  <c r="M435" i="5" s="1"/>
  <c r="O513" i="5" s="1"/>
  <c r="K274" i="5"/>
  <c r="I431" i="5" s="1"/>
  <c r="K509" i="5" s="1"/>
  <c r="G277" i="5"/>
  <c r="E434" i="5" s="1"/>
  <c r="G512" i="5" s="1"/>
  <c r="P275" i="5"/>
  <c r="N432" i="5" s="1"/>
  <c r="P510" i="5" s="1"/>
  <c r="H274" i="5"/>
  <c r="F431" i="5" s="1"/>
  <c r="H509" i="5" s="1"/>
  <c r="P274" i="5"/>
  <c r="N431" i="5" s="1"/>
  <c r="P509" i="5" s="1"/>
  <c r="L275" i="5"/>
  <c r="J432" i="5" s="1"/>
  <c r="L510" i="5" s="1"/>
  <c r="H276" i="5"/>
  <c r="F433" i="5" s="1"/>
  <c r="H511" i="5" s="1"/>
  <c r="P276" i="5"/>
  <c r="N433" i="5" s="1"/>
  <c r="P511" i="5" s="1"/>
  <c r="L277" i="5"/>
  <c r="J434" i="5" s="1"/>
  <c r="L512" i="5" s="1"/>
  <c r="H278" i="5"/>
  <c r="F435" i="5" s="1"/>
  <c r="H513" i="5" s="1"/>
  <c r="P278" i="5"/>
  <c r="N435" i="5" s="1"/>
  <c r="P513" i="5" s="1"/>
  <c r="I274" i="5"/>
  <c r="G431" i="5" s="1"/>
  <c r="I509" i="5" s="1"/>
  <c r="E275" i="5"/>
  <c r="C432" i="5" s="1"/>
  <c r="E510" i="5" s="1"/>
  <c r="M275" i="5"/>
  <c r="K432" i="5" s="1"/>
  <c r="M510" i="5" s="1"/>
  <c r="I276" i="5"/>
  <c r="G433" i="5" s="1"/>
  <c r="I511" i="5" s="1"/>
  <c r="E277" i="5"/>
  <c r="C434" i="5" s="1"/>
  <c r="E512" i="5" s="1"/>
  <c r="M277" i="5"/>
  <c r="K434" i="5" s="1"/>
  <c r="M512" i="5" s="1"/>
  <c r="I278" i="5"/>
  <c r="G435" i="5" s="1"/>
  <c r="I513" i="5" s="1"/>
  <c r="G275" i="5"/>
  <c r="E432" i="5" s="1"/>
  <c r="G510" i="5" s="1"/>
  <c r="K278" i="5"/>
  <c r="I435" i="5" s="1"/>
  <c r="K513" i="5" s="1"/>
  <c r="L274" i="5"/>
  <c r="J431" i="5" s="1"/>
  <c r="L509" i="5" s="1"/>
  <c r="J274" i="5"/>
  <c r="H431" i="5" s="1"/>
  <c r="J509" i="5" s="1"/>
  <c r="F275" i="5"/>
  <c r="D432" i="5" s="1"/>
  <c r="F510" i="5" s="1"/>
  <c r="N275" i="5"/>
  <c r="L432" i="5" s="1"/>
  <c r="N510" i="5" s="1"/>
  <c r="J276" i="5"/>
  <c r="H433" i="5" s="1"/>
  <c r="J511" i="5" s="1"/>
  <c r="F277" i="5"/>
  <c r="D434" i="5" s="1"/>
  <c r="F512" i="5" s="1"/>
  <c r="N277" i="5"/>
  <c r="L434" i="5" s="1"/>
  <c r="N512" i="5" s="1"/>
  <c r="J278" i="5"/>
  <c r="H435" i="5" s="1"/>
  <c r="J513" i="5" s="1"/>
  <c r="M544" i="7"/>
  <c r="C530" i="7"/>
  <c r="K530" i="7"/>
  <c r="J533" i="7"/>
  <c r="J535" i="7"/>
  <c r="F538" i="7"/>
  <c r="F542" i="7"/>
  <c r="B545" i="7"/>
  <c r="B549" i="7"/>
  <c r="E552" i="7"/>
  <c r="M554" i="7"/>
  <c r="D530" i="7"/>
  <c r="L530" i="7"/>
  <c r="M533" i="7"/>
  <c r="E536" i="7"/>
  <c r="M538" i="7"/>
  <c r="M542" i="7"/>
  <c r="I545" i="7"/>
  <c r="I549" i="7"/>
  <c r="F552" i="7"/>
  <c r="B555" i="7"/>
  <c r="F536" i="7"/>
  <c r="B539" i="7"/>
  <c r="M552" i="7"/>
  <c r="J555" i="7"/>
  <c r="F530" i="7"/>
  <c r="B531" i="7"/>
  <c r="F534" i="7"/>
  <c r="M536" i="7"/>
  <c r="J539" i="7"/>
  <c r="I543" i="7"/>
  <c r="E546" i="7"/>
  <c r="E550" i="7"/>
  <c r="B553" i="7"/>
  <c r="B557" i="7"/>
  <c r="G530" i="7"/>
  <c r="I531" i="7"/>
  <c r="I534" i="7"/>
  <c r="B537" i="7"/>
  <c r="B541" i="7"/>
  <c r="J543" i="7"/>
  <c r="F546" i="7"/>
  <c r="F550" i="7"/>
  <c r="I553" i="7"/>
  <c r="J557" i="7"/>
  <c r="H530" i="7"/>
  <c r="B533" i="7"/>
  <c r="M534" i="7"/>
  <c r="I537" i="7"/>
  <c r="I541" i="7"/>
  <c r="E544" i="7"/>
  <c r="M546" i="7"/>
  <c r="M550" i="7"/>
  <c r="J553" i="7"/>
  <c r="F558" i="7"/>
  <c r="E533" i="7"/>
  <c r="B535" i="7"/>
  <c r="J537" i="7"/>
  <c r="J541" i="7"/>
  <c r="F544" i="7"/>
  <c r="B547" i="7"/>
  <c r="B551" i="7"/>
  <c r="E554" i="7"/>
  <c r="B559" i="7"/>
  <c r="B532" i="7"/>
  <c r="J531" i="7"/>
  <c r="G532" i="7"/>
  <c r="C533" i="7"/>
  <c r="K533" i="7"/>
  <c r="G534" i="7"/>
  <c r="C535" i="7"/>
  <c r="K535" i="7"/>
  <c r="G536" i="7"/>
  <c r="C537" i="7"/>
  <c r="K537" i="7"/>
  <c r="G538" i="7"/>
  <c r="C539" i="7"/>
  <c r="K539" i="7"/>
  <c r="G540" i="7"/>
  <c r="C541" i="7"/>
  <c r="K541" i="7"/>
  <c r="G542" i="7"/>
  <c r="C543" i="7"/>
  <c r="K543" i="7"/>
  <c r="G544" i="7"/>
  <c r="C545" i="7"/>
  <c r="K545" i="7"/>
  <c r="G546" i="7"/>
  <c r="C547" i="7"/>
  <c r="K547" i="7"/>
  <c r="G548" i="7"/>
  <c r="C549" i="7"/>
  <c r="K549" i="7"/>
  <c r="G550" i="7"/>
  <c r="C551" i="7"/>
  <c r="K551" i="7"/>
  <c r="G552" i="7"/>
  <c r="C553" i="7"/>
  <c r="K553" i="7"/>
  <c r="G554" i="7"/>
  <c r="C555" i="7"/>
  <c r="K555" i="7"/>
  <c r="G556" i="7"/>
  <c r="C557" i="7"/>
  <c r="K557" i="7"/>
  <c r="G558" i="7"/>
  <c r="C559" i="7"/>
  <c r="K559" i="7"/>
  <c r="F548" i="7"/>
  <c r="C531" i="7"/>
  <c r="K531" i="7"/>
  <c r="H532" i="7"/>
  <c r="D533" i="7"/>
  <c r="L533" i="7"/>
  <c r="H534" i="7"/>
  <c r="D535" i="7"/>
  <c r="L535" i="7"/>
  <c r="H536" i="7"/>
  <c r="D537" i="7"/>
  <c r="L537" i="7"/>
  <c r="H538" i="7"/>
  <c r="D539" i="7"/>
  <c r="L539" i="7"/>
  <c r="H540" i="7"/>
  <c r="D541" i="7"/>
  <c r="L541" i="7"/>
  <c r="H542" i="7"/>
  <c r="D543" i="7"/>
  <c r="L543" i="7"/>
  <c r="H544" i="7"/>
  <c r="D545" i="7"/>
  <c r="L545" i="7"/>
  <c r="H546" i="7"/>
  <c r="D547" i="7"/>
  <c r="L547" i="7"/>
  <c r="H548" i="7"/>
  <c r="D549" i="7"/>
  <c r="L549" i="7"/>
  <c r="H550" i="7"/>
  <c r="D551" i="7"/>
  <c r="L551" i="7"/>
  <c r="H552" i="7"/>
  <c r="D553" i="7"/>
  <c r="L553" i="7"/>
  <c r="H554" i="7"/>
  <c r="D555" i="7"/>
  <c r="L555" i="7"/>
  <c r="H556" i="7"/>
  <c r="D557" i="7"/>
  <c r="L557" i="7"/>
  <c r="H558" i="7"/>
  <c r="D559" i="7"/>
  <c r="L559" i="7"/>
  <c r="F532" i="7"/>
  <c r="D531" i="7"/>
  <c r="L531" i="7"/>
  <c r="I532" i="7"/>
  <c r="E535" i="7"/>
  <c r="M535" i="7"/>
  <c r="I536" i="7"/>
  <c r="E537" i="7"/>
  <c r="M537" i="7"/>
  <c r="I538" i="7"/>
  <c r="E539" i="7"/>
  <c r="M539" i="7"/>
  <c r="I540" i="7"/>
  <c r="E541" i="7"/>
  <c r="M541" i="7"/>
  <c r="I542" i="7"/>
  <c r="E543" i="7"/>
  <c r="M543" i="7"/>
  <c r="I544" i="7"/>
  <c r="E545" i="7"/>
  <c r="M545" i="7"/>
  <c r="I546" i="7"/>
  <c r="E547" i="7"/>
  <c r="M547" i="7"/>
  <c r="I548" i="7"/>
  <c r="E549" i="7"/>
  <c r="M549" i="7"/>
  <c r="I550" i="7"/>
  <c r="E551" i="7"/>
  <c r="M551" i="7"/>
  <c r="I552" i="7"/>
  <c r="E553" i="7"/>
  <c r="M553" i="7"/>
  <c r="I554" i="7"/>
  <c r="E555" i="7"/>
  <c r="M555" i="7"/>
  <c r="I556" i="7"/>
  <c r="E557" i="7"/>
  <c r="M557" i="7"/>
  <c r="I558" i="7"/>
  <c r="E559" i="7"/>
  <c r="M559" i="7"/>
  <c r="F540" i="7"/>
  <c r="E531" i="7"/>
  <c r="M531" i="7"/>
  <c r="J532" i="7"/>
  <c r="F533" i="7"/>
  <c r="B534" i="7"/>
  <c r="J534" i="7"/>
  <c r="F535" i="7"/>
  <c r="B536" i="7"/>
  <c r="J536" i="7"/>
  <c r="F537" i="7"/>
  <c r="B538" i="7"/>
  <c r="J538" i="7"/>
  <c r="F539" i="7"/>
  <c r="B540" i="7"/>
  <c r="J540" i="7"/>
  <c r="F541" i="7"/>
  <c r="B542" i="7"/>
  <c r="J542" i="7"/>
  <c r="F543" i="7"/>
  <c r="B544" i="7"/>
  <c r="J544" i="7"/>
  <c r="F545" i="7"/>
  <c r="B546" i="7"/>
  <c r="J546" i="7"/>
  <c r="F547" i="7"/>
  <c r="B548" i="7"/>
  <c r="J548" i="7"/>
  <c r="F549" i="7"/>
  <c r="B550" i="7"/>
  <c r="J550" i="7"/>
  <c r="F551" i="7"/>
  <c r="B552" i="7"/>
  <c r="J552" i="7"/>
  <c r="F553" i="7"/>
  <c r="B554" i="7"/>
  <c r="J554" i="7"/>
  <c r="F555" i="7"/>
  <c r="B556" i="7"/>
  <c r="J556" i="7"/>
  <c r="F557" i="7"/>
  <c r="B558" i="7"/>
  <c r="J558" i="7"/>
  <c r="F559" i="7"/>
  <c r="F531" i="7"/>
  <c r="C532" i="7"/>
  <c r="K532" i="7"/>
  <c r="G533" i="7"/>
  <c r="C534" i="7"/>
  <c r="K534" i="7"/>
  <c r="G535" i="7"/>
  <c r="C536" i="7"/>
  <c r="K536" i="7"/>
  <c r="G537" i="7"/>
  <c r="C538" i="7"/>
  <c r="K538" i="7"/>
  <c r="G539" i="7"/>
  <c r="C540" i="7"/>
  <c r="K540" i="7"/>
  <c r="G541" i="7"/>
  <c r="C542" i="7"/>
  <c r="K542" i="7"/>
  <c r="G543" i="7"/>
  <c r="C544" i="7"/>
  <c r="K544" i="7"/>
  <c r="G545" i="7"/>
  <c r="C546" i="7"/>
  <c r="K546" i="7"/>
  <c r="G547" i="7"/>
  <c r="C548" i="7"/>
  <c r="K548" i="7"/>
  <c r="G549" i="7"/>
  <c r="C550" i="7"/>
  <c r="K550" i="7"/>
  <c r="G551" i="7"/>
  <c r="C552" i="7"/>
  <c r="K552" i="7"/>
  <c r="G553" i="7"/>
  <c r="C554" i="7"/>
  <c r="K554" i="7"/>
  <c r="G555" i="7"/>
  <c r="C556" i="7"/>
  <c r="K556" i="7"/>
  <c r="G557" i="7"/>
  <c r="C558" i="7"/>
  <c r="K558" i="7"/>
  <c r="G559" i="7"/>
  <c r="G531" i="7"/>
  <c r="D532" i="7"/>
  <c r="L532" i="7"/>
  <c r="D534" i="7"/>
  <c r="D536" i="7"/>
  <c r="D538" i="7"/>
  <c r="H539" i="7"/>
  <c r="D540" i="7"/>
  <c r="L540" i="7"/>
  <c r="D542" i="7"/>
  <c r="D544" i="7"/>
  <c r="D546" i="7"/>
  <c r="H547" i="7"/>
  <c r="D548" i="7"/>
  <c r="L548" i="7"/>
  <c r="D550" i="7"/>
  <c r="H551" i="7"/>
  <c r="D552" i="7"/>
  <c r="D554" i="7"/>
  <c r="H555" i="7"/>
  <c r="D556" i="7"/>
  <c r="L556" i="7"/>
  <c r="H557" i="7"/>
  <c r="D558" i="7"/>
  <c r="L558" i="7"/>
  <c r="H559" i="7"/>
  <c r="F556" i="7"/>
  <c r="E532" i="7"/>
  <c r="E540" i="7"/>
  <c r="E548" i="7"/>
  <c r="E556" i="7"/>
  <c r="E558" i="7"/>
  <c r="C50" i="5"/>
  <c r="C46" i="5"/>
  <c r="M568" i="7"/>
  <c r="K449" i="7"/>
  <c r="J449" i="7"/>
  <c r="I449" i="7"/>
  <c r="H449" i="7"/>
  <c r="G449" i="7"/>
  <c r="F449" i="7"/>
  <c r="E449" i="7"/>
  <c r="D449" i="7"/>
  <c r="C449" i="7"/>
  <c r="B449" i="7"/>
  <c r="M448" i="7"/>
  <c r="L448" i="7"/>
  <c r="K448" i="7"/>
  <c r="J448" i="7"/>
  <c r="I448" i="7"/>
  <c r="H448" i="7"/>
  <c r="G448" i="7"/>
  <c r="F448" i="7"/>
  <c r="E448" i="7"/>
  <c r="D448" i="7"/>
  <c r="C448" i="7"/>
  <c r="B448" i="7"/>
  <c r="M447" i="7"/>
  <c r="L447" i="7"/>
  <c r="K447" i="7"/>
  <c r="J447" i="7"/>
  <c r="I447" i="7"/>
  <c r="H447" i="7"/>
  <c r="G447" i="7"/>
  <c r="F447" i="7"/>
  <c r="E447" i="7"/>
  <c r="D447" i="7"/>
  <c r="C447" i="7"/>
  <c r="B447" i="7"/>
  <c r="M446" i="7"/>
  <c r="L446" i="7"/>
  <c r="K446" i="7"/>
  <c r="J446" i="7"/>
  <c r="I446" i="7"/>
  <c r="H446" i="7"/>
  <c r="G446" i="7"/>
  <c r="E446" i="7"/>
  <c r="D446" i="7"/>
  <c r="C446" i="7"/>
  <c r="B446" i="7"/>
  <c r="M445" i="7"/>
  <c r="L445" i="7"/>
  <c r="K445" i="7"/>
  <c r="J445" i="7"/>
  <c r="I445" i="7"/>
  <c r="H445" i="7"/>
  <c r="G445" i="7"/>
  <c r="F445" i="7"/>
  <c r="E445" i="7"/>
  <c r="D445" i="7"/>
  <c r="C445" i="7"/>
  <c r="B445" i="7"/>
  <c r="M444" i="7"/>
  <c r="L444" i="7"/>
  <c r="K444" i="7"/>
  <c r="J444" i="7"/>
  <c r="I444" i="7"/>
  <c r="H444" i="7"/>
  <c r="G444" i="7"/>
  <c r="F444" i="7"/>
  <c r="E444" i="7"/>
  <c r="D444" i="7"/>
  <c r="C444" i="7"/>
  <c r="B444" i="7"/>
  <c r="M443" i="7"/>
  <c r="L443" i="7"/>
  <c r="K443" i="7"/>
  <c r="J443" i="7"/>
  <c r="I443" i="7"/>
  <c r="H443" i="7"/>
  <c r="G443" i="7"/>
  <c r="F443" i="7"/>
  <c r="E443" i="7"/>
  <c r="D443" i="7"/>
  <c r="C443" i="7"/>
  <c r="B443" i="7"/>
  <c r="M442" i="7"/>
  <c r="L442" i="7"/>
  <c r="K442" i="7"/>
  <c r="J442" i="7"/>
  <c r="I442" i="7"/>
  <c r="H442" i="7"/>
  <c r="G442" i="7"/>
  <c r="F442" i="7"/>
  <c r="E442" i="7"/>
  <c r="D442" i="7"/>
  <c r="C442" i="7"/>
  <c r="B442" i="7"/>
  <c r="N530" i="7" l="1"/>
  <c r="H568" i="7"/>
  <c r="M574" i="7"/>
  <c r="L587" i="7"/>
  <c r="K583" i="7"/>
  <c r="G578" i="7"/>
  <c r="H575" i="7"/>
  <c r="I484" i="7"/>
  <c r="J593" i="7"/>
  <c r="H588" i="7"/>
  <c r="N582" i="7"/>
  <c r="L577" i="7"/>
  <c r="F588" i="7"/>
  <c r="F572" i="7"/>
  <c r="C588" i="7"/>
  <c r="F581" i="7"/>
  <c r="H593" i="7"/>
  <c r="H484" i="7"/>
  <c r="P534" i="7"/>
  <c r="J576" i="7"/>
  <c r="I571" i="7"/>
  <c r="C578" i="7"/>
  <c r="N593" i="7"/>
  <c r="D583" i="7"/>
  <c r="J484" i="7"/>
  <c r="D570" i="7"/>
  <c r="E484" i="7"/>
  <c r="H583" i="7"/>
  <c r="G582" i="7"/>
  <c r="L584" i="7"/>
  <c r="H579" i="7"/>
  <c r="K569" i="7"/>
  <c r="I573" i="7"/>
  <c r="H571" i="7"/>
  <c r="N580" i="7"/>
  <c r="M576" i="7"/>
  <c r="I572" i="7"/>
  <c r="H569" i="7"/>
  <c r="N533" i="7"/>
  <c r="C577" i="7"/>
  <c r="K568" i="7"/>
  <c r="L576" i="7"/>
  <c r="C576" i="7"/>
  <c r="L593" i="7"/>
  <c r="G484" i="7"/>
  <c r="D586" i="7"/>
  <c r="F593" i="7"/>
  <c r="J577" i="7"/>
  <c r="M593" i="7"/>
  <c r="N581" i="7"/>
  <c r="L588" i="7"/>
  <c r="C593" i="7"/>
  <c r="M577" i="7"/>
  <c r="L483" i="7"/>
  <c r="J575" i="7"/>
  <c r="C589" i="7"/>
  <c r="E481" i="7"/>
  <c r="M481" i="7"/>
  <c r="M483" i="7"/>
  <c r="J483" i="7"/>
  <c r="H589" i="7"/>
  <c r="E593" i="7"/>
  <c r="N483" i="7"/>
  <c r="C483" i="7"/>
  <c r="K483" i="7"/>
  <c r="M578" i="7"/>
  <c r="N590" i="7"/>
  <c r="G593" i="7"/>
  <c r="K593" i="7"/>
  <c r="I590" i="7"/>
  <c r="I593" i="7"/>
  <c r="J591" i="7"/>
  <c r="E576" i="7"/>
  <c r="H585" i="7"/>
  <c r="L574" i="7"/>
  <c r="G583" i="7"/>
  <c r="N591" i="7"/>
  <c r="N577" i="7"/>
  <c r="M586" i="7"/>
  <c r="N543" i="7"/>
  <c r="M571" i="7"/>
  <c r="I568" i="7"/>
  <c r="L585" i="7"/>
  <c r="H580" i="7"/>
  <c r="D574" i="7"/>
  <c r="L572" i="7"/>
  <c r="C591" i="7"/>
  <c r="F571" i="7"/>
  <c r="C579" i="7"/>
  <c r="F582" i="7"/>
  <c r="N576" i="7"/>
  <c r="F484" i="7"/>
  <c r="N540" i="7"/>
  <c r="C484" i="7"/>
  <c r="F586" i="7"/>
  <c r="L590" i="7"/>
  <c r="D580" i="7"/>
  <c r="G569" i="7"/>
  <c r="K587" i="7"/>
  <c r="K573" i="7"/>
  <c r="J590" i="7"/>
  <c r="J572" i="7"/>
  <c r="I585" i="7"/>
  <c r="D591" i="7"/>
  <c r="D484" i="7"/>
  <c r="I586" i="7"/>
  <c r="H591" i="7"/>
  <c r="D590" i="7"/>
  <c r="L580" i="7"/>
  <c r="H573" i="7"/>
  <c r="K584" i="7"/>
  <c r="G579" i="7"/>
  <c r="F590" i="7"/>
  <c r="I482" i="7"/>
  <c r="K257" i="5" s="1"/>
  <c r="J573" i="7"/>
  <c r="N574" i="7"/>
  <c r="D576" i="7"/>
  <c r="D577" i="7"/>
  <c r="D578" i="7"/>
  <c r="N579" i="7"/>
  <c r="G581" i="7"/>
  <c r="H582" i="7"/>
  <c r="I583" i="7"/>
  <c r="K586" i="7"/>
  <c r="M587" i="7"/>
  <c r="N547" i="7"/>
  <c r="P536" i="7"/>
  <c r="N536" i="7"/>
  <c r="C592" i="7"/>
  <c r="N538" i="7"/>
  <c r="N589" i="7"/>
  <c r="J584" i="7"/>
  <c r="N541" i="7"/>
  <c r="N573" i="7"/>
  <c r="M585" i="7"/>
  <c r="I580" i="7"/>
  <c r="P537" i="7"/>
  <c r="L569" i="7"/>
  <c r="H590" i="7"/>
  <c r="D589" i="7"/>
  <c r="L583" i="7"/>
  <c r="H578" i="7"/>
  <c r="N535" i="7"/>
  <c r="F585" i="7"/>
  <c r="J571" i="7"/>
  <c r="C575" i="7"/>
  <c r="E577" i="7"/>
  <c r="H581" i="7"/>
  <c r="L586" i="7"/>
  <c r="J589" i="7"/>
  <c r="P546" i="7"/>
  <c r="L589" i="7"/>
  <c r="K590" i="7"/>
  <c r="G591" i="7"/>
  <c r="C586" i="7"/>
  <c r="K580" i="7"/>
  <c r="G575" i="7"/>
  <c r="N569" i="7"/>
  <c r="G483" i="7"/>
  <c r="J570" i="7"/>
  <c r="F569" i="7"/>
  <c r="H481" i="7"/>
  <c r="H483" i="7"/>
  <c r="N553" i="7"/>
  <c r="I569" i="7"/>
  <c r="K570" i="7"/>
  <c r="K571" i="7"/>
  <c r="K572" i="7"/>
  <c r="M573" i="7"/>
  <c r="D575" i="7"/>
  <c r="G576" i="7"/>
  <c r="G577" i="7"/>
  <c r="L578" i="7"/>
  <c r="F580" i="7"/>
  <c r="I581" i="7"/>
  <c r="K582" i="7"/>
  <c r="D584" i="7"/>
  <c r="J585" i="7"/>
  <c r="D588" i="7"/>
  <c r="K589" i="7"/>
  <c r="G592" i="7"/>
  <c r="N542" i="7"/>
  <c r="M591" i="7"/>
  <c r="F481" i="7"/>
  <c r="I481" i="7"/>
  <c r="I483" i="7"/>
  <c r="M482" i="7"/>
  <c r="G568" i="7"/>
  <c r="J569" i="7"/>
  <c r="L570" i="7"/>
  <c r="L571" i="7"/>
  <c r="C574" i="7"/>
  <c r="H577" i="7"/>
  <c r="G580" i="7"/>
  <c r="K581" i="7"/>
  <c r="L582" i="7"/>
  <c r="F584" i="7"/>
  <c r="K585" i="7"/>
  <c r="C587" i="7"/>
  <c r="M589" i="7"/>
  <c r="N534" i="7"/>
  <c r="F591" i="7"/>
  <c r="N587" i="7"/>
  <c r="N539" i="7"/>
  <c r="P530" i="7"/>
  <c r="M572" i="7"/>
  <c r="N578" i="7"/>
  <c r="G584" i="7"/>
  <c r="H587" i="7"/>
  <c r="K588" i="7"/>
  <c r="C590" i="7"/>
  <c r="N549" i="7"/>
  <c r="M592" i="7"/>
  <c r="I588" i="7"/>
  <c r="N544" i="7"/>
  <c r="N546" i="7"/>
  <c r="I570" i="7"/>
  <c r="I582" i="7"/>
  <c r="M570" i="7"/>
  <c r="J568" i="7"/>
  <c r="M569" i="7"/>
  <c r="C571" i="7"/>
  <c r="C572" i="7"/>
  <c r="C573" i="7"/>
  <c r="J574" i="7"/>
  <c r="M575" i="7"/>
  <c r="D582" i="7"/>
  <c r="F583" i="7"/>
  <c r="I584" i="7"/>
  <c r="J587" i="7"/>
  <c r="N548" i="7"/>
  <c r="P550" i="7"/>
  <c r="N482" i="7"/>
  <c r="C570" i="7"/>
  <c r="D572" i="7"/>
  <c r="N575" i="7"/>
  <c r="M588" i="7"/>
  <c r="P553" i="7"/>
  <c r="D568" i="7"/>
  <c r="L568" i="7"/>
  <c r="E570" i="7"/>
  <c r="E572" i="7"/>
  <c r="E574" i="7"/>
  <c r="I575" i="7"/>
  <c r="I577" i="7"/>
  <c r="E578" i="7"/>
  <c r="I579" i="7"/>
  <c r="E580" i="7"/>
  <c r="M580" i="7"/>
  <c r="E582" i="7"/>
  <c r="M582" i="7"/>
  <c r="E584" i="7"/>
  <c r="M584" i="7"/>
  <c r="E586" i="7"/>
  <c r="I587" i="7"/>
  <c r="E588" i="7"/>
  <c r="I589" i="7"/>
  <c r="E590" i="7"/>
  <c r="M590" i="7"/>
  <c r="I591" i="7"/>
  <c r="P554" i="7"/>
  <c r="E592" i="7"/>
  <c r="P544" i="7"/>
  <c r="P547" i="7"/>
  <c r="E568" i="7"/>
  <c r="F570" i="7"/>
  <c r="N570" i="7"/>
  <c r="N572" i="7"/>
  <c r="F574" i="7"/>
  <c r="F576" i="7"/>
  <c r="F578" i="7"/>
  <c r="J579" i="7"/>
  <c r="J581" i="7"/>
  <c r="J583" i="7"/>
  <c r="N584" i="7"/>
  <c r="N586" i="7"/>
  <c r="N588" i="7"/>
  <c r="P552" i="7"/>
  <c r="P542" i="7"/>
  <c r="P532" i="7"/>
  <c r="P557" i="7"/>
  <c r="P541" i="7"/>
  <c r="G572" i="7"/>
  <c r="K577" i="7"/>
  <c r="K579" i="7"/>
  <c r="C581" i="7"/>
  <c r="C583" i="7"/>
  <c r="C585" i="7"/>
  <c r="G586" i="7"/>
  <c r="G588" i="7"/>
  <c r="G590" i="7"/>
  <c r="K591" i="7"/>
  <c r="N545" i="7"/>
  <c r="N537" i="7"/>
  <c r="L592" i="7"/>
  <c r="P551" i="7"/>
  <c r="P535" i="7"/>
  <c r="H592" i="7"/>
  <c r="N532" i="7"/>
  <c r="K575" i="7"/>
  <c r="D569" i="7"/>
  <c r="H570" i="7"/>
  <c r="D571" i="7"/>
  <c r="H572" i="7"/>
  <c r="D573" i="7"/>
  <c r="L573" i="7"/>
  <c r="H574" i="7"/>
  <c r="L575" i="7"/>
  <c r="H576" i="7"/>
  <c r="D579" i="7"/>
  <c r="L579" i="7"/>
  <c r="D581" i="7"/>
  <c r="L581" i="7"/>
  <c r="H584" i="7"/>
  <c r="D585" i="7"/>
  <c r="H586" i="7"/>
  <c r="D587" i="7"/>
  <c r="L591" i="7"/>
  <c r="N592" i="7"/>
  <c r="P558" i="7"/>
  <c r="P540" i="7"/>
  <c r="D592" i="7"/>
  <c r="J592" i="7"/>
  <c r="P531" i="7"/>
  <c r="P545" i="7"/>
  <c r="F568" i="7"/>
  <c r="G574" i="7"/>
  <c r="E569" i="7"/>
  <c r="E571" i="7"/>
  <c r="E573" i="7"/>
  <c r="I574" i="7"/>
  <c r="E575" i="7"/>
  <c r="I576" i="7"/>
  <c r="I578" i="7"/>
  <c r="E579" i="7"/>
  <c r="M579" i="7"/>
  <c r="E581" i="7"/>
  <c r="M581" i="7"/>
  <c r="E583" i="7"/>
  <c r="M583" i="7"/>
  <c r="E585" i="7"/>
  <c r="E587" i="7"/>
  <c r="E589" i="7"/>
  <c r="E591" i="7"/>
  <c r="F592" i="7"/>
  <c r="P555" i="7"/>
  <c r="P539" i="7"/>
  <c r="N568" i="7"/>
  <c r="G570" i="7"/>
  <c r="N571" i="7"/>
  <c r="F573" i="7"/>
  <c r="F575" i="7"/>
  <c r="F577" i="7"/>
  <c r="J578" i="7"/>
  <c r="F579" i="7"/>
  <c r="J580" i="7"/>
  <c r="J582" i="7"/>
  <c r="N583" i="7"/>
  <c r="N585" i="7"/>
  <c r="J586" i="7"/>
  <c r="F587" i="7"/>
  <c r="J588" i="7"/>
  <c r="F589" i="7"/>
  <c r="P548" i="7"/>
  <c r="P538" i="7"/>
  <c r="K592" i="7"/>
  <c r="I592" i="7"/>
  <c r="P549" i="7"/>
  <c r="P533" i="7"/>
  <c r="G571" i="7"/>
  <c r="G573" i="7"/>
  <c r="K574" i="7"/>
  <c r="K576" i="7"/>
  <c r="K578" i="7"/>
  <c r="C580" i="7"/>
  <c r="C582" i="7"/>
  <c r="C584" i="7"/>
  <c r="G585" i="7"/>
  <c r="G587" i="7"/>
  <c r="G589" i="7"/>
  <c r="P556" i="7"/>
  <c r="P559" i="7"/>
  <c r="P543" i="7"/>
  <c r="E483" i="7"/>
  <c r="E482" i="7"/>
  <c r="F483" i="7"/>
  <c r="F482" i="7"/>
  <c r="G482" i="7"/>
  <c r="I257" i="5" s="1"/>
  <c r="H482" i="7"/>
  <c r="J257" i="5" s="1"/>
  <c r="G481" i="7"/>
  <c r="C482" i="7"/>
  <c r="K482" i="7"/>
  <c r="M266" i="5" s="1"/>
  <c r="J482" i="7"/>
  <c r="L266" i="5" s="1"/>
  <c r="D483" i="7"/>
  <c r="D482" i="7"/>
  <c r="L482" i="7"/>
  <c r="N481" i="7"/>
  <c r="K481" i="7"/>
  <c r="D481" i="7"/>
  <c r="L481" i="7"/>
  <c r="C481" i="7"/>
  <c r="J481" i="7"/>
  <c r="M441" i="7"/>
  <c r="N480" i="7" s="1"/>
  <c r="L441" i="7"/>
  <c r="M480" i="7" s="1"/>
  <c r="K441" i="7"/>
  <c r="L480" i="7" s="1"/>
  <c r="J441" i="7"/>
  <c r="K480" i="7" s="1"/>
  <c r="I441" i="7"/>
  <c r="J480" i="7" s="1"/>
  <c r="H441" i="7"/>
  <c r="I480" i="7" s="1"/>
  <c r="G441" i="7"/>
  <c r="H480" i="7" s="1"/>
  <c r="F441" i="7"/>
  <c r="G480" i="7" s="1"/>
  <c r="E441" i="7"/>
  <c r="F480" i="7" s="1"/>
  <c r="D441" i="7"/>
  <c r="E480" i="7" s="1"/>
  <c r="C441" i="7"/>
  <c r="D480" i="7" s="1"/>
  <c r="B441" i="7"/>
  <c r="C480" i="7" s="1"/>
  <c r="M440" i="7"/>
  <c r="L440" i="7"/>
  <c r="K440" i="7"/>
  <c r="J440" i="7"/>
  <c r="I440" i="7"/>
  <c r="H440" i="7"/>
  <c r="G440" i="7"/>
  <c r="F440" i="7"/>
  <c r="G479" i="7" s="1"/>
  <c r="E440" i="7"/>
  <c r="D440" i="7"/>
  <c r="C440" i="7"/>
  <c r="B440" i="7"/>
  <c r="M439" i="7"/>
  <c r="L439" i="7"/>
  <c r="K439" i="7"/>
  <c r="J439" i="7"/>
  <c r="K478" i="7" s="1"/>
  <c r="I439" i="7"/>
  <c r="H439" i="7"/>
  <c r="G439" i="7"/>
  <c r="F439" i="7"/>
  <c r="E439" i="7"/>
  <c r="D439" i="7"/>
  <c r="C439" i="7"/>
  <c r="B439" i="7"/>
  <c r="C478" i="7" s="1"/>
  <c r="M438" i="7"/>
  <c r="L438" i="7"/>
  <c r="K438" i="7"/>
  <c r="J438" i="7"/>
  <c r="I438" i="7"/>
  <c r="H438" i="7"/>
  <c r="G438" i="7"/>
  <c r="F438" i="7"/>
  <c r="G477" i="7" s="1"/>
  <c r="E438" i="7"/>
  <c r="D438" i="7"/>
  <c r="C438" i="7"/>
  <c r="B438" i="7"/>
  <c r="M437" i="7"/>
  <c r="L437" i="7"/>
  <c r="K437" i="7"/>
  <c r="J437" i="7"/>
  <c r="K476" i="7" s="1"/>
  <c r="I437" i="7"/>
  <c r="H437" i="7"/>
  <c r="G437" i="7"/>
  <c r="F437" i="7"/>
  <c r="E437" i="7"/>
  <c r="D437" i="7"/>
  <c r="C437" i="7"/>
  <c r="B437" i="7"/>
  <c r="C476" i="7" s="1"/>
  <c r="M436" i="7"/>
  <c r="L436" i="7"/>
  <c r="K436" i="7"/>
  <c r="J436" i="7"/>
  <c r="I436" i="7"/>
  <c r="H436" i="7"/>
  <c r="G436" i="7"/>
  <c r="F436" i="7"/>
  <c r="G475" i="7" s="1"/>
  <c r="E436" i="7"/>
  <c r="D436" i="7"/>
  <c r="C436" i="7"/>
  <c r="B436" i="7"/>
  <c r="M435" i="7"/>
  <c r="L435" i="7"/>
  <c r="K435" i="7"/>
  <c r="J435" i="7"/>
  <c r="K474" i="7" s="1"/>
  <c r="I435" i="7"/>
  <c r="H435" i="7"/>
  <c r="G435" i="7"/>
  <c r="F435" i="7"/>
  <c r="E435" i="7"/>
  <c r="D435" i="7"/>
  <c r="C435" i="7"/>
  <c r="B435" i="7"/>
  <c r="C474" i="7" s="1"/>
  <c r="M434" i="7"/>
  <c r="L434" i="7"/>
  <c r="K434" i="7"/>
  <c r="J434" i="7"/>
  <c r="I434" i="7"/>
  <c r="H434" i="7"/>
  <c r="G434" i="7"/>
  <c r="F434" i="7"/>
  <c r="G473" i="7" s="1"/>
  <c r="E434" i="7"/>
  <c r="D434" i="7"/>
  <c r="C434" i="7"/>
  <c r="B434" i="7"/>
  <c r="M433" i="7"/>
  <c r="L433" i="7"/>
  <c r="K433" i="7"/>
  <c r="J433" i="7"/>
  <c r="K472" i="7" s="1"/>
  <c r="I433" i="7"/>
  <c r="H433" i="7"/>
  <c r="G433" i="7"/>
  <c r="F433" i="7"/>
  <c r="E433" i="7"/>
  <c r="D433" i="7"/>
  <c r="C433" i="7"/>
  <c r="B433" i="7"/>
  <c r="C472" i="7" s="1"/>
  <c r="M432" i="7"/>
  <c r="L432" i="7"/>
  <c r="K432" i="7"/>
  <c r="J432" i="7"/>
  <c r="I432" i="7"/>
  <c r="H432" i="7"/>
  <c r="G432" i="7"/>
  <c r="F432" i="7"/>
  <c r="G471" i="7" s="1"/>
  <c r="E432" i="7"/>
  <c r="D432" i="7"/>
  <c r="C432" i="7"/>
  <c r="B432" i="7"/>
  <c r="M431" i="7"/>
  <c r="L431" i="7"/>
  <c r="K431" i="7"/>
  <c r="J431" i="7"/>
  <c r="K470" i="7" s="1"/>
  <c r="I431" i="7"/>
  <c r="H431" i="7"/>
  <c r="G431" i="7"/>
  <c r="F431" i="7"/>
  <c r="E431" i="7"/>
  <c r="D431" i="7"/>
  <c r="C431" i="7"/>
  <c r="B431" i="7"/>
  <c r="C470" i="7" s="1"/>
  <c r="M430" i="7"/>
  <c r="L430" i="7"/>
  <c r="K430" i="7"/>
  <c r="J430" i="7"/>
  <c r="I430" i="7"/>
  <c r="H430" i="7"/>
  <c r="G430" i="7"/>
  <c r="F430" i="7"/>
  <c r="G469" i="7" s="1"/>
  <c r="E430" i="7"/>
  <c r="D430" i="7"/>
  <c r="C430" i="7"/>
  <c r="B430" i="7"/>
  <c r="M429" i="7"/>
  <c r="L429" i="7"/>
  <c r="K429" i="7"/>
  <c r="J429" i="7"/>
  <c r="K468" i="7" s="1"/>
  <c r="I429" i="7"/>
  <c r="H429" i="7"/>
  <c r="G429" i="7"/>
  <c r="F429" i="7"/>
  <c r="E429" i="7"/>
  <c r="F468" i="7" s="1"/>
  <c r="D429" i="7"/>
  <c r="C429" i="7"/>
  <c r="B429" i="7"/>
  <c r="C468" i="7" s="1"/>
  <c r="M428" i="7"/>
  <c r="L428" i="7"/>
  <c r="K428" i="7"/>
  <c r="J428" i="7"/>
  <c r="I428" i="7"/>
  <c r="J467" i="7" s="1"/>
  <c r="H428" i="7"/>
  <c r="G428" i="7"/>
  <c r="F428" i="7"/>
  <c r="G467" i="7" s="1"/>
  <c r="E428" i="7"/>
  <c r="D428" i="7"/>
  <c r="C428" i="7"/>
  <c r="B428" i="7"/>
  <c r="M427" i="7"/>
  <c r="N466" i="7" s="1"/>
  <c r="L427" i="7"/>
  <c r="K427" i="7"/>
  <c r="J427" i="7"/>
  <c r="K466" i="7" s="1"/>
  <c r="I427" i="7"/>
  <c r="H427" i="7"/>
  <c r="G427" i="7"/>
  <c r="F427" i="7"/>
  <c r="E427" i="7"/>
  <c r="F466" i="7" s="1"/>
  <c r="D427" i="7"/>
  <c r="C427" i="7"/>
  <c r="B427" i="7"/>
  <c r="C466" i="7" s="1"/>
  <c r="M426" i="7"/>
  <c r="L426" i="7"/>
  <c r="K426" i="7"/>
  <c r="J426" i="7"/>
  <c r="I426" i="7"/>
  <c r="J465" i="7" s="1"/>
  <c r="H426" i="7"/>
  <c r="G426" i="7"/>
  <c r="F426" i="7"/>
  <c r="E426" i="7"/>
  <c r="D426" i="7"/>
  <c r="C426" i="7"/>
  <c r="B426" i="7"/>
  <c r="M425" i="7"/>
  <c r="N464" i="7" s="1"/>
  <c r="L425" i="7"/>
  <c r="K425" i="7"/>
  <c r="J425" i="7"/>
  <c r="K464" i="7" s="1"/>
  <c r="I425" i="7"/>
  <c r="H425" i="7"/>
  <c r="G425" i="7"/>
  <c r="F425" i="7"/>
  <c r="E425" i="7"/>
  <c r="F464" i="7" s="1"/>
  <c r="D425" i="7"/>
  <c r="C425" i="7"/>
  <c r="B425" i="7"/>
  <c r="C464" i="7" s="1"/>
  <c r="M424" i="7"/>
  <c r="L424" i="7"/>
  <c r="K424" i="7"/>
  <c r="J424" i="7"/>
  <c r="I424" i="7"/>
  <c r="J463" i="7" s="1"/>
  <c r="H424" i="7"/>
  <c r="G424" i="7"/>
  <c r="F424" i="7"/>
  <c r="G463" i="7" s="1"/>
  <c r="E424" i="7"/>
  <c r="D424" i="7"/>
  <c r="C424" i="7"/>
  <c r="B424" i="7"/>
  <c r="M423" i="7"/>
  <c r="N462" i="7" s="1"/>
  <c r="L423" i="7"/>
  <c r="K423" i="7"/>
  <c r="J423" i="7"/>
  <c r="K462" i="7" s="1"/>
  <c r="I423" i="7"/>
  <c r="H423" i="7"/>
  <c r="G423" i="7"/>
  <c r="F423" i="7"/>
  <c r="E423" i="7"/>
  <c r="F462" i="7" s="1"/>
  <c r="D423" i="7"/>
  <c r="C423" i="7"/>
  <c r="B423" i="7"/>
  <c r="C462" i="7" s="1"/>
  <c r="M422" i="7"/>
  <c r="L422" i="7"/>
  <c r="K422" i="7"/>
  <c r="J422" i="7"/>
  <c r="I422" i="7"/>
  <c r="J461" i="7" s="1"/>
  <c r="H422" i="7"/>
  <c r="G422" i="7"/>
  <c r="F422" i="7"/>
  <c r="G461" i="7" s="1"/>
  <c r="E422" i="7"/>
  <c r="D422" i="7"/>
  <c r="C422" i="7"/>
  <c r="B422" i="7"/>
  <c r="M421" i="7"/>
  <c r="N460" i="7" s="1"/>
  <c r="L421" i="7"/>
  <c r="K421" i="7"/>
  <c r="J421" i="7"/>
  <c r="K460" i="7" s="1"/>
  <c r="I421" i="7"/>
  <c r="H421" i="7"/>
  <c r="G421" i="7"/>
  <c r="F421" i="7"/>
  <c r="E421" i="7"/>
  <c r="F460" i="7" s="1"/>
  <c r="D421" i="7"/>
  <c r="C421" i="7"/>
  <c r="B421" i="7"/>
  <c r="C460" i="7" s="1"/>
  <c r="M420" i="7"/>
  <c r="L420" i="7"/>
  <c r="K420" i="7"/>
  <c r="J420" i="7"/>
  <c r="I420" i="7"/>
  <c r="J459" i="7" s="1"/>
  <c r="H420" i="7"/>
  <c r="G420" i="7"/>
  <c r="F420" i="7"/>
  <c r="E420" i="7"/>
  <c r="D420" i="7"/>
  <c r="C420" i="7"/>
  <c r="B420" i="7"/>
  <c r="M419" i="7"/>
  <c r="N458" i="7" s="1"/>
  <c r="L419" i="7"/>
  <c r="K419" i="7"/>
  <c r="J419" i="7"/>
  <c r="K458" i="7" s="1"/>
  <c r="I419" i="7"/>
  <c r="H419" i="7"/>
  <c r="G419" i="7"/>
  <c r="F419" i="7"/>
  <c r="E419" i="7"/>
  <c r="F458" i="7" s="1"/>
  <c r="D419" i="7"/>
  <c r="C419" i="7"/>
  <c r="B419" i="7"/>
  <c r="C458" i="7" s="1"/>
  <c r="P353" i="6"/>
  <c r="O353" i="6"/>
  <c r="N353" i="6"/>
  <c r="M353" i="6"/>
  <c r="L353" i="6"/>
  <c r="K353" i="6"/>
  <c r="J353" i="6"/>
  <c r="I353" i="6"/>
  <c r="H353" i="6"/>
  <c r="G353" i="6"/>
  <c r="F353" i="6"/>
  <c r="E353" i="6"/>
  <c r="C353" i="6"/>
  <c r="P352" i="6"/>
  <c r="O352" i="6"/>
  <c r="N352" i="6"/>
  <c r="M352" i="6"/>
  <c r="L352" i="6"/>
  <c r="K352" i="6"/>
  <c r="J352" i="6"/>
  <c r="I352" i="6"/>
  <c r="H352" i="6"/>
  <c r="G352" i="6"/>
  <c r="F352" i="6"/>
  <c r="E352" i="6"/>
  <c r="C352" i="6"/>
  <c r="P351" i="6"/>
  <c r="O351" i="6"/>
  <c r="N351" i="6"/>
  <c r="M351" i="6"/>
  <c r="L351" i="6"/>
  <c r="K351" i="6"/>
  <c r="J351" i="6"/>
  <c r="I351" i="6"/>
  <c r="H351" i="6"/>
  <c r="G351" i="6"/>
  <c r="F351" i="6"/>
  <c r="E351" i="6"/>
  <c r="C351" i="6"/>
  <c r="P350" i="6"/>
  <c r="O350" i="6"/>
  <c r="N350" i="6"/>
  <c r="M350" i="6"/>
  <c r="L350" i="6"/>
  <c r="K350" i="6"/>
  <c r="J350" i="6"/>
  <c r="I350" i="6"/>
  <c r="H350" i="6"/>
  <c r="G350" i="6"/>
  <c r="F350" i="6"/>
  <c r="E350" i="6"/>
  <c r="C350" i="6"/>
  <c r="P349" i="6"/>
  <c r="O349" i="6"/>
  <c r="N349" i="6"/>
  <c r="M349" i="6"/>
  <c r="L349" i="6"/>
  <c r="K349" i="6"/>
  <c r="J349" i="6"/>
  <c r="I349" i="6"/>
  <c r="H349" i="6"/>
  <c r="G349" i="6"/>
  <c r="F349" i="6"/>
  <c r="E349" i="6"/>
  <c r="C349" i="6"/>
  <c r="P348" i="6"/>
  <c r="O348" i="6"/>
  <c r="N348" i="6"/>
  <c r="M348" i="6"/>
  <c r="L348" i="6"/>
  <c r="K348" i="6"/>
  <c r="J348" i="6"/>
  <c r="I348" i="6"/>
  <c r="H348" i="6"/>
  <c r="G348" i="6"/>
  <c r="F348" i="6"/>
  <c r="E348" i="6"/>
  <c r="C348" i="6"/>
  <c r="N559" i="7"/>
  <c r="N558" i="7"/>
  <c r="N557" i="7"/>
  <c r="N556" i="7"/>
  <c r="N555" i="7"/>
  <c r="N554" i="7"/>
  <c r="N552" i="7"/>
  <c r="N551" i="7"/>
  <c r="N550" i="7"/>
  <c r="L261" i="6" l="1"/>
  <c r="L262" i="6"/>
  <c r="L263" i="6"/>
  <c r="L264" i="6"/>
  <c r="O265" i="6"/>
  <c r="O266" i="6"/>
  <c r="O267" i="6"/>
  <c r="O268" i="6"/>
  <c r="O269" i="6"/>
  <c r="O270" i="6"/>
  <c r="O271" i="6"/>
  <c r="O272" i="6"/>
  <c r="O261" i="6"/>
  <c r="O262" i="6"/>
  <c r="O264" i="6"/>
  <c r="O263" i="6"/>
  <c r="N265" i="6"/>
  <c r="N266" i="6"/>
  <c r="N267" i="6"/>
  <c r="N268" i="6"/>
  <c r="N269" i="6"/>
  <c r="N270" i="6"/>
  <c r="N271" i="6"/>
  <c r="N272" i="6"/>
  <c r="N261" i="6"/>
  <c r="N262" i="6"/>
  <c r="N263" i="6"/>
  <c r="N264" i="6"/>
  <c r="M261" i="6"/>
  <c r="M262" i="6"/>
  <c r="M263" i="6"/>
  <c r="M264" i="6"/>
  <c r="P265" i="6"/>
  <c r="P266" i="6"/>
  <c r="P267" i="6"/>
  <c r="P268" i="6"/>
  <c r="P269" i="6"/>
  <c r="P270" i="6"/>
  <c r="P271" i="6"/>
  <c r="P272" i="6"/>
  <c r="P264" i="6"/>
  <c r="P261" i="6"/>
  <c r="P262" i="6"/>
  <c r="P263" i="6"/>
  <c r="F235" i="5"/>
  <c r="D392" i="5" s="1"/>
  <c r="F236" i="5"/>
  <c r="E236" i="5"/>
  <c r="E235" i="5"/>
  <c r="O582" i="7"/>
  <c r="G459" i="7"/>
  <c r="J248" i="6"/>
  <c r="J253" i="6"/>
  <c r="J252" i="6"/>
  <c r="J254" i="6"/>
  <c r="J250" i="6"/>
  <c r="J249" i="6"/>
  <c r="J251" i="6"/>
  <c r="O589" i="7"/>
  <c r="M257" i="6"/>
  <c r="M258" i="6"/>
  <c r="M254" i="6"/>
  <c r="M259" i="6"/>
  <c r="M248" i="6"/>
  <c r="M260" i="6"/>
  <c r="M249" i="6"/>
  <c r="M253" i="6"/>
  <c r="M250" i="6"/>
  <c r="M251" i="6"/>
  <c r="M252" i="6"/>
  <c r="M255" i="6"/>
  <c r="M256" i="6"/>
  <c r="G465" i="7"/>
  <c r="I253" i="6"/>
  <c r="I249" i="6"/>
  <c r="I254" i="6"/>
  <c r="I250" i="6"/>
  <c r="I252" i="6"/>
  <c r="I251" i="6"/>
  <c r="I248" i="6"/>
  <c r="P250" i="6"/>
  <c r="P251" i="6"/>
  <c r="P252" i="6"/>
  <c r="P258" i="6"/>
  <c r="P253" i="6"/>
  <c r="P259" i="6"/>
  <c r="P254" i="6"/>
  <c r="P255" i="6"/>
  <c r="P256" i="6"/>
  <c r="P257" i="6"/>
  <c r="P248" i="6"/>
  <c r="P260" i="6"/>
  <c r="P249" i="6"/>
  <c r="N254" i="6"/>
  <c r="N255" i="6"/>
  <c r="N256" i="6"/>
  <c r="N251" i="6"/>
  <c r="N257" i="6"/>
  <c r="N258" i="6"/>
  <c r="N259" i="6"/>
  <c r="N248" i="6"/>
  <c r="N260" i="6"/>
  <c r="N249" i="6"/>
  <c r="N250" i="6"/>
  <c r="N252" i="6"/>
  <c r="N253" i="6"/>
  <c r="L251" i="6"/>
  <c r="L259" i="6"/>
  <c r="L248" i="6"/>
  <c r="L252" i="6"/>
  <c r="L253" i="6"/>
  <c r="L254" i="6"/>
  <c r="L255" i="6"/>
  <c r="L256" i="6"/>
  <c r="L257" i="6"/>
  <c r="L260" i="6"/>
  <c r="L258" i="6"/>
  <c r="L249" i="6"/>
  <c r="L250" i="6"/>
  <c r="O249" i="6"/>
  <c r="O256" i="6"/>
  <c r="O254" i="6"/>
  <c r="O252" i="6"/>
  <c r="O259" i="6"/>
  <c r="O257" i="6"/>
  <c r="O248" i="6"/>
  <c r="O255" i="6"/>
  <c r="O253" i="6"/>
  <c r="O260" i="6"/>
  <c r="O251" i="6"/>
  <c r="O258" i="6"/>
  <c r="O250" i="6"/>
  <c r="K248" i="6"/>
  <c r="K249" i="6"/>
  <c r="K250" i="6"/>
  <c r="K251" i="6"/>
  <c r="K252" i="6"/>
  <c r="K253" i="6"/>
  <c r="K254" i="6"/>
  <c r="O590" i="7"/>
  <c r="D458" i="7"/>
  <c r="L458" i="7"/>
  <c r="H459" i="7"/>
  <c r="D460" i="7"/>
  <c r="L460" i="7"/>
  <c r="H461" i="7"/>
  <c r="D462" i="7"/>
  <c r="L462" i="7"/>
  <c r="H463" i="7"/>
  <c r="D464" i="7"/>
  <c r="L464" i="7"/>
  <c r="H465" i="7"/>
  <c r="D466" i="7"/>
  <c r="L466" i="7"/>
  <c r="H467" i="7"/>
  <c r="D468" i="7"/>
  <c r="L468" i="7"/>
  <c r="O579" i="7"/>
  <c r="O576" i="7"/>
  <c r="O586" i="7"/>
  <c r="O580" i="7"/>
  <c r="F232" i="6"/>
  <c r="F229" i="6"/>
  <c r="F231" i="6"/>
  <c r="F230" i="6"/>
  <c r="F233" i="6"/>
  <c r="D29" i="3" a="1"/>
  <c r="D56" i="9" a="1"/>
  <c r="D43" i="6" a="1"/>
  <c r="E229" i="6"/>
  <c r="E231" i="6"/>
  <c r="E230" i="6"/>
  <c r="E233" i="6"/>
  <c r="E232" i="6"/>
  <c r="I252" i="5"/>
  <c r="I255" i="5"/>
  <c r="I253" i="5"/>
  <c r="I254" i="5"/>
  <c r="I256" i="5"/>
  <c r="O591" i="7"/>
  <c r="P591" i="7" s="1"/>
  <c r="L624" i="7" s="1"/>
  <c r="O575" i="7"/>
  <c r="P575" i="7" s="1"/>
  <c r="L608" i="7" s="1"/>
  <c r="N234" i="6"/>
  <c r="N242" i="6"/>
  <c r="N241" i="6"/>
  <c r="N247" i="6"/>
  <c r="N236" i="6"/>
  <c r="N244" i="6"/>
  <c r="N235" i="6"/>
  <c r="N243" i="6"/>
  <c r="N238" i="6"/>
  <c r="N246" i="6"/>
  <c r="N237" i="6"/>
  <c r="N245" i="6"/>
  <c r="N240" i="6"/>
  <c r="N239" i="6"/>
  <c r="M471" i="7"/>
  <c r="I472" i="7"/>
  <c r="E473" i="7"/>
  <c r="M473" i="7"/>
  <c r="I474" i="7"/>
  <c r="E475" i="7"/>
  <c r="M475" i="7"/>
  <c r="I476" i="7"/>
  <c r="E477" i="7"/>
  <c r="M477" i="7"/>
  <c r="I478" i="7"/>
  <c r="E479" i="7"/>
  <c r="M479" i="7"/>
  <c r="O585" i="7"/>
  <c r="O572" i="7"/>
  <c r="O271" i="5"/>
  <c r="M428" i="5" s="1"/>
  <c r="O273" i="5"/>
  <c r="M430" i="5" s="1"/>
  <c r="O272" i="5"/>
  <c r="M429" i="5" s="1"/>
  <c r="O270" i="5"/>
  <c r="M427" i="5" s="1"/>
  <c r="J235" i="6"/>
  <c r="J243" i="6"/>
  <c r="J234" i="6"/>
  <c r="J242" i="6"/>
  <c r="J237" i="6"/>
  <c r="J245" i="6"/>
  <c r="J236" i="6"/>
  <c r="J244" i="6"/>
  <c r="J241" i="6"/>
  <c r="J240" i="6"/>
  <c r="J239" i="6"/>
  <c r="J247" i="6"/>
  <c r="J238" i="6"/>
  <c r="J246" i="6"/>
  <c r="O593" i="7"/>
  <c r="P247" i="6"/>
  <c r="P245" i="6"/>
  <c r="P236" i="6"/>
  <c r="P242" i="6"/>
  <c r="P244" i="6"/>
  <c r="P239" i="6"/>
  <c r="P235" i="6"/>
  <c r="P238" i="6"/>
  <c r="P240" i="6"/>
  <c r="P246" i="6"/>
  <c r="P241" i="6"/>
  <c r="P243" i="6"/>
  <c r="P234" i="6"/>
  <c r="P237" i="6"/>
  <c r="H238" i="6"/>
  <c r="H236" i="6"/>
  <c r="H239" i="6"/>
  <c r="H234" i="6"/>
  <c r="H237" i="6"/>
  <c r="H241" i="6"/>
  <c r="H235" i="6"/>
  <c r="H240" i="6"/>
  <c r="O578" i="7"/>
  <c r="P578" i="7" s="1"/>
  <c r="F611" i="7" s="1"/>
  <c r="K242" i="6"/>
  <c r="K237" i="6"/>
  <c r="K243" i="6"/>
  <c r="K241" i="6"/>
  <c r="K238" i="6"/>
  <c r="K244" i="6"/>
  <c r="K234" i="6"/>
  <c r="K239" i="6"/>
  <c r="K246" i="6"/>
  <c r="K245" i="6"/>
  <c r="K235" i="6"/>
  <c r="K247" i="6"/>
  <c r="K236" i="6"/>
  <c r="K240" i="6"/>
  <c r="L246" i="6"/>
  <c r="L237" i="6"/>
  <c r="L243" i="6"/>
  <c r="L242" i="6"/>
  <c r="L236" i="6"/>
  <c r="L245" i="6"/>
  <c r="L238" i="6"/>
  <c r="L240" i="6"/>
  <c r="L239" i="6"/>
  <c r="L244" i="6"/>
  <c r="L241" i="6"/>
  <c r="L234" i="6"/>
  <c r="L247" i="6"/>
  <c r="L235" i="6"/>
  <c r="P271" i="5"/>
  <c r="N428" i="5" s="1"/>
  <c r="P273" i="5"/>
  <c r="N430" i="5" s="1"/>
  <c r="P270" i="5"/>
  <c r="N427" i="5" s="1"/>
  <c r="P272" i="5"/>
  <c r="N429" i="5" s="1"/>
  <c r="O571" i="7"/>
  <c r="O237" i="6"/>
  <c r="O238" i="6"/>
  <c r="O241" i="6"/>
  <c r="O246" i="6"/>
  <c r="O236" i="6"/>
  <c r="O247" i="6"/>
  <c r="O240" i="6"/>
  <c r="O235" i="6"/>
  <c r="O239" i="6"/>
  <c r="O242" i="6"/>
  <c r="O243" i="6"/>
  <c r="O245" i="6"/>
  <c r="O244" i="6"/>
  <c r="O234" i="6"/>
  <c r="I237" i="6"/>
  <c r="I245" i="6"/>
  <c r="I235" i="6"/>
  <c r="I238" i="6"/>
  <c r="I243" i="6"/>
  <c r="I239" i="6"/>
  <c r="I247" i="6"/>
  <c r="I234" i="6"/>
  <c r="I246" i="6"/>
  <c r="I241" i="6"/>
  <c r="I240" i="6"/>
  <c r="I242" i="6"/>
  <c r="I236" i="6"/>
  <c r="I244" i="6"/>
  <c r="H469" i="7"/>
  <c r="D470" i="7"/>
  <c r="L470" i="7"/>
  <c r="H471" i="7"/>
  <c r="D472" i="7"/>
  <c r="L472" i="7"/>
  <c r="H473" i="7"/>
  <c r="D474" i="7"/>
  <c r="L474" i="7"/>
  <c r="H475" i="7"/>
  <c r="D476" i="7"/>
  <c r="L476" i="7"/>
  <c r="H477" i="7"/>
  <c r="D478" i="7"/>
  <c r="L478" i="7"/>
  <c r="H479" i="7"/>
  <c r="N273" i="5"/>
  <c r="N271" i="5"/>
  <c r="N270" i="5"/>
  <c r="N272" i="5"/>
  <c r="G234" i="6"/>
  <c r="G240" i="6"/>
  <c r="G236" i="6"/>
  <c r="G235" i="6"/>
  <c r="G237" i="6"/>
  <c r="G239" i="6"/>
  <c r="G241" i="6"/>
  <c r="G238" i="6"/>
  <c r="M237" i="6"/>
  <c r="M244" i="6"/>
  <c r="M238" i="6"/>
  <c r="M246" i="6"/>
  <c r="M239" i="6"/>
  <c r="M240" i="6"/>
  <c r="M241" i="6"/>
  <c r="M245" i="6"/>
  <c r="M236" i="6"/>
  <c r="M234" i="6"/>
  <c r="M242" i="6"/>
  <c r="M243" i="6"/>
  <c r="M235" i="6"/>
  <c r="M247" i="6"/>
  <c r="M262" i="5"/>
  <c r="K419" i="5" s="1"/>
  <c r="M261" i="5"/>
  <c r="K418" i="5" s="1"/>
  <c r="M263" i="5"/>
  <c r="M264" i="5"/>
  <c r="K421" i="5" s="1"/>
  <c r="M265" i="5"/>
  <c r="K422" i="5" s="1"/>
  <c r="L262" i="5"/>
  <c r="L261" i="5"/>
  <c r="L264" i="5"/>
  <c r="L263" i="5"/>
  <c r="L265" i="5"/>
  <c r="K256" i="5"/>
  <c r="I413" i="5" s="1"/>
  <c r="K255" i="5"/>
  <c r="I412" i="5" s="1"/>
  <c r="K254" i="5"/>
  <c r="I411" i="5" s="1"/>
  <c r="K253" i="5"/>
  <c r="I410" i="5" s="1"/>
  <c r="K252" i="5"/>
  <c r="J256" i="5"/>
  <c r="J253" i="5"/>
  <c r="J252" i="5"/>
  <c r="H409" i="5" s="1"/>
  <c r="J255" i="5"/>
  <c r="J254" i="5"/>
  <c r="H241" i="5"/>
  <c r="F398" i="5" s="1"/>
  <c r="H248" i="5"/>
  <c r="H244" i="5"/>
  <c r="H243" i="5"/>
  <c r="F400" i="5" s="1"/>
  <c r="H245" i="5"/>
  <c r="F402" i="5" s="1"/>
  <c r="H242" i="5"/>
  <c r="F399" i="5" s="1"/>
  <c r="H247" i="5"/>
  <c r="F404" i="5" s="1"/>
  <c r="H240" i="5"/>
  <c r="F397" i="5" s="1"/>
  <c r="H246" i="5"/>
  <c r="F403" i="5" s="1"/>
  <c r="G240" i="5"/>
  <c r="G247" i="5"/>
  <c r="G242" i="5"/>
  <c r="G244" i="5"/>
  <c r="G246" i="5"/>
  <c r="G241" i="5"/>
  <c r="G243" i="5"/>
  <c r="G248" i="5"/>
  <c r="G245" i="5"/>
  <c r="F232" i="5"/>
  <c r="D389" i="5" s="1"/>
  <c r="F231" i="5"/>
  <c r="D388" i="5" s="1"/>
  <c r="F233" i="5"/>
  <c r="D390" i="5" s="1"/>
  <c r="F234" i="5"/>
  <c r="D391" i="5" s="1"/>
  <c r="D77" i="3" a="1"/>
  <c r="D87" i="9" a="1"/>
  <c r="D42" i="5" a="1"/>
  <c r="E232" i="5"/>
  <c r="E233" i="5"/>
  <c r="E234" i="5"/>
  <c r="E231" i="5"/>
  <c r="O587" i="7"/>
  <c r="P587" i="7" s="1"/>
  <c r="K620" i="7" s="1"/>
  <c r="O577" i="7"/>
  <c r="P577" i="7" s="1"/>
  <c r="D610" i="7" s="1"/>
  <c r="O581" i="7"/>
  <c r="O573" i="7"/>
  <c r="P573" i="7" s="1"/>
  <c r="J606" i="7" s="1"/>
  <c r="O592" i="7"/>
  <c r="P592" i="7" s="1"/>
  <c r="O584" i="7"/>
  <c r="O588" i="7"/>
  <c r="O583" i="7"/>
  <c r="P583" i="7" s="1"/>
  <c r="D616" i="7" s="1"/>
  <c r="O570" i="7"/>
  <c r="O574" i="7"/>
  <c r="F401" i="5"/>
  <c r="F405" i="5"/>
  <c r="E458" i="7"/>
  <c r="M458" i="7"/>
  <c r="I459" i="7"/>
  <c r="E460" i="7"/>
  <c r="M460" i="7"/>
  <c r="I461" i="7"/>
  <c r="E462" i="7"/>
  <c r="M462" i="7"/>
  <c r="I463" i="7"/>
  <c r="E464" i="7"/>
  <c r="M464" i="7"/>
  <c r="I465" i="7"/>
  <c r="E466" i="7"/>
  <c r="M466" i="7"/>
  <c r="I467" i="7"/>
  <c r="E468" i="7"/>
  <c r="M468" i="7"/>
  <c r="I469" i="7"/>
  <c r="E470" i="7"/>
  <c r="M470" i="7"/>
  <c r="I471" i="7"/>
  <c r="E472" i="7"/>
  <c r="M472" i="7"/>
  <c r="I473" i="7"/>
  <c r="E474" i="7"/>
  <c r="M474" i="7"/>
  <c r="I475" i="7"/>
  <c r="E476" i="7"/>
  <c r="M476" i="7"/>
  <c r="I477" i="7"/>
  <c r="E478" i="7"/>
  <c r="M478" i="7"/>
  <c r="I479" i="7"/>
  <c r="N468" i="7"/>
  <c r="J469" i="7"/>
  <c r="F470" i="7"/>
  <c r="N470" i="7"/>
  <c r="J471" i="7"/>
  <c r="F472" i="7"/>
  <c r="N472" i="7"/>
  <c r="J473" i="7"/>
  <c r="F474" i="7"/>
  <c r="N474" i="7"/>
  <c r="J475" i="7"/>
  <c r="F476" i="7"/>
  <c r="N476" i="7"/>
  <c r="J477" i="7"/>
  <c r="F478" i="7"/>
  <c r="N478" i="7"/>
  <c r="J479" i="7"/>
  <c r="K463" i="7"/>
  <c r="G464" i="7"/>
  <c r="C465" i="7"/>
  <c r="K465" i="7"/>
  <c r="G466" i="7"/>
  <c r="C467" i="7"/>
  <c r="K467" i="7"/>
  <c r="G468" i="7"/>
  <c r="C469" i="7"/>
  <c r="K469" i="7"/>
  <c r="G470" i="7"/>
  <c r="C471" i="7"/>
  <c r="K471" i="7"/>
  <c r="G472" i="7"/>
  <c r="C473" i="7"/>
  <c r="K473" i="7"/>
  <c r="G474" i="7"/>
  <c r="C475" i="7"/>
  <c r="K475" i="7"/>
  <c r="G476" i="7"/>
  <c r="C477" i="7"/>
  <c r="K477" i="7"/>
  <c r="G478" i="7"/>
  <c r="C479" i="7"/>
  <c r="K479" i="7"/>
  <c r="I409" i="5"/>
  <c r="K420" i="5"/>
  <c r="J420" i="5"/>
  <c r="J419" i="5"/>
  <c r="J421" i="5"/>
  <c r="J422" i="5"/>
  <c r="J418" i="5"/>
  <c r="L430" i="5"/>
  <c r="L428" i="5"/>
  <c r="L427" i="5"/>
  <c r="L429" i="5"/>
  <c r="G458" i="7"/>
  <c r="K459" i="7"/>
  <c r="C461" i="7"/>
  <c r="K461" i="7"/>
  <c r="C463" i="7"/>
  <c r="H458" i="7"/>
  <c r="D459" i="7"/>
  <c r="L459" i="7"/>
  <c r="H460" i="7"/>
  <c r="D461" i="7"/>
  <c r="L461" i="7"/>
  <c r="H462" i="7"/>
  <c r="D463" i="7"/>
  <c r="L463" i="7"/>
  <c r="H464" i="7"/>
  <c r="D465" i="7"/>
  <c r="L465" i="7"/>
  <c r="H466" i="7"/>
  <c r="D467" i="7"/>
  <c r="L467" i="7"/>
  <c r="H468" i="7"/>
  <c r="D469" i="7"/>
  <c r="L469" i="7"/>
  <c r="H470" i="7"/>
  <c r="D471" i="7"/>
  <c r="L471" i="7"/>
  <c r="H472" i="7"/>
  <c r="D473" i="7"/>
  <c r="L473" i="7"/>
  <c r="H474" i="7"/>
  <c r="D475" i="7"/>
  <c r="L475" i="7"/>
  <c r="H476" i="7"/>
  <c r="D477" i="7"/>
  <c r="L477" i="7"/>
  <c r="H478" i="7"/>
  <c r="D479" i="7"/>
  <c r="L479" i="7"/>
  <c r="I458" i="7"/>
  <c r="I460" i="7"/>
  <c r="M461" i="7"/>
  <c r="E463" i="7"/>
  <c r="I464" i="7"/>
  <c r="M465" i="7"/>
  <c r="E467" i="7"/>
  <c r="I468" i="7"/>
  <c r="E469" i="7"/>
  <c r="I470" i="7"/>
  <c r="E471" i="7"/>
  <c r="P582" i="7"/>
  <c r="L615" i="7" s="1"/>
  <c r="E459" i="7"/>
  <c r="M459" i="7"/>
  <c r="E461" i="7"/>
  <c r="I462" i="7"/>
  <c r="M463" i="7"/>
  <c r="E465" i="7"/>
  <c r="I466" i="7"/>
  <c r="M467" i="7"/>
  <c r="M469" i="7"/>
  <c r="J458" i="7"/>
  <c r="F459" i="7"/>
  <c r="N459" i="7"/>
  <c r="J460" i="7"/>
  <c r="F461" i="7"/>
  <c r="N461" i="7"/>
  <c r="J462" i="7"/>
  <c r="F463" i="7"/>
  <c r="N463" i="7"/>
  <c r="J464" i="7"/>
  <c r="F465" i="7"/>
  <c r="N465" i="7"/>
  <c r="J466" i="7"/>
  <c r="F467" i="7"/>
  <c r="N467" i="7"/>
  <c r="J468" i="7"/>
  <c r="F469" i="7"/>
  <c r="N469" i="7"/>
  <c r="J470" i="7"/>
  <c r="F471" i="7"/>
  <c r="N471" i="7"/>
  <c r="J472" i="7"/>
  <c r="F473" i="7"/>
  <c r="N473" i="7"/>
  <c r="J474" i="7"/>
  <c r="F475" i="7"/>
  <c r="N475" i="7"/>
  <c r="J476" i="7"/>
  <c r="F477" i="7"/>
  <c r="N477" i="7"/>
  <c r="J478" i="7"/>
  <c r="F479" i="7"/>
  <c r="N479" i="7"/>
  <c r="P580" i="7"/>
  <c r="K613" i="7" s="1"/>
  <c r="P585" i="7"/>
  <c r="F618" i="7" s="1"/>
  <c r="P590" i="7"/>
  <c r="M623" i="7" s="1"/>
  <c r="P589" i="7"/>
  <c r="J622" i="7" s="1"/>
  <c r="P576" i="7"/>
  <c r="E609" i="7" s="1"/>
  <c r="P581" i="7"/>
  <c r="C614" i="7" s="1"/>
  <c r="P574" i="7"/>
  <c r="H607" i="7" s="1"/>
  <c r="P579" i="7"/>
  <c r="G612" i="7" s="1"/>
  <c r="P572" i="7"/>
  <c r="H605" i="7" s="1"/>
  <c r="C459" i="7"/>
  <c r="G460" i="7"/>
  <c r="G462" i="7"/>
  <c r="P586" i="7"/>
  <c r="M619" i="7" s="1"/>
  <c r="L131" i="5"/>
  <c r="N209" i="5" s="1"/>
  <c r="E131" i="5"/>
  <c r="G209" i="5" s="1"/>
  <c r="L130" i="6"/>
  <c r="N207" i="6" s="1"/>
  <c r="E130" i="6"/>
  <c r="G207" i="6" s="1"/>
  <c r="J614" i="7" l="1"/>
  <c r="J623" i="7"/>
  <c r="P571" i="7"/>
  <c r="K604" i="7" s="1"/>
  <c r="K623" i="7"/>
  <c r="P584" i="7"/>
  <c r="D617" i="7" s="1"/>
  <c r="P588" i="7"/>
  <c r="H621" i="7" s="1"/>
  <c r="J621" i="7"/>
  <c r="M625" i="7"/>
  <c r="O506" i="5" s="1"/>
  <c r="D625" i="7"/>
  <c r="H88" i="9" s="1"/>
  <c r="J625" i="7"/>
  <c r="L503" i="5" s="1"/>
  <c r="I604" i="7"/>
  <c r="P570" i="7"/>
  <c r="M603" i="7" s="1"/>
  <c r="O508" i="5"/>
  <c r="D31" i="3"/>
  <c r="D33" i="3"/>
  <c r="D35" i="3"/>
  <c r="D36" i="3"/>
  <c r="D34" i="3"/>
  <c r="D30" i="3"/>
  <c r="D32" i="3"/>
  <c r="D29" i="3"/>
  <c r="D38" i="3"/>
  <c r="D40" i="3"/>
  <c r="D37" i="3"/>
  <c r="D39" i="3"/>
  <c r="D605" i="7"/>
  <c r="E614" i="7"/>
  <c r="E620" i="7"/>
  <c r="E625" i="7"/>
  <c r="F484" i="5"/>
  <c r="F499" i="5"/>
  <c r="F491" i="5"/>
  <c r="F487" i="5"/>
  <c r="F494" i="5"/>
  <c r="F620" i="7"/>
  <c r="J608" i="7"/>
  <c r="I610" i="7"/>
  <c r="K621" i="7"/>
  <c r="G625" i="7"/>
  <c r="D44" i="6"/>
  <c r="D50" i="6"/>
  <c r="D52" i="6"/>
  <c r="D48" i="6"/>
  <c r="D54" i="6"/>
  <c r="D53" i="6"/>
  <c r="D46" i="6"/>
  <c r="D47" i="6"/>
  <c r="D45" i="6"/>
  <c r="D51" i="6"/>
  <c r="D49" i="6"/>
  <c r="D43" i="6"/>
  <c r="N621" i="7"/>
  <c r="P593" i="7"/>
  <c r="J626" i="7" s="1"/>
  <c r="O505" i="5"/>
  <c r="D56" i="9"/>
  <c r="D60" i="9"/>
  <c r="D67" i="9"/>
  <c r="D59" i="9"/>
  <c r="D66" i="9"/>
  <c r="D58" i="9"/>
  <c r="D64" i="9"/>
  <c r="D57" i="9"/>
  <c r="D65" i="9"/>
  <c r="D62" i="9"/>
  <c r="D61" i="9"/>
  <c r="D63" i="9"/>
  <c r="D42" i="5"/>
  <c r="D46" i="5"/>
  <c r="D50" i="5"/>
  <c r="D53" i="5"/>
  <c r="D44" i="5"/>
  <c r="D51" i="5"/>
  <c r="D43" i="5"/>
  <c r="D49" i="5"/>
  <c r="D48" i="5"/>
  <c r="D45" i="5"/>
  <c r="D47" i="5"/>
  <c r="D52" i="5"/>
  <c r="D87" i="9"/>
  <c r="D90" i="9"/>
  <c r="D93" i="9"/>
  <c r="D97" i="9"/>
  <c r="D89" i="9"/>
  <c r="D96" i="9"/>
  <c r="D94" i="9"/>
  <c r="D88" i="9"/>
  <c r="D92" i="9"/>
  <c r="D95" i="9"/>
  <c r="D91" i="9"/>
  <c r="D98" i="9"/>
  <c r="D77" i="3"/>
  <c r="D83" i="3"/>
  <c r="D80" i="3"/>
  <c r="D87" i="3"/>
  <c r="D82" i="3"/>
  <c r="D79" i="3"/>
  <c r="D84" i="3"/>
  <c r="D86" i="3"/>
  <c r="D78" i="3"/>
  <c r="D85" i="3"/>
  <c r="D81" i="3"/>
  <c r="D88" i="3"/>
  <c r="C612" i="7"/>
  <c r="G615" i="7"/>
  <c r="D604" i="7"/>
  <c r="K612" i="7"/>
  <c r="L616" i="7"/>
  <c r="M609" i="7"/>
  <c r="C620" i="7"/>
  <c r="I614" i="7"/>
  <c r="I620" i="7"/>
  <c r="M620" i="7"/>
  <c r="I611" i="7"/>
  <c r="L625" i="7"/>
  <c r="N507" i="5" s="1"/>
  <c r="I625" i="7"/>
  <c r="K490" i="5" s="1"/>
  <c r="N625" i="7"/>
  <c r="P506" i="5" s="1"/>
  <c r="N612" i="7"/>
  <c r="E612" i="7"/>
  <c r="D612" i="7"/>
  <c r="N609" i="7"/>
  <c r="H625" i="7"/>
  <c r="J487" i="5" s="1"/>
  <c r="L612" i="7"/>
  <c r="I618" i="7"/>
  <c r="L618" i="7"/>
  <c r="C625" i="7"/>
  <c r="C609" i="7"/>
  <c r="H612" i="7"/>
  <c r="N620" i="7"/>
  <c r="F625" i="7"/>
  <c r="H479" i="5" s="1"/>
  <c r="K625" i="7"/>
  <c r="M499" i="5" s="1"/>
  <c r="J131" i="5"/>
  <c r="L209" i="5" s="1"/>
  <c r="K131" i="5"/>
  <c r="M209" i="5" s="1"/>
  <c r="H131" i="5"/>
  <c r="J209" i="5" s="1"/>
  <c r="G131" i="5"/>
  <c r="I209" i="5" s="1"/>
  <c r="G605" i="7"/>
  <c r="E605" i="7"/>
  <c r="J615" i="7"/>
  <c r="J605" i="7"/>
  <c r="H613" i="7"/>
  <c r="N605" i="7"/>
  <c r="I605" i="7"/>
  <c r="E615" i="7"/>
  <c r="M615" i="7"/>
  <c r="C605" i="7"/>
  <c r="K605" i="7"/>
  <c r="F614" i="7"/>
  <c r="D613" i="7"/>
  <c r="H604" i="7"/>
  <c r="N617" i="7"/>
  <c r="K614" i="7"/>
  <c r="G607" i="7"/>
  <c r="L607" i="7"/>
  <c r="N614" i="7"/>
  <c r="L614" i="7"/>
  <c r="D611" i="7"/>
  <c r="N611" i="7"/>
  <c r="G614" i="7"/>
  <c r="H606" i="7"/>
  <c r="H617" i="7"/>
  <c r="L611" i="7"/>
  <c r="F605" i="7"/>
  <c r="M605" i="7"/>
  <c r="H615" i="7"/>
  <c r="N619" i="7"/>
  <c r="L605" i="7"/>
  <c r="M614" i="7"/>
  <c r="I615" i="7"/>
  <c r="F604" i="7"/>
  <c r="J604" i="7"/>
  <c r="H614" i="7"/>
  <c r="I612" i="7"/>
  <c r="N623" i="7"/>
  <c r="H611" i="7"/>
  <c r="G604" i="7"/>
  <c r="F615" i="7"/>
  <c r="J617" i="7"/>
  <c r="L604" i="7"/>
  <c r="H619" i="7"/>
  <c r="D614" i="7"/>
  <c r="K615" i="7"/>
  <c r="M617" i="7"/>
  <c r="D615" i="7"/>
  <c r="N615" i="7"/>
  <c r="C615" i="7"/>
  <c r="D622" i="7"/>
  <c r="M622" i="7"/>
  <c r="G616" i="7"/>
  <c r="I616" i="7"/>
  <c r="H616" i="7"/>
  <c r="N616" i="7"/>
  <c r="C616" i="7"/>
  <c r="E616" i="7"/>
  <c r="D619" i="7"/>
  <c r="J612" i="7"/>
  <c r="J609" i="7"/>
  <c r="E607" i="7"/>
  <c r="I609" i="7"/>
  <c r="F623" i="7"/>
  <c r="C611" i="7"/>
  <c r="K611" i="7"/>
  <c r="E611" i="7"/>
  <c r="M611" i="7"/>
  <c r="J611" i="7"/>
  <c r="N610" i="7"/>
  <c r="E613" i="7"/>
  <c r="N613" i="7"/>
  <c r="F612" i="7"/>
  <c r="E606" i="7"/>
  <c r="F617" i="7"/>
  <c r="G620" i="7"/>
  <c r="F624" i="7"/>
  <c r="K624" i="7"/>
  <c r="N624" i="7"/>
  <c r="E624" i="7"/>
  <c r="H624" i="7"/>
  <c r="M624" i="7"/>
  <c r="C624" i="7"/>
  <c r="I624" i="7"/>
  <c r="D609" i="7"/>
  <c r="F608" i="7"/>
  <c r="N608" i="7"/>
  <c r="C608" i="7"/>
  <c r="E608" i="7"/>
  <c r="K608" i="7"/>
  <c r="M608" i="7"/>
  <c r="I608" i="7"/>
  <c r="N618" i="7"/>
  <c r="C618" i="7"/>
  <c r="E618" i="7"/>
  <c r="K618" i="7"/>
  <c r="M618" i="7"/>
  <c r="H618" i="7"/>
  <c r="K610" i="7"/>
  <c r="G608" i="7"/>
  <c r="L623" i="7"/>
  <c r="M616" i="7"/>
  <c r="G609" i="7"/>
  <c r="H608" i="7"/>
  <c r="K607" i="7"/>
  <c r="H610" i="7"/>
  <c r="C607" i="7"/>
  <c r="L619" i="7"/>
  <c r="J619" i="7"/>
  <c r="G619" i="7"/>
  <c r="I619" i="7"/>
  <c r="K619" i="7"/>
  <c r="E619" i="7"/>
  <c r="I607" i="7"/>
  <c r="C613" i="7"/>
  <c r="L609" i="7"/>
  <c r="H620" i="7"/>
  <c r="E610" i="7"/>
  <c r="J618" i="7"/>
  <c r="J620" i="7"/>
  <c r="G610" i="7"/>
  <c r="C606" i="7"/>
  <c r="E622" i="7"/>
  <c r="C619" i="7"/>
  <c r="I623" i="7"/>
  <c r="D623" i="7"/>
  <c r="C623" i="7"/>
  <c r="F607" i="7"/>
  <c r="E623" i="7"/>
  <c r="H623" i="7"/>
  <c r="D607" i="7"/>
  <c r="G623" i="7"/>
  <c r="F619" i="7"/>
  <c r="M612" i="7"/>
  <c r="N607" i="7"/>
  <c r="F609" i="7"/>
  <c r="G618" i="7"/>
  <c r="J616" i="7"/>
  <c r="G624" i="7"/>
  <c r="D618" i="7"/>
  <c r="K609" i="7"/>
  <c r="H609" i="7"/>
  <c r="D620" i="7"/>
  <c r="G611" i="7"/>
  <c r="F616" i="7"/>
  <c r="F610" i="7"/>
  <c r="G622" i="7"/>
  <c r="C622" i="7"/>
  <c r="I622" i="7"/>
  <c r="F622" i="7"/>
  <c r="H622" i="7"/>
  <c r="C610" i="7"/>
  <c r="L620" i="7"/>
  <c r="K616" i="7"/>
  <c r="J610" i="7"/>
  <c r="D608" i="7"/>
  <c r="J624" i="7"/>
  <c r="J613" i="7"/>
  <c r="G613" i="7"/>
  <c r="I613" i="7"/>
  <c r="M613" i="7"/>
  <c r="L613" i="7"/>
  <c r="M610" i="7"/>
  <c r="K622" i="7"/>
  <c r="K606" i="7"/>
  <c r="M606" i="7"/>
  <c r="D606" i="7"/>
  <c r="L606" i="7"/>
  <c r="I606" i="7"/>
  <c r="F606" i="7"/>
  <c r="G606" i="7"/>
  <c r="N622" i="7"/>
  <c r="J607" i="7"/>
  <c r="L610" i="7"/>
  <c r="L622" i="7"/>
  <c r="M607" i="7"/>
  <c r="D624" i="7"/>
  <c r="F613" i="7"/>
  <c r="N606" i="7"/>
  <c r="G617" i="7"/>
  <c r="I617" i="7"/>
  <c r="C617" i="7"/>
  <c r="K617" i="7"/>
  <c r="E617" i="7"/>
  <c r="H130" i="6"/>
  <c r="J207" i="6" s="1"/>
  <c r="I130" i="6"/>
  <c r="K207" i="6" s="1"/>
  <c r="J130" i="6"/>
  <c r="L207" i="6" s="1"/>
  <c r="K130" i="6"/>
  <c r="M207" i="6" s="1"/>
  <c r="G130" i="6"/>
  <c r="I207" i="6" s="1"/>
  <c r="L603" i="7" l="1"/>
  <c r="I603" i="7"/>
  <c r="H87" i="3"/>
  <c r="H603" i="7"/>
  <c r="D603" i="7"/>
  <c r="M621" i="7"/>
  <c r="E603" i="7"/>
  <c r="F505" i="5"/>
  <c r="C604" i="7"/>
  <c r="F500" i="5"/>
  <c r="L502" i="5"/>
  <c r="F497" i="5"/>
  <c r="F482" i="5"/>
  <c r="F476" i="5"/>
  <c r="H52" i="5"/>
  <c r="F503" i="5"/>
  <c r="F478" i="5"/>
  <c r="G621" i="7"/>
  <c r="H97" i="9"/>
  <c r="F507" i="5"/>
  <c r="F470" i="5"/>
  <c r="L621" i="7"/>
  <c r="F489" i="5"/>
  <c r="F472" i="5"/>
  <c r="N604" i="7"/>
  <c r="F490" i="5"/>
  <c r="F475" i="5"/>
  <c r="E604" i="7"/>
  <c r="F466" i="5"/>
  <c r="F480" i="5"/>
  <c r="C621" i="7"/>
  <c r="M604" i="7"/>
  <c r="L505" i="5"/>
  <c r="H94" i="9"/>
  <c r="L499" i="5"/>
  <c r="F473" i="5"/>
  <c r="F481" i="5"/>
  <c r="I621" i="7"/>
  <c r="F621" i="7"/>
  <c r="F471" i="5"/>
  <c r="F483" i="5"/>
  <c r="F469" i="5"/>
  <c r="F488" i="5"/>
  <c r="F493" i="5"/>
  <c r="D621" i="7"/>
  <c r="F498" i="5"/>
  <c r="F508" i="5"/>
  <c r="F479" i="5"/>
  <c r="F502" i="5"/>
  <c r="L496" i="5"/>
  <c r="N626" i="7"/>
  <c r="H54" i="6" s="1"/>
  <c r="H477" i="5"/>
  <c r="P507" i="5"/>
  <c r="L500" i="5"/>
  <c r="F468" i="5"/>
  <c r="F477" i="5"/>
  <c r="O507" i="5"/>
  <c r="F467" i="5"/>
  <c r="L498" i="5"/>
  <c r="F504" i="5"/>
  <c r="F486" i="5"/>
  <c r="F501" i="5"/>
  <c r="H78" i="3"/>
  <c r="F495" i="5"/>
  <c r="F506" i="5"/>
  <c r="F474" i="5"/>
  <c r="H43" i="5"/>
  <c r="L617" i="7"/>
  <c r="F496" i="5"/>
  <c r="F485" i="5"/>
  <c r="F492" i="5"/>
  <c r="L506" i="5"/>
  <c r="E621" i="7"/>
  <c r="C603" i="7"/>
  <c r="F603" i="7"/>
  <c r="N505" i="5"/>
  <c r="H482" i="5"/>
  <c r="L508" i="5"/>
  <c r="H476" i="5"/>
  <c r="L507" i="5"/>
  <c r="H49" i="5"/>
  <c r="M500" i="5"/>
  <c r="G603" i="7"/>
  <c r="L501" i="5"/>
  <c r="H84" i="3"/>
  <c r="N603" i="7"/>
  <c r="M497" i="5"/>
  <c r="L504" i="5"/>
  <c r="L497" i="5"/>
  <c r="F626" i="7"/>
  <c r="H59" i="9" s="1"/>
  <c r="J603" i="7"/>
  <c r="K603" i="7"/>
  <c r="H36" i="3"/>
  <c r="H63" i="9"/>
  <c r="H50" i="6"/>
  <c r="H81" i="3"/>
  <c r="H91" i="9"/>
  <c r="H46" i="5"/>
  <c r="I492" i="5"/>
  <c r="I489" i="5"/>
  <c r="I491" i="5"/>
  <c r="I486" i="5"/>
  <c r="I495" i="5"/>
  <c r="I496" i="5"/>
  <c r="I493" i="5"/>
  <c r="I497" i="5"/>
  <c r="I500" i="5"/>
  <c r="I490" i="5"/>
  <c r="I494" i="5"/>
  <c r="I499" i="5"/>
  <c r="I507" i="5"/>
  <c r="I488" i="5"/>
  <c r="I487" i="5"/>
  <c r="I498" i="5"/>
  <c r="I505" i="5"/>
  <c r="I503" i="5"/>
  <c r="I508" i="5"/>
  <c r="I506" i="5"/>
  <c r="I504" i="5"/>
  <c r="I501" i="5"/>
  <c r="I502" i="5"/>
  <c r="N506" i="5"/>
  <c r="K491" i="5"/>
  <c r="K626" i="7"/>
  <c r="N508" i="5"/>
  <c r="H98" i="9"/>
  <c r="H53" i="5"/>
  <c r="H88" i="3"/>
  <c r="H626" i="7"/>
  <c r="H480" i="5"/>
  <c r="K487" i="5"/>
  <c r="H481" i="5"/>
  <c r="H40" i="3"/>
  <c r="H67" i="9"/>
  <c r="H83" i="3"/>
  <c r="H93" i="9"/>
  <c r="H48" i="5"/>
  <c r="K498" i="5"/>
  <c r="K500" i="5"/>
  <c r="K494" i="5"/>
  <c r="K492" i="5"/>
  <c r="K503" i="5"/>
  <c r="K495" i="5"/>
  <c r="K496" i="5"/>
  <c r="K501" i="5"/>
  <c r="K497" i="5"/>
  <c r="K505" i="5"/>
  <c r="K507" i="5"/>
  <c r="K508" i="5"/>
  <c r="K499" i="5"/>
  <c r="K493" i="5"/>
  <c r="K506" i="5"/>
  <c r="K502" i="5"/>
  <c r="K504" i="5"/>
  <c r="H89" i="9"/>
  <c r="H44" i="5"/>
  <c r="H79" i="3"/>
  <c r="G491" i="5"/>
  <c r="G475" i="5"/>
  <c r="G490" i="5"/>
  <c r="G486" i="5"/>
  <c r="G494" i="5"/>
  <c r="G497" i="5"/>
  <c r="G480" i="5"/>
  <c r="G495" i="5"/>
  <c r="G478" i="5"/>
  <c r="G492" i="5"/>
  <c r="G489" i="5"/>
  <c r="G498" i="5"/>
  <c r="G479" i="5"/>
  <c r="G488" i="5"/>
  <c r="G483" i="5"/>
  <c r="G481" i="5"/>
  <c r="G485" i="5"/>
  <c r="G477" i="5"/>
  <c r="G476" i="5"/>
  <c r="G508" i="5"/>
  <c r="G487" i="5"/>
  <c r="G500" i="5"/>
  <c r="G506" i="5"/>
  <c r="G502" i="5"/>
  <c r="G482" i="5"/>
  <c r="G501" i="5"/>
  <c r="G484" i="5"/>
  <c r="G499" i="5"/>
  <c r="G507" i="5"/>
  <c r="G496" i="5"/>
  <c r="G504" i="5"/>
  <c r="G503" i="5"/>
  <c r="G505" i="5"/>
  <c r="G493" i="5"/>
  <c r="H475" i="5"/>
  <c r="P505" i="5"/>
  <c r="H95" i="9"/>
  <c r="H50" i="5"/>
  <c r="H85" i="3"/>
  <c r="M508" i="5"/>
  <c r="M501" i="5"/>
  <c r="M504" i="5"/>
  <c r="M506" i="5"/>
  <c r="M503" i="5"/>
  <c r="M502" i="5"/>
  <c r="M507" i="5"/>
  <c r="M505" i="5"/>
  <c r="H96" i="9"/>
  <c r="H51" i="5"/>
  <c r="H86" i="3"/>
  <c r="M626" i="7"/>
  <c r="L626" i="7"/>
  <c r="C626" i="7"/>
  <c r="G626" i="7"/>
  <c r="P508" i="5"/>
  <c r="H77" i="3"/>
  <c r="H87" i="9"/>
  <c r="H42" i="5"/>
  <c r="E473" i="5"/>
  <c r="E474" i="5"/>
  <c r="E478" i="5"/>
  <c r="E480" i="5"/>
  <c r="E476" i="5"/>
  <c r="E488" i="5"/>
  <c r="E477" i="5"/>
  <c r="E491" i="5"/>
  <c r="E500" i="5"/>
  <c r="E481" i="5"/>
  <c r="E496" i="5"/>
  <c r="E479" i="5"/>
  <c r="E493" i="5"/>
  <c r="E485" i="5"/>
  <c r="E469" i="5"/>
  <c r="E502" i="5"/>
  <c r="E475" i="5"/>
  <c r="E484" i="5"/>
  <c r="E492" i="5"/>
  <c r="E499" i="5"/>
  <c r="E471" i="5"/>
  <c r="E486" i="5"/>
  <c r="E487" i="5"/>
  <c r="E501" i="5"/>
  <c r="E466" i="5"/>
  <c r="E482" i="5"/>
  <c r="E483" i="5"/>
  <c r="E467" i="5"/>
  <c r="E490" i="5"/>
  <c r="E489" i="5"/>
  <c r="E470" i="5"/>
  <c r="E472" i="5"/>
  <c r="E468" i="5"/>
  <c r="E506" i="5"/>
  <c r="E504" i="5"/>
  <c r="E508" i="5"/>
  <c r="E507" i="5"/>
  <c r="E498" i="5"/>
  <c r="E494" i="5"/>
  <c r="E503" i="5"/>
  <c r="E495" i="5"/>
  <c r="E505" i="5"/>
  <c r="E497" i="5"/>
  <c r="H90" i="9"/>
  <c r="H45" i="5"/>
  <c r="H80" i="3"/>
  <c r="H488" i="5"/>
  <c r="H491" i="5"/>
  <c r="H490" i="5"/>
  <c r="H506" i="5"/>
  <c r="H495" i="5"/>
  <c r="H508" i="5"/>
  <c r="H507" i="5"/>
  <c r="H501" i="5"/>
  <c r="H485" i="5"/>
  <c r="H498" i="5"/>
  <c r="H505" i="5"/>
  <c r="H484" i="5"/>
  <c r="H492" i="5"/>
  <c r="H487" i="5"/>
  <c r="H496" i="5"/>
  <c r="H500" i="5"/>
  <c r="H497" i="5"/>
  <c r="H493" i="5"/>
  <c r="H486" i="5"/>
  <c r="H499" i="5"/>
  <c r="H489" i="5"/>
  <c r="H502" i="5"/>
  <c r="H503" i="5"/>
  <c r="H494" i="5"/>
  <c r="H504" i="5"/>
  <c r="H82" i="3"/>
  <c r="H47" i="5"/>
  <c r="H92" i="9"/>
  <c r="J493" i="5"/>
  <c r="J489" i="5"/>
  <c r="J490" i="5"/>
  <c r="J494" i="5"/>
  <c r="J492" i="5"/>
  <c r="J491" i="5"/>
  <c r="J498" i="5"/>
  <c r="J499" i="5"/>
  <c r="J497" i="5"/>
  <c r="J495" i="5"/>
  <c r="J496" i="5"/>
  <c r="J488" i="5"/>
  <c r="J505" i="5"/>
  <c r="J507" i="5"/>
  <c r="J503" i="5"/>
  <c r="J501" i="5"/>
  <c r="J502" i="5"/>
  <c r="J500" i="5"/>
  <c r="J506" i="5"/>
  <c r="J508" i="5"/>
  <c r="J504" i="5"/>
  <c r="K488" i="5"/>
  <c r="M496" i="5"/>
  <c r="D626" i="7"/>
  <c r="H483" i="5"/>
  <c r="H478" i="5"/>
  <c r="I626" i="7"/>
  <c r="M498" i="5"/>
  <c r="K489" i="5"/>
  <c r="O614" i="7"/>
  <c r="O625" i="7"/>
  <c r="O612" i="7"/>
  <c r="O611" i="7"/>
  <c r="O615" i="7"/>
  <c r="O605" i="7"/>
  <c r="O609" i="7"/>
  <c r="O620" i="7"/>
  <c r="O617" i="7"/>
  <c r="O606" i="7"/>
  <c r="O624" i="7"/>
  <c r="O622" i="7"/>
  <c r="O623" i="7"/>
  <c r="O608" i="7"/>
  <c r="O616" i="7"/>
  <c r="O618" i="7"/>
  <c r="O610" i="7"/>
  <c r="O619" i="7"/>
  <c r="O613" i="7"/>
  <c r="O607" i="7"/>
  <c r="O604" i="7" l="1"/>
  <c r="O621" i="7"/>
  <c r="H32" i="3"/>
  <c r="H46" i="6"/>
  <c r="O603" i="7"/>
  <c r="H34" i="3"/>
  <c r="H61" i="9"/>
  <c r="H48" i="6"/>
  <c r="H35" i="3"/>
  <c r="H62" i="9"/>
  <c r="H49" i="6"/>
  <c r="H33" i="3"/>
  <c r="H47" i="6"/>
  <c r="H60" i="9"/>
  <c r="H58" i="9"/>
  <c r="H45" i="6"/>
  <c r="H31" i="3"/>
  <c r="H64" i="9"/>
  <c r="H37" i="3"/>
  <c r="H51" i="6"/>
  <c r="H66" i="9"/>
  <c r="H53" i="6"/>
  <c r="H39" i="3"/>
  <c r="H57" i="9"/>
  <c r="H44" i="6"/>
  <c r="H30" i="3"/>
  <c r="H56" i="9"/>
  <c r="H29" i="3"/>
  <c r="H43" i="6"/>
  <c r="O626" i="7"/>
  <c r="H65" i="9"/>
  <c r="H52" i="6"/>
  <c r="H38" i="3"/>
  <c r="F47" i="6"/>
  <c r="H54" i="5" l="1"/>
  <c r="F29" i="3"/>
  <c r="F30" i="3"/>
  <c r="F31" i="3"/>
  <c r="F32" i="3"/>
  <c r="F33" i="3"/>
  <c r="F34" i="3"/>
  <c r="F35" i="3"/>
  <c r="F36" i="3"/>
  <c r="F37" i="3"/>
  <c r="F38" i="3"/>
  <c r="F39" i="3"/>
  <c r="F40" i="3"/>
  <c r="C39" i="3"/>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G431" i="6"/>
  <c r="I508" i="6" s="1"/>
  <c r="L201" i="5"/>
  <c r="N279" i="5" s="1"/>
  <c r="K201" i="5"/>
  <c r="M279" i="5" s="1"/>
  <c r="F53" i="5"/>
  <c r="F52" i="5"/>
  <c r="F51" i="5"/>
  <c r="F50" i="5"/>
  <c r="F49" i="5"/>
  <c r="F48" i="5"/>
  <c r="F47" i="5"/>
  <c r="F46" i="5"/>
  <c r="F45" i="5"/>
  <c r="F44" i="5"/>
  <c r="F43" i="5"/>
  <c r="F42" i="5"/>
  <c r="F98" i="9"/>
  <c r="F97" i="9"/>
  <c r="C95" i="9"/>
  <c r="F96" i="9"/>
  <c r="F95" i="9"/>
  <c r="F94" i="9"/>
  <c r="F93" i="9"/>
  <c r="E92" i="9"/>
  <c r="F92" i="9"/>
  <c r="F91" i="9"/>
  <c r="F90" i="9"/>
  <c r="B89" i="9"/>
  <c r="F89" i="9"/>
  <c r="F88" i="9"/>
  <c r="F87" i="9"/>
  <c r="F67" i="9"/>
  <c r="F66" i="9"/>
  <c r="F65" i="9"/>
  <c r="F64" i="9"/>
  <c r="F63" i="9"/>
  <c r="F62" i="9"/>
  <c r="F61" i="9"/>
  <c r="F60" i="9"/>
  <c r="F59" i="9"/>
  <c r="F58" i="9"/>
  <c r="F57" i="9"/>
  <c r="F56" i="9"/>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G581" i="6"/>
  <c r="G580" i="6"/>
  <c r="G579" i="6"/>
  <c r="G578" i="6"/>
  <c r="G577" i="6"/>
  <c r="G576" i="6"/>
  <c r="G575" i="6"/>
  <c r="G574" i="6"/>
  <c r="G573" i="6"/>
  <c r="G572" i="6"/>
  <c r="G571" i="6"/>
  <c r="G570" i="6"/>
  <c r="G569" i="6"/>
  <c r="G568" i="6"/>
  <c r="G567" i="6"/>
  <c r="G566" i="6"/>
  <c r="G565" i="6"/>
  <c r="G564" i="6"/>
  <c r="G563"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N131" i="5"/>
  <c r="P209" i="5" s="1"/>
  <c r="M131" i="5"/>
  <c r="O209" i="5" s="1"/>
  <c r="I131" i="5"/>
  <c r="K209" i="5" s="1"/>
  <c r="F131" i="5"/>
  <c r="H209" i="5" s="1"/>
  <c r="D131" i="5"/>
  <c r="F209" i="5" s="1"/>
  <c r="C131" i="5"/>
  <c r="E209" i="5" s="1"/>
  <c r="B288" i="5"/>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524" i="5"/>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F525" i="5"/>
  <c r="F549" i="5"/>
  <c r="F553" i="5"/>
  <c r="F561" i="5"/>
  <c r="F577" i="5"/>
  <c r="L430" i="6"/>
  <c r="N507" i="6" s="1"/>
  <c r="K430" i="6"/>
  <c r="M507" i="6" s="1"/>
  <c r="G430" i="6"/>
  <c r="I507" i="6" s="1"/>
  <c r="F430" i="6"/>
  <c r="H507" i="6" s="1"/>
  <c r="N429" i="6"/>
  <c r="P506" i="6" s="1"/>
  <c r="K429" i="6"/>
  <c r="M506" i="6" s="1"/>
  <c r="H428" i="6"/>
  <c r="J505" i="6" s="1"/>
  <c r="J427" i="6"/>
  <c r="L504" i="6" s="1"/>
  <c r="G427" i="6"/>
  <c r="I504" i="6" s="1"/>
  <c r="D427" i="6"/>
  <c r="F504" i="6" s="1"/>
  <c r="K426" i="6"/>
  <c r="M503" i="6" s="1"/>
  <c r="I426" i="6"/>
  <c r="K503" i="6" s="1"/>
  <c r="E426" i="6"/>
  <c r="G503" i="6" s="1"/>
  <c r="C426" i="6"/>
  <c r="E503" i="6" s="1"/>
  <c r="N425" i="6"/>
  <c r="P502" i="6" s="1"/>
  <c r="F425" i="6"/>
  <c r="H502" i="6" s="1"/>
  <c r="L424" i="6"/>
  <c r="N501" i="6" s="1"/>
  <c r="K424" i="6"/>
  <c r="M501" i="6" s="1"/>
  <c r="E424" i="6"/>
  <c r="G501" i="6" s="1"/>
  <c r="N423" i="6"/>
  <c r="P500" i="6" s="1"/>
  <c r="H423" i="6"/>
  <c r="J500" i="6" s="1"/>
  <c r="N422" i="6"/>
  <c r="P499" i="6" s="1"/>
  <c r="E422" i="6"/>
  <c r="G499" i="6" s="1"/>
  <c r="D422" i="6"/>
  <c r="F499" i="6" s="1"/>
  <c r="I421" i="6"/>
  <c r="K498" i="6" s="1"/>
  <c r="H421" i="6"/>
  <c r="J498" i="6" s="1"/>
  <c r="K420" i="6"/>
  <c r="M497" i="6" s="1"/>
  <c r="F420" i="6"/>
  <c r="H497" i="6" s="1"/>
  <c r="N419" i="6"/>
  <c r="P496" i="6" s="1"/>
  <c r="J419" i="6"/>
  <c r="L496" i="6" s="1"/>
  <c r="C419" i="6"/>
  <c r="E496" i="6" s="1"/>
  <c r="F418" i="6"/>
  <c r="H495" i="6" s="1"/>
  <c r="E418" i="6"/>
  <c r="G495" i="6" s="1"/>
  <c r="C418" i="6"/>
  <c r="E495" i="6" s="1"/>
  <c r="K417" i="6"/>
  <c r="M494" i="6" s="1"/>
  <c r="G417" i="6"/>
  <c r="I494" i="6" s="1"/>
  <c r="D416" i="6"/>
  <c r="F493" i="6" s="1"/>
  <c r="J415" i="6"/>
  <c r="L492" i="6" s="1"/>
  <c r="C415" i="6"/>
  <c r="E492" i="6" s="1"/>
  <c r="J414" i="6"/>
  <c r="L491" i="6" s="1"/>
  <c r="G414" i="6"/>
  <c r="I491" i="6" s="1"/>
  <c r="D414" i="6"/>
  <c r="F491" i="6" s="1"/>
  <c r="K413" i="6"/>
  <c r="M490" i="6" s="1"/>
  <c r="F412" i="6"/>
  <c r="H489" i="6" s="1"/>
  <c r="E412" i="6"/>
  <c r="G489" i="6" s="1"/>
  <c r="H410" i="6"/>
  <c r="J487" i="6" s="1"/>
  <c r="C410" i="6"/>
  <c r="E487" i="6" s="1"/>
  <c r="E409" i="6"/>
  <c r="G486" i="6" s="1"/>
  <c r="E408" i="6"/>
  <c r="G485" i="6" s="1"/>
  <c r="C408" i="6"/>
  <c r="E485" i="6" s="1"/>
  <c r="G407" i="6"/>
  <c r="I484" i="6" s="1"/>
  <c r="D407" i="6"/>
  <c r="F484" i="6" s="1"/>
  <c r="E406" i="6"/>
  <c r="G483" i="6" s="1"/>
  <c r="C406" i="6"/>
  <c r="E483" i="6" s="1"/>
  <c r="I405" i="6"/>
  <c r="K482" i="6" s="1"/>
  <c r="E405" i="6"/>
  <c r="G482" i="6" s="1"/>
  <c r="D404" i="6"/>
  <c r="F481" i="6" s="1"/>
  <c r="C404" i="6"/>
  <c r="E481" i="6" s="1"/>
  <c r="C403" i="6"/>
  <c r="E480" i="6" s="1"/>
  <c r="E402" i="6"/>
  <c r="G479" i="6" s="1"/>
  <c r="D401" i="6"/>
  <c r="F478" i="6" s="1"/>
  <c r="C401" i="6"/>
  <c r="E478" i="6" s="1"/>
  <c r="E399" i="6"/>
  <c r="G476" i="6" s="1"/>
  <c r="C399" i="6"/>
  <c r="E476" i="6" s="1"/>
  <c r="C398" i="6"/>
  <c r="E475" i="6" s="1"/>
  <c r="G397" i="6"/>
  <c r="I474" i="6" s="1"/>
  <c r="D396" i="6"/>
  <c r="F473" i="6" s="1"/>
  <c r="D395" i="6"/>
  <c r="F472" i="6" s="1"/>
  <c r="C394" i="6"/>
  <c r="E471" i="6" s="1"/>
  <c r="D393" i="6"/>
  <c r="F470" i="6" s="1"/>
  <c r="C390" i="6"/>
  <c r="E467" i="6" s="1"/>
  <c r="N130" i="6"/>
  <c r="P207" i="6" s="1"/>
  <c r="M130" i="6"/>
  <c r="O207" i="6" s="1"/>
  <c r="F130" i="6"/>
  <c r="H207" i="6" s="1"/>
  <c r="D130" i="6"/>
  <c r="F207" i="6" s="1"/>
  <c r="C130" i="6"/>
  <c r="E207" i="6" s="1"/>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P302" i="6"/>
  <c r="O302" i="6"/>
  <c r="N302" i="6"/>
  <c r="M302" i="6"/>
  <c r="L302" i="6"/>
  <c r="K302" i="6"/>
  <c r="J302" i="6"/>
  <c r="I302" i="6"/>
  <c r="H302" i="6"/>
  <c r="G302" i="6"/>
  <c r="F302" i="6"/>
  <c r="E302" i="6"/>
  <c r="P301" i="6"/>
  <c r="O301" i="6"/>
  <c r="N301" i="6"/>
  <c r="M301" i="6"/>
  <c r="L301" i="6"/>
  <c r="K301" i="6"/>
  <c r="J301" i="6"/>
  <c r="I301" i="6"/>
  <c r="H301" i="6"/>
  <c r="G301" i="6"/>
  <c r="F301" i="6"/>
  <c r="E301" i="6"/>
  <c r="P300" i="6"/>
  <c r="O300" i="6"/>
  <c r="N300" i="6"/>
  <c r="M300" i="6"/>
  <c r="L300" i="6"/>
  <c r="K300" i="6"/>
  <c r="J300" i="6"/>
  <c r="I300" i="6"/>
  <c r="H300" i="6"/>
  <c r="G300" i="6"/>
  <c r="F300" i="6"/>
  <c r="E300" i="6"/>
  <c r="P299" i="6"/>
  <c r="O299" i="6"/>
  <c r="N299" i="6"/>
  <c r="M299" i="6"/>
  <c r="L299" i="6"/>
  <c r="K299" i="6"/>
  <c r="J299" i="6"/>
  <c r="I299" i="6"/>
  <c r="H299" i="6"/>
  <c r="G299" i="6"/>
  <c r="F299" i="6"/>
  <c r="E299" i="6"/>
  <c r="P298" i="6"/>
  <c r="O298" i="6"/>
  <c r="N298" i="6"/>
  <c r="M298" i="6"/>
  <c r="L298" i="6"/>
  <c r="K298" i="6"/>
  <c r="J298" i="6"/>
  <c r="I298" i="6"/>
  <c r="H298" i="6"/>
  <c r="G298" i="6"/>
  <c r="F298" i="6"/>
  <c r="E298" i="6"/>
  <c r="P297" i="6"/>
  <c r="O297" i="6"/>
  <c r="N297" i="6"/>
  <c r="M297" i="6"/>
  <c r="L297" i="6"/>
  <c r="K297" i="6"/>
  <c r="J297" i="6"/>
  <c r="I297" i="6"/>
  <c r="H297" i="6"/>
  <c r="G297" i="6"/>
  <c r="F297" i="6"/>
  <c r="E297" i="6"/>
  <c r="P296" i="6"/>
  <c r="O296" i="6"/>
  <c r="N296" i="6"/>
  <c r="M296" i="6"/>
  <c r="L296" i="6"/>
  <c r="K296" i="6"/>
  <c r="J296" i="6"/>
  <c r="I296" i="6"/>
  <c r="H296" i="6"/>
  <c r="G296" i="6"/>
  <c r="F296" i="6"/>
  <c r="E296" i="6"/>
  <c r="P295" i="6"/>
  <c r="O295" i="6"/>
  <c r="N295" i="6"/>
  <c r="M295" i="6"/>
  <c r="L295" i="6"/>
  <c r="K295" i="6"/>
  <c r="J295" i="6"/>
  <c r="I295" i="6"/>
  <c r="H295" i="6"/>
  <c r="G295" i="6"/>
  <c r="F295" i="6"/>
  <c r="E295" i="6"/>
  <c r="P294" i="6"/>
  <c r="O294" i="6"/>
  <c r="N294" i="6"/>
  <c r="M294" i="6"/>
  <c r="L294" i="6"/>
  <c r="K294" i="6"/>
  <c r="J294" i="6"/>
  <c r="I294" i="6"/>
  <c r="H294" i="6"/>
  <c r="G294" i="6"/>
  <c r="F294" i="6"/>
  <c r="E294" i="6"/>
  <c r="P293" i="6"/>
  <c r="O293" i="6"/>
  <c r="N293" i="6"/>
  <c r="M293" i="6"/>
  <c r="L293" i="6"/>
  <c r="K293" i="6"/>
  <c r="J293" i="6"/>
  <c r="I293" i="6"/>
  <c r="H293" i="6"/>
  <c r="G293" i="6"/>
  <c r="F293" i="6"/>
  <c r="E293" i="6"/>
  <c r="P292" i="6"/>
  <c r="O292" i="6"/>
  <c r="N292" i="6"/>
  <c r="M292" i="6"/>
  <c r="L292" i="6"/>
  <c r="K292" i="6"/>
  <c r="J292" i="6"/>
  <c r="I292" i="6"/>
  <c r="H292" i="6"/>
  <c r="G292" i="6"/>
  <c r="F292" i="6"/>
  <c r="E292" i="6"/>
  <c r="P291" i="6"/>
  <c r="O291" i="6"/>
  <c r="N291" i="6"/>
  <c r="M291" i="6"/>
  <c r="L291" i="6"/>
  <c r="K291" i="6"/>
  <c r="J291" i="6"/>
  <c r="I291" i="6"/>
  <c r="H291" i="6"/>
  <c r="G291" i="6"/>
  <c r="F291" i="6"/>
  <c r="E291" i="6"/>
  <c r="P290" i="6"/>
  <c r="O290" i="6"/>
  <c r="N290" i="6"/>
  <c r="M290" i="6"/>
  <c r="L290" i="6"/>
  <c r="K290" i="6"/>
  <c r="J290" i="6"/>
  <c r="I290" i="6"/>
  <c r="H290" i="6"/>
  <c r="G290" i="6"/>
  <c r="F290" i="6"/>
  <c r="E290" i="6"/>
  <c r="P289" i="6"/>
  <c r="O289" i="6"/>
  <c r="N289" i="6"/>
  <c r="M289" i="6"/>
  <c r="L289" i="6"/>
  <c r="K289" i="6"/>
  <c r="J289" i="6"/>
  <c r="I289" i="6"/>
  <c r="H289" i="6"/>
  <c r="G289" i="6"/>
  <c r="F289" i="6"/>
  <c r="E289" i="6"/>
  <c r="P288" i="6"/>
  <c r="O288" i="6"/>
  <c r="N288" i="6"/>
  <c r="M288" i="6"/>
  <c r="L288" i="6"/>
  <c r="K288" i="6"/>
  <c r="J288" i="6"/>
  <c r="I288" i="6"/>
  <c r="H288" i="6"/>
  <c r="G288" i="6"/>
  <c r="F288" i="6"/>
  <c r="E288" i="6"/>
  <c r="P287" i="6"/>
  <c r="O287" i="6"/>
  <c r="N287" i="6"/>
  <c r="M287" i="6"/>
  <c r="L287" i="6"/>
  <c r="K287" i="6"/>
  <c r="J287" i="6"/>
  <c r="I287" i="6"/>
  <c r="H287" i="6"/>
  <c r="G287" i="6"/>
  <c r="F287" i="6"/>
  <c r="E287" i="6"/>
  <c r="P286" i="6"/>
  <c r="O286" i="6"/>
  <c r="N286" i="6"/>
  <c r="M286" i="6"/>
  <c r="L286" i="6"/>
  <c r="K286" i="6"/>
  <c r="J286" i="6"/>
  <c r="I286" i="6"/>
  <c r="H286" i="6"/>
  <c r="G286" i="6"/>
  <c r="F286" i="6"/>
  <c r="E286" i="6"/>
  <c r="P285" i="6"/>
  <c r="O285" i="6"/>
  <c r="N285" i="6"/>
  <c r="M285" i="6"/>
  <c r="L285" i="6"/>
  <c r="K285" i="6"/>
  <c r="J285" i="6"/>
  <c r="I285" i="6"/>
  <c r="H285" i="6"/>
  <c r="G285" i="6"/>
  <c r="F285" i="6"/>
  <c r="E285" i="6"/>
  <c r="F580" i="5"/>
  <c r="F579" i="5"/>
  <c r="F578" i="5"/>
  <c r="F576" i="5"/>
  <c r="F575" i="5"/>
  <c r="F574" i="5"/>
  <c r="F573" i="5"/>
  <c r="F572" i="5"/>
  <c r="F571" i="5"/>
  <c r="F570" i="5"/>
  <c r="F569" i="5"/>
  <c r="F568" i="5"/>
  <c r="F567" i="5"/>
  <c r="F566" i="5"/>
  <c r="F565" i="5"/>
  <c r="F564" i="5"/>
  <c r="F563" i="5"/>
  <c r="F562" i="5"/>
  <c r="F560" i="5"/>
  <c r="F559" i="5"/>
  <c r="F558" i="5"/>
  <c r="F557" i="5"/>
  <c r="F556" i="5"/>
  <c r="F555" i="5"/>
  <c r="F554" i="5"/>
  <c r="F552" i="5"/>
  <c r="F551" i="5"/>
  <c r="F550" i="5"/>
  <c r="F548" i="5"/>
  <c r="F547" i="5"/>
  <c r="F546" i="5"/>
  <c r="F545" i="5"/>
  <c r="F544" i="5"/>
  <c r="F543" i="5"/>
  <c r="F542" i="5"/>
  <c r="F541" i="5"/>
  <c r="F540" i="5"/>
  <c r="F539" i="5"/>
  <c r="F538" i="5"/>
  <c r="F537" i="5"/>
  <c r="F536" i="5"/>
  <c r="F535" i="5"/>
  <c r="F534" i="5"/>
  <c r="F533" i="5"/>
  <c r="F532" i="5"/>
  <c r="F531" i="5"/>
  <c r="F530" i="5"/>
  <c r="F529" i="5"/>
  <c r="F528" i="5"/>
  <c r="F527" i="5"/>
  <c r="F526" i="5"/>
  <c r="F524" i="5"/>
  <c r="G587" i="5"/>
  <c r="G586" i="5"/>
  <c r="G584" i="5"/>
  <c r="G583" i="5"/>
  <c r="G582" i="5"/>
  <c r="G581"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C48" i="5"/>
  <c r="F54" i="6"/>
  <c r="F53" i="6"/>
  <c r="F52" i="6"/>
  <c r="F51" i="6"/>
  <c r="F50" i="6"/>
  <c r="F49" i="6"/>
  <c r="F48" i="6"/>
  <c r="F46" i="6"/>
  <c r="F45" i="6"/>
  <c r="F44" i="6"/>
  <c r="F43" i="6"/>
  <c r="C284" i="6"/>
  <c r="C287" i="5"/>
  <c r="B445" i="5"/>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367" i="5"/>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210" i="5"/>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132" i="5"/>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79" i="3"/>
  <c r="F77" i="3"/>
  <c r="F78" i="3"/>
  <c r="F79" i="3"/>
  <c r="B81" i="3"/>
  <c r="F80" i="3"/>
  <c r="F81" i="3"/>
  <c r="F82" i="3"/>
  <c r="B84" i="3"/>
  <c r="F83" i="3"/>
  <c r="F84" i="3"/>
  <c r="B86" i="3"/>
  <c r="C84" i="3" s="1"/>
  <c r="F85" i="3"/>
  <c r="F86" i="3"/>
  <c r="F87" i="3"/>
  <c r="F88" i="3"/>
  <c r="C42" i="5"/>
  <c r="E42" i="5" s="1"/>
  <c r="E47" i="5"/>
  <c r="E287" i="5"/>
  <c r="F287" i="5"/>
  <c r="G287" i="5"/>
  <c r="H287" i="5"/>
  <c r="I287" i="5"/>
  <c r="J287" i="5"/>
  <c r="K287" i="5"/>
  <c r="L287" i="5"/>
  <c r="M287" i="5"/>
  <c r="N287" i="5"/>
  <c r="O287" i="5"/>
  <c r="P287" i="5"/>
  <c r="B131" i="6"/>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E284" i="6"/>
  <c r="F284" i="6"/>
  <c r="G284" i="6"/>
  <c r="H284" i="6"/>
  <c r="I284" i="6"/>
  <c r="J284" i="6"/>
  <c r="K284" i="6"/>
  <c r="L284" i="6"/>
  <c r="M284" i="6"/>
  <c r="N284" i="6"/>
  <c r="O284" i="6"/>
  <c r="P284" i="6"/>
  <c r="B285" i="6"/>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63" i="6"/>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40" i="6"/>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19" i="6"/>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H55" i="6"/>
  <c r="H41" i="3"/>
  <c r="H68" i="9"/>
  <c r="B562" i="6" l="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G42" i="5"/>
  <c r="I42" i="5" s="1"/>
  <c r="C87" i="9"/>
  <c r="E87" i="9" s="1"/>
  <c r="G87" i="9" s="1"/>
  <c r="I87" i="9" s="1"/>
  <c r="C88" i="9"/>
  <c r="E88" i="9" s="1"/>
  <c r="G88" i="9" s="1"/>
  <c r="I88" i="9" s="1"/>
  <c r="C82" i="3"/>
  <c r="E82" i="3" s="1"/>
  <c r="G82" i="3" s="1"/>
  <c r="I82" i="3" s="1"/>
  <c r="C81" i="3"/>
  <c r="E81" i="3" s="1"/>
  <c r="G81" i="3" s="1"/>
  <c r="I81" i="3" s="1"/>
  <c r="C79" i="3"/>
  <c r="E79" i="3" s="1"/>
  <c r="G79" i="3" s="1"/>
  <c r="I79" i="3" s="1"/>
  <c r="G47" i="5"/>
  <c r="I47" i="5" s="1"/>
  <c r="G92" i="9"/>
  <c r="I92" i="9" s="1"/>
  <c r="N389" i="6"/>
  <c r="P466" i="6" s="1"/>
  <c r="J392" i="6"/>
  <c r="L469" i="6" s="1"/>
  <c r="I394" i="6"/>
  <c r="K471" i="6" s="1"/>
  <c r="D397" i="6"/>
  <c r="F474" i="6" s="1"/>
  <c r="K399" i="6"/>
  <c r="M476" i="6" s="1"/>
  <c r="F402" i="6"/>
  <c r="H479" i="6" s="1"/>
  <c r="D408" i="6"/>
  <c r="F485" i="6" s="1"/>
  <c r="J410" i="6"/>
  <c r="L487" i="6" s="1"/>
  <c r="N411" i="6"/>
  <c r="P488" i="6" s="1"/>
  <c r="N413" i="6"/>
  <c r="P490" i="6" s="1"/>
  <c r="I416" i="6"/>
  <c r="K493" i="6" s="1"/>
  <c r="I418" i="6"/>
  <c r="K495" i="6" s="1"/>
  <c r="D421" i="6"/>
  <c r="F498" i="6" s="1"/>
  <c r="L423" i="6"/>
  <c r="N500" i="6" s="1"/>
  <c r="K425" i="6"/>
  <c r="M502" i="6" s="1"/>
  <c r="M428" i="6"/>
  <c r="O505" i="6" s="1"/>
  <c r="D430" i="6"/>
  <c r="F507" i="6" s="1"/>
  <c r="H431" i="6"/>
  <c r="J508" i="6" s="1"/>
  <c r="C386" i="6"/>
  <c r="E463" i="6" s="1"/>
  <c r="G391" i="6"/>
  <c r="I468" i="6" s="1"/>
  <c r="N393" i="6"/>
  <c r="P470" i="6" s="1"/>
  <c r="J405" i="6"/>
  <c r="L482" i="6" s="1"/>
  <c r="I407" i="6"/>
  <c r="K484" i="6" s="1"/>
  <c r="D410" i="6"/>
  <c r="F487" i="6" s="1"/>
  <c r="C412" i="6"/>
  <c r="E489" i="6" s="1"/>
  <c r="C414" i="6"/>
  <c r="E491" i="6" s="1"/>
  <c r="N417" i="6"/>
  <c r="P494" i="6" s="1"/>
  <c r="M421" i="6"/>
  <c r="O498" i="6" s="1"/>
  <c r="H424" i="6"/>
  <c r="J501" i="6" s="1"/>
  <c r="C427" i="6"/>
  <c r="E504" i="6" s="1"/>
  <c r="J429" i="6"/>
  <c r="L506" i="6" s="1"/>
  <c r="J390" i="6"/>
  <c r="L467" i="6" s="1"/>
  <c r="E393" i="6"/>
  <c r="G470" i="6" s="1"/>
  <c r="L395" i="6"/>
  <c r="N472" i="6" s="1"/>
  <c r="H398" i="6"/>
  <c r="J475" i="6" s="1"/>
  <c r="D399" i="6"/>
  <c r="F476" i="6" s="1"/>
  <c r="J401" i="6"/>
  <c r="L478" i="6" s="1"/>
  <c r="J403" i="6"/>
  <c r="L480" i="6" s="1"/>
  <c r="N404" i="6"/>
  <c r="P481" i="6" s="1"/>
  <c r="H407" i="6"/>
  <c r="J484" i="6" s="1"/>
  <c r="L408" i="6"/>
  <c r="N485" i="6" s="1"/>
  <c r="F411" i="6"/>
  <c r="H488" i="6" s="1"/>
  <c r="F413" i="6"/>
  <c r="H490" i="6" s="1"/>
  <c r="E415" i="6"/>
  <c r="G492" i="6" s="1"/>
  <c r="M417" i="6"/>
  <c r="O494" i="6" s="1"/>
  <c r="H420" i="6"/>
  <c r="J497" i="6" s="1"/>
  <c r="H422" i="6"/>
  <c r="J499" i="6" s="1"/>
  <c r="G424" i="6"/>
  <c r="I501" i="6" s="1"/>
  <c r="G426" i="6"/>
  <c r="I503" i="6" s="1"/>
  <c r="E428" i="6"/>
  <c r="G505" i="6" s="1"/>
  <c r="I429" i="6"/>
  <c r="K506" i="6" s="1"/>
  <c r="C384" i="6"/>
  <c r="E461" i="6" s="1"/>
  <c r="C388" i="6"/>
  <c r="E465" i="6" s="1"/>
  <c r="K390" i="6"/>
  <c r="M467" i="6" s="1"/>
  <c r="K392" i="6"/>
  <c r="M469" i="6" s="1"/>
  <c r="E395" i="6"/>
  <c r="G472" i="6" s="1"/>
  <c r="E397" i="6"/>
  <c r="G474" i="6" s="1"/>
  <c r="K403" i="6"/>
  <c r="M480" i="6" s="1"/>
  <c r="F406" i="6"/>
  <c r="H483" i="6" s="1"/>
  <c r="M408" i="6"/>
  <c r="O485" i="6" s="1"/>
  <c r="K410" i="6"/>
  <c r="M487" i="6" s="1"/>
  <c r="G413" i="6"/>
  <c r="I490" i="6" s="1"/>
  <c r="F415" i="6"/>
  <c r="H492" i="6" s="1"/>
  <c r="F417" i="6"/>
  <c r="H494" i="6" s="1"/>
  <c r="F419" i="6"/>
  <c r="H496" i="6" s="1"/>
  <c r="E421" i="6"/>
  <c r="G498" i="6" s="1"/>
  <c r="M423" i="6"/>
  <c r="O500" i="6" s="1"/>
  <c r="E430" i="6"/>
  <c r="G507" i="6" s="1"/>
  <c r="D388" i="6"/>
  <c r="F465" i="6" s="1"/>
  <c r="D390" i="6"/>
  <c r="F467" i="6" s="1"/>
  <c r="D392" i="6"/>
  <c r="F469" i="6" s="1"/>
  <c r="G393" i="6"/>
  <c r="I470" i="6" s="1"/>
  <c r="F395" i="6"/>
  <c r="H472" i="6" s="1"/>
  <c r="F397" i="6"/>
  <c r="H474" i="6" s="1"/>
  <c r="I400" i="6"/>
  <c r="K477" i="6" s="1"/>
  <c r="L401" i="6"/>
  <c r="N478" i="6" s="1"/>
  <c r="L403" i="6"/>
  <c r="N480" i="6" s="1"/>
  <c r="K405" i="6"/>
  <c r="M482" i="6" s="1"/>
  <c r="J407" i="6"/>
  <c r="L484" i="6" s="1"/>
  <c r="I409" i="6"/>
  <c r="K486" i="6" s="1"/>
  <c r="H411" i="6"/>
  <c r="J488" i="6" s="1"/>
  <c r="L412" i="6"/>
  <c r="N489" i="6" s="1"/>
  <c r="K414" i="6"/>
  <c r="M491" i="6" s="1"/>
  <c r="K416" i="6"/>
  <c r="M493" i="6" s="1"/>
  <c r="N421" i="6"/>
  <c r="P498" i="6" s="1"/>
  <c r="F423" i="6"/>
  <c r="H500" i="6" s="1"/>
  <c r="E425" i="6"/>
  <c r="G502" i="6" s="1"/>
  <c r="M425" i="6"/>
  <c r="O502" i="6" s="1"/>
  <c r="C429" i="6"/>
  <c r="E506" i="6" s="1"/>
  <c r="N430" i="6"/>
  <c r="P507" i="6" s="1"/>
  <c r="E362" i="6"/>
  <c r="G439" i="6" s="1"/>
  <c r="I389" i="6"/>
  <c r="K466" i="6" s="1"/>
  <c r="M390" i="6"/>
  <c r="O467" i="6" s="1"/>
  <c r="M392" i="6"/>
  <c r="O469" i="6" s="1"/>
  <c r="D394" i="6"/>
  <c r="F471" i="6" s="1"/>
  <c r="C396" i="6"/>
  <c r="E473" i="6" s="1"/>
  <c r="K396" i="6"/>
  <c r="M473" i="6" s="1"/>
  <c r="K398" i="6"/>
  <c r="M475" i="6" s="1"/>
  <c r="J400" i="6"/>
  <c r="L477" i="6" s="1"/>
  <c r="H406" i="6"/>
  <c r="J483" i="6" s="1"/>
  <c r="G408" i="6"/>
  <c r="I485" i="6" s="1"/>
  <c r="F410" i="6"/>
  <c r="H487" i="6" s="1"/>
  <c r="I411" i="6"/>
  <c r="K488" i="6" s="1"/>
  <c r="I413" i="6"/>
  <c r="K490" i="6" s="1"/>
  <c r="L414" i="6"/>
  <c r="N491" i="6" s="1"/>
  <c r="L416" i="6"/>
  <c r="N493" i="6" s="1"/>
  <c r="L418" i="6"/>
  <c r="N495" i="6" s="1"/>
  <c r="C420" i="6"/>
  <c r="E497" i="6" s="1"/>
  <c r="C422" i="6"/>
  <c r="E499" i="6" s="1"/>
  <c r="G423" i="6"/>
  <c r="I500" i="6" s="1"/>
  <c r="J424" i="6"/>
  <c r="L501" i="6" s="1"/>
  <c r="L427" i="6"/>
  <c r="N504" i="6" s="1"/>
  <c r="D429" i="6"/>
  <c r="F506" i="6" s="1"/>
  <c r="J389" i="6"/>
  <c r="L466" i="6" s="1"/>
  <c r="J391" i="6"/>
  <c r="L468" i="6" s="1"/>
  <c r="I393" i="6"/>
  <c r="K470" i="6" s="1"/>
  <c r="M394" i="6"/>
  <c r="O471" i="6" s="1"/>
  <c r="L396" i="6"/>
  <c r="N473" i="6" s="1"/>
  <c r="L398" i="6"/>
  <c r="N475" i="6" s="1"/>
  <c r="K400" i="6"/>
  <c r="M477" i="6" s="1"/>
  <c r="J402" i="6"/>
  <c r="L479" i="6" s="1"/>
  <c r="J404" i="6"/>
  <c r="L481" i="6" s="1"/>
  <c r="M405" i="6"/>
  <c r="O482" i="6" s="1"/>
  <c r="L407" i="6"/>
  <c r="N484" i="6" s="1"/>
  <c r="K409" i="6"/>
  <c r="M486" i="6" s="1"/>
  <c r="N410" i="6"/>
  <c r="P487" i="6" s="1"/>
  <c r="J411" i="6"/>
  <c r="L488" i="6" s="1"/>
  <c r="J413" i="6"/>
  <c r="L490" i="6" s="1"/>
  <c r="M414" i="6"/>
  <c r="O491" i="6" s="1"/>
  <c r="I415" i="6"/>
  <c r="K492" i="6" s="1"/>
  <c r="M416" i="6"/>
  <c r="O493" i="6" s="1"/>
  <c r="M418" i="6"/>
  <c r="O495" i="6" s="1"/>
  <c r="L420" i="6"/>
  <c r="N497" i="6" s="1"/>
  <c r="M427" i="6"/>
  <c r="O504" i="6" s="1"/>
  <c r="L431" i="6"/>
  <c r="N508" i="6" s="1"/>
  <c r="M362" i="6"/>
  <c r="O439" i="6" s="1"/>
  <c r="C385" i="6"/>
  <c r="E462" i="6" s="1"/>
  <c r="C387" i="6"/>
  <c r="E464" i="6" s="1"/>
  <c r="C389" i="6"/>
  <c r="E466" i="6" s="1"/>
  <c r="K389" i="6"/>
  <c r="M466" i="6" s="1"/>
  <c r="G390" i="6"/>
  <c r="I467" i="6" s="1"/>
  <c r="C391" i="6"/>
  <c r="E468" i="6" s="1"/>
  <c r="K391" i="6"/>
  <c r="M468" i="6" s="1"/>
  <c r="G392" i="6"/>
  <c r="I469" i="6" s="1"/>
  <c r="C393" i="6"/>
  <c r="E470" i="6" s="1"/>
  <c r="J393" i="6"/>
  <c r="L470" i="6" s="1"/>
  <c r="F394" i="6"/>
  <c r="H471" i="6" s="1"/>
  <c r="N394" i="6"/>
  <c r="P471" i="6" s="1"/>
  <c r="I395" i="6"/>
  <c r="K472" i="6" s="1"/>
  <c r="E396" i="6"/>
  <c r="G473" i="6" s="1"/>
  <c r="M396" i="6"/>
  <c r="O473" i="6" s="1"/>
  <c r="I397" i="6"/>
  <c r="K474" i="6" s="1"/>
  <c r="E398" i="6"/>
  <c r="G475" i="6" s="1"/>
  <c r="M398" i="6"/>
  <c r="O475" i="6" s="1"/>
  <c r="H399" i="6"/>
  <c r="J476" i="6" s="1"/>
  <c r="D400" i="6"/>
  <c r="F477" i="6" s="1"/>
  <c r="L400" i="6"/>
  <c r="N477" i="6" s="1"/>
  <c r="G401" i="6"/>
  <c r="I478" i="6" s="1"/>
  <c r="C402" i="6"/>
  <c r="E479" i="6" s="1"/>
  <c r="K402" i="6"/>
  <c r="M479" i="6" s="1"/>
  <c r="G403" i="6"/>
  <c r="I480" i="6" s="1"/>
  <c r="K404" i="6"/>
  <c r="M481" i="6" s="1"/>
  <c r="F405" i="6"/>
  <c r="H482" i="6" s="1"/>
  <c r="N405" i="6"/>
  <c r="P482" i="6" s="1"/>
  <c r="J406" i="6"/>
  <c r="L483" i="6" s="1"/>
  <c r="E407" i="6"/>
  <c r="G484" i="6" s="1"/>
  <c r="M407" i="6"/>
  <c r="O484" i="6" s="1"/>
  <c r="I408" i="6"/>
  <c r="K485" i="6" s="1"/>
  <c r="L409" i="6"/>
  <c r="N486" i="6" s="1"/>
  <c r="C411" i="6"/>
  <c r="E488" i="6" s="1"/>
  <c r="K411" i="6"/>
  <c r="M488" i="6" s="1"/>
  <c r="G412" i="6"/>
  <c r="I489" i="6" s="1"/>
  <c r="C413" i="6"/>
  <c r="E490" i="6" s="1"/>
  <c r="N414" i="6"/>
  <c r="P491" i="6" s="1"/>
  <c r="F416" i="6"/>
  <c r="H493" i="6" s="1"/>
  <c r="N416" i="6"/>
  <c r="P493" i="6" s="1"/>
  <c r="J417" i="6"/>
  <c r="L494" i="6" s="1"/>
  <c r="N418" i="6"/>
  <c r="P495" i="6" s="1"/>
  <c r="E420" i="6"/>
  <c r="G497" i="6" s="1"/>
  <c r="M420" i="6"/>
  <c r="O497" i="6" s="1"/>
  <c r="M422" i="6"/>
  <c r="O499" i="6" s="1"/>
  <c r="I423" i="6"/>
  <c r="K500" i="6" s="1"/>
  <c r="D424" i="6"/>
  <c r="F501" i="6" s="1"/>
  <c r="H425" i="6"/>
  <c r="J502" i="6" s="1"/>
  <c r="D426" i="6"/>
  <c r="F503" i="6" s="1"/>
  <c r="F427" i="6"/>
  <c r="H504" i="6" s="1"/>
  <c r="N427" i="6"/>
  <c r="P504" i="6" s="1"/>
  <c r="J428" i="6"/>
  <c r="L505" i="6" s="1"/>
  <c r="F429" i="6"/>
  <c r="H506" i="6" s="1"/>
  <c r="I430" i="6"/>
  <c r="K507" i="6" s="1"/>
  <c r="E431" i="6"/>
  <c r="G508" i="6" s="1"/>
  <c r="M431" i="6"/>
  <c r="O508" i="6" s="1"/>
  <c r="F389" i="6"/>
  <c r="H466" i="6" s="1"/>
  <c r="N391" i="6"/>
  <c r="P468" i="6" s="1"/>
  <c r="L397" i="6"/>
  <c r="N474" i="6" s="1"/>
  <c r="N402" i="6"/>
  <c r="P479" i="6" s="1"/>
  <c r="F404" i="6"/>
  <c r="H481" i="6" s="1"/>
  <c r="M406" i="6"/>
  <c r="O483" i="6" s="1"/>
  <c r="G409" i="6"/>
  <c r="I486" i="6" s="1"/>
  <c r="E417" i="6"/>
  <c r="G494" i="6" s="1"/>
  <c r="E419" i="6"/>
  <c r="G496" i="6" s="1"/>
  <c r="L421" i="6"/>
  <c r="N498" i="6" s="1"/>
  <c r="C425" i="6"/>
  <c r="E502" i="6" s="1"/>
  <c r="I427" i="6"/>
  <c r="K504" i="6" s="1"/>
  <c r="C362" i="6"/>
  <c r="E439" i="6" s="1"/>
  <c r="G389" i="6"/>
  <c r="I466" i="6" s="1"/>
  <c r="C392" i="6"/>
  <c r="E469" i="6" s="1"/>
  <c r="J394" i="6"/>
  <c r="L471" i="6" s="1"/>
  <c r="I396" i="6"/>
  <c r="K473" i="6" s="1"/>
  <c r="I398" i="6"/>
  <c r="K475" i="6" s="1"/>
  <c r="H400" i="6"/>
  <c r="J477" i="6" s="1"/>
  <c r="G402" i="6"/>
  <c r="I479" i="6" s="1"/>
  <c r="C405" i="6"/>
  <c r="E482" i="6" s="1"/>
  <c r="G411" i="6"/>
  <c r="I488" i="6" s="1"/>
  <c r="J416" i="6"/>
  <c r="L493" i="6" s="1"/>
  <c r="J418" i="6"/>
  <c r="L495" i="6" s="1"/>
  <c r="I420" i="6"/>
  <c r="K497" i="6" s="1"/>
  <c r="I422" i="6"/>
  <c r="K499" i="6" s="1"/>
  <c r="D425" i="6"/>
  <c r="F502" i="6" s="1"/>
  <c r="H426" i="6"/>
  <c r="J503" i="6" s="1"/>
  <c r="F428" i="6"/>
  <c r="H505" i="6" s="1"/>
  <c r="M430" i="6"/>
  <c r="O507" i="6" s="1"/>
  <c r="J362" i="6"/>
  <c r="L439" i="6" s="1"/>
  <c r="L390" i="6"/>
  <c r="N467" i="6" s="1"/>
  <c r="N395" i="6"/>
  <c r="P472" i="6" s="1"/>
  <c r="N397" i="6"/>
  <c r="P474" i="6" s="1"/>
  <c r="H402" i="6"/>
  <c r="J479" i="6" s="1"/>
  <c r="H404" i="6"/>
  <c r="J481" i="6" s="1"/>
  <c r="G406" i="6"/>
  <c r="I483" i="6" s="1"/>
  <c r="F408" i="6"/>
  <c r="H485" i="6" s="1"/>
  <c r="E410" i="6"/>
  <c r="G487" i="6" s="1"/>
  <c r="D412" i="6"/>
  <c r="F489" i="6" s="1"/>
  <c r="H413" i="6"/>
  <c r="J490" i="6" s="1"/>
  <c r="G415" i="6"/>
  <c r="I492" i="6" s="1"/>
  <c r="G419" i="6"/>
  <c r="I496" i="6" s="1"/>
  <c r="F421" i="6"/>
  <c r="H498" i="6" s="1"/>
  <c r="J422" i="6"/>
  <c r="L499" i="6" s="1"/>
  <c r="I424" i="6"/>
  <c r="K501" i="6" s="1"/>
  <c r="G428" i="6"/>
  <c r="I505" i="6" s="1"/>
  <c r="E390" i="6"/>
  <c r="G467" i="6" s="1"/>
  <c r="E392" i="6"/>
  <c r="G469" i="6" s="1"/>
  <c r="L394" i="6"/>
  <c r="N471" i="6" s="1"/>
  <c r="F399" i="6"/>
  <c r="H476" i="6" s="1"/>
  <c r="E401" i="6"/>
  <c r="G478" i="6" s="1"/>
  <c r="I402" i="6"/>
  <c r="K479" i="6" s="1"/>
  <c r="M403" i="6"/>
  <c r="O480" i="6" s="1"/>
  <c r="I404" i="6"/>
  <c r="K481" i="6" s="1"/>
  <c r="L405" i="6"/>
  <c r="N482" i="6" s="1"/>
  <c r="K407" i="6"/>
  <c r="M484" i="6" s="1"/>
  <c r="J409" i="6"/>
  <c r="L486" i="6" s="1"/>
  <c r="E414" i="6"/>
  <c r="G491" i="6" s="1"/>
  <c r="H415" i="6"/>
  <c r="J492" i="6" s="1"/>
  <c r="H417" i="6"/>
  <c r="J494" i="6" s="1"/>
  <c r="H419" i="6"/>
  <c r="J496" i="6" s="1"/>
  <c r="G421" i="6"/>
  <c r="I498" i="6" s="1"/>
  <c r="K431" i="6"/>
  <c r="M508" i="6" s="1"/>
  <c r="L362" i="6"/>
  <c r="N439" i="6" s="1"/>
  <c r="F390" i="6"/>
  <c r="H467" i="6" s="1"/>
  <c r="F392" i="6"/>
  <c r="H469" i="6" s="1"/>
  <c r="E394" i="6"/>
  <c r="G471" i="6" s="1"/>
  <c r="H395" i="6"/>
  <c r="J472" i="6" s="1"/>
  <c r="H397" i="6"/>
  <c r="J474" i="6" s="1"/>
  <c r="G399" i="6"/>
  <c r="I476" i="6" s="1"/>
  <c r="F401" i="6"/>
  <c r="H478" i="6" s="1"/>
  <c r="F403" i="6"/>
  <c r="H480" i="6" s="1"/>
  <c r="N403" i="6"/>
  <c r="P480" i="6" s="1"/>
  <c r="H408" i="6"/>
  <c r="J485" i="6" s="1"/>
  <c r="G410" i="6"/>
  <c r="I487" i="6" s="1"/>
  <c r="I417" i="6"/>
  <c r="K494" i="6" s="1"/>
  <c r="I419" i="6"/>
  <c r="K496" i="6" s="1"/>
  <c r="L422" i="6"/>
  <c r="N499" i="6" s="1"/>
  <c r="G425" i="6"/>
  <c r="I502" i="6" s="1"/>
  <c r="J426" i="6"/>
  <c r="L503" i="6" s="1"/>
  <c r="I428" i="6"/>
  <c r="K505" i="6" s="1"/>
  <c r="M429" i="6"/>
  <c r="O506" i="6" s="1"/>
  <c r="N362" i="6"/>
  <c r="P439" i="6" s="1"/>
  <c r="D385" i="6"/>
  <c r="F462" i="6" s="1"/>
  <c r="D387" i="6"/>
  <c r="F464" i="6" s="1"/>
  <c r="D389" i="6"/>
  <c r="F466" i="6" s="1"/>
  <c r="L389" i="6"/>
  <c r="N466" i="6" s="1"/>
  <c r="H390" i="6"/>
  <c r="J467" i="6" s="1"/>
  <c r="D391" i="6"/>
  <c r="F468" i="6" s="1"/>
  <c r="L391" i="6"/>
  <c r="N468" i="6" s="1"/>
  <c r="H392" i="6"/>
  <c r="J469" i="6" s="1"/>
  <c r="K393" i="6"/>
  <c r="M470" i="6" s="1"/>
  <c r="G394" i="6"/>
  <c r="I471" i="6" s="1"/>
  <c r="C395" i="6"/>
  <c r="E472" i="6" s="1"/>
  <c r="J395" i="6"/>
  <c r="L472" i="6" s="1"/>
  <c r="F396" i="6"/>
  <c r="H473" i="6" s="1"/>
  <c r="N396" i="6"/>
  <c r="P473" i="6" s="1"/>
  <c r="J397" i="6"/>
  <c r="L474" i="6" s="1"/>
  <c r="F398" i="6"/>
  <c r="H475" i="6" s="1"/>
  <c r="N398" i="6"/>
  <c r="P475" i="6" s="1"/>
  <c r="I399" i="6"/>
  <c r="K476" i="6" s="1"/>
  <c r="E400" i="6"/>
  <c r="G477" i="6" s="1"/>
  <c r="M400" i="6"/>
  <c r="O477" i="6" s="1"/>
  <c r="H401" i="6"/>
  <c r="J478" i="6" s="1"/>
  <c r="D402" i="6"/>
  <c r="F479" i="6" s="1"/>
  <c r="L402" i="6"/>
  <c r="N479" i="6" s="1"/>
  <c r="H403" i="6"/>
  <c r="J480" i="6" s="1"/>
  <c r="L404" i="6"/>
  <c r="N481" i="6" s="1"/>
  <c r="G405" i="6"/>
  <c r="I482" i="6" s="1"/>
  <c r="K406" i="6"/>
  <c r="M483" i="6" s="1"/>
  <c r="F407" i="6"/>
  <c r="H484" i="6" s="1"/>
  <c r="N407" i="6"/>
  <c r="P484" i="6" s="1"/>
  <c r="J408" i="6"/>
  <c r="L485" i="6" s="1"/>
  <c r="M409" i="6"/>
  <c r="O486" i="6" s="1"/>
  <c r="D411" i="6"/>
  <c r="F488" i="6" s="1"/>
  <c r="L411" i="6"/>
  <c r="N488" i="6" s="1"/>
  <c r="H412" i="6"/>
  <c r="J489" i="6" s="1"/>
  <c r="D413" i="6"/>
  <c r="F490" i="6" s="1"/>
  <c r="L413" i="6"/>
  <c r="N490" i="6" s="1"/>
  <c r="H414" i="6"/>
  <c r="J491" i="6" s="1"/>
  <c r="K415" i="6"/>
  <c r="M492" i="6" s="1"/>
  <c r="G416" i="6"/>
  <c r="I493" i="6" s="1"/>
  <c r="C417" i="6"/>
  <c r="E494" i="6" s="1"/>
  <c r="G418" i="6"/>
  <c r="I495" i="6" s="1"/>
  <c r="K419" i="6"/>
  <c r="M496" i="6" s="1"/>
  <c r="N420" i="6"/>
  <c r="P497" i="6" s="1"/>
  <c r="J421" i="6"/>
  <c r="L498" i="6" s="1"/>
  <c r="F422" i="6"/>
  <c r="H499" i="6" s="1"/>
  <c r="J423" i="6"/>
  <c r="L500" i="6" s="1"/>
  <c r="M424" i="6"/>
  <c r="O501" i="6" s="1"/>
  <c r="I425" i="6"/>
  <c r="K502" i="6" s="1"/>
  <c r="L426" i="6"/>
  <c r="N503" i="6" s="1"/>
  <c r="C428" i="6"/>
  <c r="E505" i="6" s="1"/>
  <c r="K428" i="6"/>
  <c r="M505" i="6" s="1"/>
  <c r="G429" i="6"/>
  <c r="I506" i="6" s="1"/>
  <c r="J430" i="6"/>
  <c r="L507" i="6" s="1"/>
  <c r="F431" i="6"/>
  <c r="H508" i="6" s="1"/>
  <c r="N431" i="6"/>
  <c r="P508" i="6" s="1"/>
  <c r="F391" i="6"/>
  <c r="H468" i="6" s="1"/>
  <c r="M393" i="6"/>
  <c r="O470" i="6" s="1"/>
  <c r="H396" i="6"/>
  <c r="J473" i="6" s="1"/>
  <c r="G400" i="6"/>
  <c r="I477" i="6" s="1"/>
  <c r="J412" i="6"/>
  <c r="L489" i="6" s="1"/>
  <c r="M415" i="6"/>
  <c r="O492" i="6" s="1"/>
  <c r="M419" i="6"/>
  <c r="O496" i="6" s="1"/>
  <c r="D423" i="6"/>
  <c r="F500" i="6" s="1"/>
  <c r="N426" i="6"/>
  <c r="P503" i="6" s="1"/>
  <c r="F393" i="6"/>
  <c r="H470" i="6" s="1"/>
  <c r="M395" i="6"/>
  <c r="O472" i="6" s="1"/>
  <c r="M397" i="6"/>
  <c r="O474" i="6" s="1"/>
  <c r="L399" i="6"/>
  <c r="N476" i="6" s="1"/>
  <c r="K401" i="6"/>
  <c r="M478" i="6" s="1"/>
  <c r="G404" i="6"/>
  <c r="I481" i="6" s="1"/>
  <c r="N406" i="6"/>
  <c r="P483" i="6" s="1"/>
  <c r="H409" i="6"/>
  <c r="J486" i="6" s="1"/>
  <c r="K412" i="6"/>
  <c r="M489" i="6" s="1"/>
  <c r="N415" i="6"/>
  <c r="P492" i="6" s="1"/>
  <c r="E423" i="6"/>
  <c r="G500" i="6" s="1"/>
  <c r="L425" i="6"/>
  <c r="N502" i="6" s="1"/>
  <c r="N428" i="6"/>
  <c r="P505" i="6" s="1"/>
  <c r="I431" i="6"/>
  <c r="K508" i="6" s="1"/>
  <c r="D362" i="6"/>
  <c r="F439" i="6" s="1"/>
  <c r="D384" i="6"/>
  <c r="F461" i="6" s="1"/>
  <c r="D386" i="6"/>
  <c r="F463" i="6" s="1"/>
  <c r="H389" i="6"/>
  <c r="J466" i="6" s="1"/>
  <c r="H391" i="6"/>
  <c r="J468" i="6" s="1"/>
  <c r="L392" i="6"/>
  <c r="N469" i="6" s="1"/>
  <c r="K394" i="6"/>
  <c r="M471" i="6" s="1"/>
  <c r="J396" i="6"/>
  <c r="L473" i="6" s="1"/>
  <c r="J398" i="6"/>
  <c r="L475" i="6" s="1"/>
  <c r="M399" i="6"/>
  <c r="O476" i="6" s="1"/>
  <c r="D403" i="6"/>
  <c r="F480" i="6" s="1"/>
  <c r="D405" i="6"/>
  <c r="F482" i="6" s="1"/>
  <c r="C407" i="6"/>
  <c r="E484" i="6" s="1"/>
  <c r="N408" i="6"/>
  <c r="P485" i="6" s="1"/>
  <c r="L410" i="6"/>
  <c r="N487" i="6" s="1"/>
  <c r="C416" i="6"/>
  <c r="E493" i="6" s="1"/>
  <c r="K418" i="6"/>
  <c r="M495" i="6" s="1"/>
  <c r="J420" i="6"/>
  <c r="L497" i="6" s="1"/>
  <c r="K427" i="6"/>
  <c r="M504" i="6" s="1"/>
  <c r="J431" i="6"/>
  <c r="L508" i="6" s="1"/>
  <c r="K362" i="6"/>
  <c r="M439" i="6" s="1"/>
  <c r="I391" i="6"/>
  <c r="K468" i="6" s="1"/>
  <c r="H393" i="6"/>
  <c r="J470" i="6" s="1"/>
  <c r="G395" i="6"/>
  <c r="I472" i="6" s="1"/>
  <c r="N399" i="6"/>
  <c r="P476" i="6" s="1"/>
  <c r="M401" i="6"/>
  <c r="O478" i="6" s="1"/>
  <c r="E403" i="6"/>
  <c r="G480" i="6" s="1"/>
  <c r="C409" i="6"/>
  <c r="E486" i="6" s="1"/>
  <c r="M410" i="6"/>
  <c r="O487" i="6" s="1"/>
  <c r="M412" i="6"/>
  <c r="O489" i="6" s="1"/>
  <c r="D418" i="6"/>
  <c r="F495" i="6" s="1"/>
  <c r="K422" i="6"/>
  <c r="M499" i="6" s="1"/>
  <c r="L429" i="6"/>
  <c r="N506" i="6" s="1"/>
  <c r="C431" i="6"/>
  <c r="E508" i="6" s="1"/>
  <c r="F362" i="6"/>
  <c r="H439" i="6" s="1"/>
  <c r="N390" i="6"/>
  <c r="P467" i="6" s="1"/>
  <c r="N392" i="6"/>
  <c r="P469" i="6" s="1"/>
  <c r="D398" i="6"/>
  <c r="F475" i="6" s="1"/>
  <c r="C400" i="6"/>
  <c r="E477" i="6" s="1"/>
  <c r="N401" i="6"/>
  <c r="P478" i="6" s="1"/>
  <c r="I406" i="6"/>
  <c r="K483" i="6" s="1"/>
  <c r="D409" i="6"/>
  <c r="F486" i="6" s="1"/>
  <c r="N412" i="6"/>
  <c r="P489" i="6" s="1"/>
  <c r="F414" i="6"/>
  <c r="H491" i="6" s="1"/>
  <c r="E416" i="6"/>
  <c r="G493" i="6" s="1"/>
  <c r="D420" i="6"/>
  <c r="F497" i="6" s="1"/>
  <c r="C424" i="6"/>
  <c r="E501" i="6" s="1"/>
  <c r="E427" i="6"/>
  <c r="G504" i="6" s="1"/>
  <c r="E429" i="6"/>
  <c r="G506" i="6" s="1"/>
  <c r="H430" i="6"/>
  <c r="J507" i="6" s="1"/>
  <c r="D431" i="6"/>
  <c r="F508" i="6" s="1"/>
  <c r="H362" i="6"/>
  <c r="J439" i="6" s="1"/>
  <c r="E389" i="6"/>
  <c r="G466" i="6" s="1"/>
  <c r="M389" i="6"/>
  <c r="O466" i="6" s="1"/>
  <c r="I390" i="6"/>
  <c r="K467" i="6" s="1"/>
  <c r="E391" i="6"/>
  <c r="G468" i="6" s="1"/>
  <c r="M391" i="6"/>
  <c r="O468" i="6" s="1"/>
  <c r="I392" i="6"/>
  <c r="K469" i="6" s="1"/>
  <c r="L393" i="6"/>
  <c r="N470" i="6" s="1"/>
  <c r="H394" i="6"/>
  <c r="J471" i="6" s="1"/>
  <c r="K395" i="6"/>
  <c r="M472" i="6" s="1"/>
  <c r="G396" i="6"/>
  <c r="I473" i="6" s="1"/>
  <c r="C397" i="6"/>
  <c r="E474" i="6" s="1"/>
  <c r="K397" i="6"/>
  <c r="M474" i="6" s="1"/>
  <c r="G398" i="6"/>
  <c r="I475" i="6" s="1"/>
  <c r="J399" i="6"/>
  <c r="L476" i="6" s="1"/>
  <c r="F400" i="6"/>
  <c r="H477" i="6" s="1"/>
  <c r="N400" i="6"/>
  <c r="P477" i="6" s="1"/>
  <c r="I401" i="6"/>
  <c r="K478" i="6" s="1"/>
  <c r="M402" i="6"/>
  <c r="O479" i="6" s="1"/>
  <c r="I403" i="6"/>
  <c r="K480" i="6" s="1"/>
  <c r="E404" i="6"/>
  <c r="G481" i="6" s="1"/>
  <c r="M404" i="6"/>
  <c r="O481" i="6" s="1"/>
  <c r="H405" i="6"/>
  <c r="J482" i="6" s="1"/>
  <c r="D406" i="6"/>
  <c r="F483" i="6" s="1"/>
  <c r="L406" i="6"/>
  <c r="N483" i="6" s="1"/>
  <c r="K408" i="6"/>
  <c r="M485" i="6" s="1"/>
  <c r="F409" i="6"/>
  <c r="H486" i="6" s="1"/>
  <c r="N409" i="6"/>
  <c r="P486" i="6" s="1"/>
  <c r="I410" i="6"/>
  <c r="K487" i="6" s="1"/>
  <c r="E411" i="6"/>
  <c r="G488" i="6" s="1"/>
  <c r="M411" i="6"/>
  <c r="O488" i="6" s="1"/>
  <c r="I412" i="6"/>
  <c r="K489" i="6" s="1"/>
  <c r="E413" i="6"/>
  <c r="G490" i="6" s="1"/>
  <c r="M413" i="6"/>
  <c r="O490" i="6" s="1"/>
  <c r="I414" i="6"/>
  <c r="K491" i="6" s="1"/>
  <c r="D415" i="6"/>
  <c r="F492" i="6" s="1"/>
  <c r="L415" i="6"/>
  <c r="N492" i="6" s="1"/>
  <c r="H416" i="6"/>
  <c r="J493" i="6" s="1"/>
  <c r="D417" i="6"/>
  <c r="F494" i="6" s="1"/>
  <c r="L417" i="6"/>
  <c r="N494" i="6" s="1"/>
  <c r="H418" i="6"/>
  <c r="J495" i="6" s="1"/>
  <c r="D419" i="6"/>
  <c r="F496" i="6" s="1"/>
  <c r="C574" i="6" s="1"/>
  <c r="L419" i="6"/>
  <c r="N496" i="6" s="1"/>
  <c r="G420" i="6"/>
  <c r="I497" i="6" s="1"/>
  <c r="C421" i="6"/>
  <c r="E498" i="6" s="1"/>
  <c r="K421" i="6"/>
  <c r="M498" i="6" s="1"/>
  <c r="G422" i="6"/>
  <c r="I499" i="6" s="1"/>
  <c r="C423" i="6"/>
  <c r="E500" i="6" s="1"/>
  <c r="K423" i="6"/>
  <c r="M500" i="6" s="1"/>
  <c r="F424" i="6"/>
  <c r="H501" i="6" s="1"/>
  <c r="N424" i="6"/>
  <c r="P501" i="6" s="1"/>
  <c r="J425" i="6"/>
  <c r="L502" i="6" s="1"/>
  <c r="F426" i="6"/>
  <c r="H503" i="6" s="1"/>
  <c r="M426" i="6"/>
  <c r="O503" i="6" s="1"/>
  <c r="H427" i="6"/>
  <c r="J504" i="6" s="1"/>
  <c r="D428" i="6"/>
  <c r="F505" i="6" s="1"/>
  <c r="L428" i="6"/>
  <c r="N505" i="6" s="1"/>
  <c r="H429" i="6"/>
  <c r="J506" i="6" s="1"/>
  <c r="C430" i="6"/>
  <c r="E507" i="6" s="1"/>
  <c r="H89" i="3"/>
  <c r="H99" i="9"/>
  <c r="D20" i="6"/>
  <c r="C35" i="3"/>
  <c r="C37" i="3"/>
  <c r="D20" i="5"/>
  <c r="C32" i="3"/>
  <c r="C40" i="3"/>
  <c r="C30" i="3"/>
  <c r="C83" i="3"/>
  <c r="E89" i="9"/>
  <c r="G89" i="9" s="1"/>
  <c r="I89" i="9" s="1"/>
  <c r="C90" i="9"/>
  <c r="E90" i="9" s="1"/>
  <c r="G90" i="9" s="1"/>
  <c r="I90" i="9" s="1"/>
  <c r="E44" i="5"/>
  <c r="G44" i="5" s="1"/>
  <c r="I44" i="5" s="1"/>
  <c r="E91" i="9"/>
  <c r="G91" i="9" s="1"/>
  <c r="I91" i="9" s="1"/>
  <c r="C77" i="3"/>
  <c r="E77" i="3" s="1"/>
  <c r="G77" i="3" s="1"/>
  <c r="I77" i="3" s="1"/>
  <c r="C43" i="5"/>
  <c r="E43" i="5" s="1"/>
  <c r="G43" i="5" s="1"/>
  <c r="I43" i="5" s="1"/>
  <c r="C85" i="3"/>
  <c r="C93" i="9"/>
  <c r="C78" i="3"/>
  <c r="E78" i="3" s="1"/>
  <c r="G78" i="3" s="1"/>
  <c r="I78" i="3" s="1"/>
  <c r="C80" i="3"/>
  <c r="E80" i="3" s="1"/>
  <c r="G80" i="3" s="1"/>
  <c r="I80" i="3" s="1"/>
  <c r="C45" i="5"/>
  <c r="E45" i="5" s="1"/>
  <c r="G45" i="5" s="1"/>
  <c r="I45" i="5" s="1"/>
  <c r="C29" i="3"/>
  <c r="E46" i="5"/>
  <c r="G46" i="5" s="1"/>
  <c r="I46" i="5" s="1"/>
  <c r="C578" i="6" l="1"/>
  <c r="C577" i="6"/>
  <c r="C580" i="6"/>
  <c r="C582" i="6"/>
  <c r="J132" i="5"/>
  <c r="L210" i="5" s="1"/>
  <c r="K132" i="5"/>
  <c r="M210" i="5" s="1"/>
  <c r="C132" i="5"/>
  <c r="E210" i="5" s="1"/>
  <c r="D132" i="5"/>
  <c r="F210" i="5" s="1"/>
  <c r="F132" i="5"/>
  <c r="H210" i="5" s="1"/>
  <c r="E132" i="5"/>
  <c r="G210" i="5" s="1"/>
  <c r="I132" i="5"/>
  <c r="K210" i="5" s="1"/>
  <c r="H132" i="5"/>
  <c r="J210" i="5" s="1"/>
  <c r="G132" i="5"/>
  <c r="I210" i="5" s="1"/>
  <c r="N132" i="5"/>
  <c r="P210" i="5" s="1"/>
  <c r="L132" i="5"/>
  <c r="N210" i="5" s="1"/>
  <c r="M132" i="5"/>
  <c r="O210" i="5" s="1"/>
  <c r="I131" i="6"/>
  <c r="K208" i="6" s="1"/>
  <c r="H131" i="6"/>
  <c r="J208" i="6" s="1"/>
  <c r="G131" i="6"/>
  <c r="I208" i="6" s="1"/>
  <c r="K131" i="6"/>
  <c r="M208" i="6" s="1"/>
  <c r="J131" i="6"/>
  <c r="L208" i="6" s="1"/>
  <c r="M131" i="6"/>
  <c r="O208" i="6" s="1"/>
  <c r="L131" i="6"/>
  <c r="N208" i="6" s="1"/>
  <c r="N131" i="6"/>
  <c r="P208" i="6" s="1"/>
  <c r="D131" i="6"/>
  <c r="F208" i="6" s="1"/>
  <c r="C131" i="6"/>
  <c r="E208" i="6" s="1"/>
  <c r="E131" i="6"/>
  <c r="G208" i="6" s="1"/>
  <c r="F131" i="6"/>
  <c r="C560" i="6"/>
  <c r="C544" i="6"/>
  <c r="C556" i="6"/>
  <c r="C559" i="6"/>
  <c r="C554" i="6"/>
  <c r="C565" i="6"/>
  <c r="C562" i="6"/>
  <c r="C561" i="6"/>
  <c r="C548" i="6"/>
  <c r="C551" i="6"/>
  <c r="C546" i="6"/>
  <c r="C564" i="6"/>
  <c r="C563" i="6"/>
  <c r="C553" i="6"/>
  <c r="C555" i="6"/>
  <c r="C557" i="6"/>
  <c r="C550" i="6"/>
  <c r="I362" i="6"/>
  <c r="K439" i="6" s="1"/>
  <c r="G362" i="6"/>
  <c r="H366" i="5"/>
  <c r="J444" i="5" s="1"/>
  <c r="M366" i="5"/>
  <c r="O444" i="5" s="1"/>
  <c r="L366" i="5"/>
  <c r="N444" i="5" s="1"/>
  <c r="N366" i="5"/>
  <c r="P444" i="5" s="1"/>
  <c r="J366" i="5"/>
  <c r="L444" i="5" s="1"/>
  <c r="I366" i="5"/>
  <c r="K444" i="5" s="1"/>
  <c r="G366" i="5"/>
  <c r="I444" i="5" s="1"/>
  <c r="E37" i="3"/>
  <c r="G37" i="3" s="1"/>
  <c r="I37" i="3" s="1"/>
  <c r="E366" i="5"/>
  <c r="G444" i="5" s="1"/>
  <c r="D366" i="5"/>
  <c r="F444" i="5" s="1"/>
  <c r="C366" i="5"/>
  <c r="E444" i="5" s="1"/>
  <c r="F366" i="5"/>
  <c r="H444" i="5" s="1"/>
  <c r="K366" i="5"/>
  <c r="M444" i="5" s="1"/>
  <c r="C567" i="6"/>
  <c r="C569" i="6"/>
  <c r="C587" i="5"/>
  <c r="C570" i="6"/>
  <c r="C547" i="6"/>
  <c r="C584" i="5"/>
  <c r="C568" i="6"/>
  <c r="C579" i="6"/>
  <c r="C545" i="6"/>
  <c r="C585" i="5"/>
  <c r="C581" i="6"/>
  <c r="C558" i="6"/>
  <c r="C552" i="6"/>
  <c r="C571" i="6"/>
  <c r="C566" i="6"/>
  <c r="C549" i="6"/>
  <c r="C572" i="6"/>
  <c r="C575" i="6"/>
  <c r="C573" i="6"/>
  <c r="C586" i="5"/>
  <c r="C576" i="6"/>
  <c r="E587" i="5" l="1"/>
  <c r="D587" i="5"/>
  <c r="E586" i="5"/>
  <c r="D586" i="5"/>
  <c r="E584" i="5"/>
  <c r="D584" i="5"/>
  <c r="E585" i="5"/>
  <c r="D585" i="5"/>
  <c r="H208" i="6"/>
  <c r="F363" i="6" s="1"/>
  <c r="H440" i="6" s="1"/>
  <c r="I439" i="6"/>
  <c r="C517" i="6" s="1"/>
  <c r="F133" i="5"/>
  <c r="H211" i="5" s="1"/>
  <c r="E133" i="5"/>
  <c r="G211" i="5" s="1"/>
  <c r="I133" i="5"/>
  <c r="K211" i="5" s="1"/>
  <c r="H133" i="5"/>
  <c r="J211" i="5" s="1"/>
  <c r="G133" i="5"/>
  <c r="I211" i="5" s="1"/>
  <c r="J133" i="5"/>
  <c r="L211" i="5" s="1"/>
  <c r="K133" i="5"/>
  <c r="M211" i="5" s="1"/>
  <c r="D133" i="5"/>
  <c r="F211" i="5" s="1"/>
  <c r="C133" i="5"/>
  <c r="E211" i="5" s="1"/>
  <c r="N363" i="6"/>
  <c r="P440" i="6" s="1"/>
  <c r="L363" i="6"/>
  <c r="N440" i="6" s="1"/>
  <c r="M363" i="6"/>
  <c r="O440" i="6" s="1"/>
  <c r="J363" i="6"/>
  <c r="L440" i="6" s="1"/>
  <c r="K363" i="6"/>
  <c r="M440" i="6" s="1"/>
  <c r="G363" i="6"/>
  <c r="I440" i="6" s="1"/>
  <c r="H363" i="6"/>
  <c r="J440" i="6" s="1"/>
  <c r="I363" i="6"/>
  <c r="K440" i="6" s="1"/>
  <c r="E363" i="6"/>
  <c r="G440" i="6" s="1"/>
  <c r="C363" i="6"/>
  <c r="E440" i="6" s="1"/>
  <c r="D363" i="6"/>
  <c r="F440" i="6" s="1"/>
  <c r="N133" i="5"/>
  <c r="P211" i="5" s="1"/>
  <c r="M133" i="5"/>
  <c r="O211" i="5" s="1"/>
  <c r="L133" i="5"/>
  <c r="N211" i="5" s="1"/>
  <c r="K367" i="5"/>
  <c r="M445" i="5" s="1"/>
  <c r="E367" i="5"/>
  <c r="G445" i="5" s="1"/>
  <c r="M367" i="5"/>
  <c r="O445" i="5" s="1"/>
  <c r="C367" i="5"/>
  <c r="E445" i="5" s="1"/>
  <c r="D367" i="5"/>
  <c r="F445" i="5" s="1"/>
  <c r="N367" i="5"/>
  <c r="P445" i="5" s="1"/>
  <c r="F367" i="5"/>
  <c r="H445" i="5" s="1"/>
  <c r="I367" i="5"/>
  <c r="K445" i="5" s="1"/>
  <c r="G367" i="5"/>
  <c r="I445" i="5" s="1"/>
  <c r="J367" i="5"/>
  <c r="L445" i="5" s="1"/>
  <c r="H367" i="5"/>
  <c r="J445" i="5" s="1"/>
  <c r="L367" i="5"/>
  <c r="N445" i="5" s="1"/>
  <c r="N132" i="6"/>
  <c r="P209" i="6" s="1"/>
  <c r="M132" i="6"/>
  <c r="O209" i="6" s="1"/>
  <c r="L132" i="6"/>
  <c r="N209" i="6" s="1"/>
  <c r="D132" i="6"/>
  <c r="F209" i="6" s="1"/>
  <c r="C132" i="6"/>
  <c r="E209" i="6" s="1"/>
  <c r="F132" i="6"/>
  <c r="H209" i="6" s="1"/>
  <c r="E132" i="6"/>
  <c r="G209" i="6" s="1"/>
  <c r="I132" i="6"/>
  <c r="K209" i="6" s="1"/>
  <c r="H132" i="6"/>
  <c r="J209" i="6" s="1"/>
  <c r="G132" i="6"/>
  <c r="I209" i="6" s="1"/>
  <c r="J132" i="6"/>
  <c r="L209" i="6" s="1"/>
  <c r="K132" i="6"/>
  <c r="M209" i="6" s="1"/>
  <c r="E93" i="9"/>
  <c r="G93" i="9" s="1"/>
  <c r="I93" i="9" s="1"/>
  <c r="E95" i="9"/>
  <c r="G95" i="9" s="1"/>
  <c r="I95" i="9" s="1"/>
  <c r="E83" i="3"/>
  <c r="G83" i="3" s="1"/>
  <c r="I83" i="3" s="1"/>
  <c r="E49" i="5"/>
  <c r="G49" i="5" s="1"/>
  <c r="I49" i="5" s="1"/>
  <c r="E85" i="3"/>
  <c r="G85" i="3" s="1"/>
  <c r="I85" i="3" s="1"/>
  <c r="E94" i="9"/>
  <c r="G94" i="9" s="1"/>
  <c r="I94" i="9" s="1"/>
  <c r="E38" i="3"/>
  <c r="G38" i="3" s="1"/>
  <c r="I38" i="3" s="1"/>
  <c r="E34" i="3"/>
  <c r="G34" i="3" s="1"/>
  <c r="I34" i="3" s="1"/>
  <c r="E30" i="3"/>
  <c r="G30" i="3" s="1"/>
  <c r="I30" i="3" s="1"/>
  <c r="C523" i="5"/>
  <c r="E35" i="3"/>
  <c r="G35" i="3" s="1"/>
  <c r="I35" i="3" s="1"/>
  <c r="E50" i="5"/>
  <c r="G50" i="5" s="1"/>
  <c r="I50" i="5" s="1"/>
  <c r="E36" i="3"/>
  <c r="G36" i="3" s="1"/>
  <c r="I36" i="3" s="1"/>
  <c r="E31" i="3"/>
  <c r="G31" i="3" s="1"/>
  <c r="I31" i="3" s="1"/>
  <c r="E48" i="5"/>
  <c r="G48" i="5" s="1"/>
  <c r="I48" i="5" s="1"/>
  <c r="E32" i="3"/>
  <c r="G32" i="3" s="1"/>
  <c r="I32" i="3" s="1"/>
  <c r="E39" i="3"/>
  <c r="G39" i="3" s="1"/>
  <c r="I39" i="3" s="1"/>
  <c r="E29" i="3"/>
  <c r="G29" i="3" s="1"/>
  <c r="I29" i="3" s="1"/>
  <c r="E40" i="3"/>
  <c r="G40" i="3" s="1"/>
  <c r="I40" i="3" s="1"/>
  <c r="E33" i="3"/>
  <c r="G33" i="3" s="1"/>
  <c r="I33" i="3" s="1"/>
  <c r="E84" i="3"/>
  <c r="G84" i="3" s="1"/>
  <c r="I84" i="3" s="1"/>
  <c r="E523" i="5" l="1"/>
  <c r="D523" i="5"/>
  <c r="C518" i="6"/>
  <c r="H134" i="5"/>
  <c r="J212" i="5" s="1"/>
  <c r="G134" i="5"/>
  <c r="I212" i="5" s="1"/>
  <c r="I134" i="5"/>
  <c r="K212" i="5" s="1"/>
  <c r="F134" i="5"/>
  <c r="H212" i="5" s="1"/>
  <c r="E134" i="5"/>
  <c r="G212" i="5" s="1"/>
  <c r="K134" i="5"/>
  <c r="M212" i="5" s="1"/>
  <c r="J134" i="5"/>
  <c r="L212" i="5" s="1"/>
  <c r="D134" i="5"/>
  <c r="F212" i="5" s="1"/>
  <c r="C134" i="5"/>
  <c r="E212" i="5" s="1"/>
  <c r="I45" i="3"/>
  <c r="M364" i="6"/>
  <c r="O441" i="6" s="1"/>
  <c r="N364" i="6"/>
  <c r="P441" i="6" s="1"/>
  <c r="L364" i="6"/>
  <c r="N441" i="6" s="1"/>
  <c r="K364" i="6"/>
  <c r="M441" i="6" s="1"/>
  <c r="J364" i="6"/>
  <c r="L441" i="6" s="1"/>
  <c r="I364" i="6"/>
  <c r="K441" i="6" s="1"/>
  <c r="G364" i="6"/>
  <c r="I441" i="6" s="1"/>
  <c r="H364" i="6"/>
  <c r="J441" i="6" s="1"/>
  <c r="E364" i="6"/>
  <c r="G441" i="6" s="1"/>
  <c r="F364" i="6"/>
  <c r="H441" i="6" s="1"/>
  <c r="C364" i="6"/>
  <c r="E441" i="6" s="1"/>
  <c r="D364" i="6"/>
  <c r="F441" i="6" s="1"/>
  <c r="N134" i="5"/>
  <c r="P212" i="5" s="1"/>
  <c r="M134" i="5"/>
  <c r="O212" i="5" s="1"/>
  <c r="L134" i="5"/>
  <c r="N212" i="5" s="1"/>
  <c r="C524" i="5"/>
  <c r="F368" i="5"/>
  <c r="H446" i="5" s="1"/>
  <c r="G368" i="5"/>
  <c r="I446" i="5" s="1"/>
  <c r="L368" i="5"/>
  <c r="N446" i="5" s="1"/>
  <c r="J368" i="5"/>
  <c r="L446" i="5" s="1"/>
  <c r="K368" i="5"/>
  <c r="M446" i="5" s="1"/>
  <c r="C368" i="5"/>
  <c r="E446" i="5" s="1"/>
  <c r="D368" i="5"/>
  <c r="F446" i="5" s="1"/>
  <c r="M368" i="5"/>
  <c r="O446" i="5" s="1"/>
  <c r="E368" i="5"/>
  <c r="G446" i="5" s="1"/>
  <c r="N368" i="5"/>
  <c r="P446" i="5" s="1"/>
  <c r="I368" i="5"/>
  <c r="K446" i="5" s="1"/>
  <c r="H368" i="5"/>
  <c r="J446" i="5" s="1"/>
  <c r="I133" i="6"/>
  <c r="K210" i="6" s="1"/>
  <c r="H133" i="6"/>
  <c r="J210" i="6" s="1"/>
  <c r="G133" i="6"/>
  <c r="I210" i="6" s="1"/>
  <c r="N133" i="6"/>
  <c r="P210" i="6" s="1"/>
  <c r="M133" i="6"/>
  <c r="O210" i="6" s="1"/>
  <c r="L133" i="6"/>
  <c r="N210" i="6" s="1"/>
  <c r="D133" i="6"/>
  <c r="F210" i="6" s="1"/>
  <c r="C133" i="6"/>
  <c r="E210" i="6" s="1"/>
  <c r="E133" i="6"/>
  <c r="G210" i="6" s="1"/>
  <c r="F133" i="6"/>
  <c r="H210" i="6" s="1"/>
  <c r="K133" i="6"/>
  <c r="J133" i="6"/>
  <c r="L210" i="6" s="1"/>
  <c r="E524" i="5" l="1"/>
  <c r="D524" i="5"/>
  <c r="M210" i="6"/>
  <c r="K365" i="6" s="1"/>
  <c r="M442" i="6" s="1"/>
  <c r="F135" i="5"/>
  <c r="H213" i="5" s="1"/>
  <c r="E135" i="5"/>
  <c r="G213" i="5" s="1"/>
  <c r="G135" i="5"/>
  <c r="I213" i="5" s="1"/>
  <c r="H135" i="5"/>
  <c r="J213" i="5" s="1"/>
  <c r="I135" i="5"/>
  <c r="K213" i="5" s="1"/>
  <c r="D135" i="5"/>
  <c r="F213" i="5" s="1"/>
  <c r="C135" i="5"/>
  <c r="E213" i="5" s="1"/>
  <c r="K135" i="5"/>
  <c r="M213" i="5" s="1"/>
  <c r="J135" i="5"/>
  <c r="L213" i="5" s="1"/>
  <c r="M365" i="6"/>
  <c r="O442" i="6" s="1"/>
  <c r="L365" i="6"/>
  <c r="N442" i="6" s="1"/>
  <c r="N365" i="6"/>
  <c r="P442" i="6" s="1"/>
  <c r="J365" i="6"/>
  <c r="L442" i="6" s="1"/>
  <c r="G365" i="6"/>
  <c r="I442" i="6" s="1"/>
  <c r="H365" i="6"/>
  <c r="J442" i="6" s="1"/>
  <c r="I365" i="6"/>
  <c r="K442" i="6" s="1"/>
  <c r="F365" i="6"/>
  <c r="H442" i="6" s="1"/>
  <c r="E365" i="6"/>
  <c r="G442" i="6" s="1"/>
  <c r="C519" i="6"/>
  <c r="C365" i="6"/>
  <c r="E442" i="6" s="1"/>
  <c r="D365" i="6"/>
  <c r="F442" i="6" s="1"/>
  <c r="C525" i="5"/>
  <c r="N135" i="5"/>
  <c r="P213" i="5" s="1"/>
  <c r="M135" i="5"/>
  <c r="O213" i="5" s="1"/>
  <c r="L135" i="5"/>
  <c r="N213" i="5" s="1"/>
  <c r="C369" i="5"/>
  <c r="E447" i="5" s="1"/>
  <c r="K369" i="5"/>
  <c r="M447" i="5" s="1"/>
  <c r="N369" i="5"/>
  <c r="P447" i="5" s="1"/>
  <c r="E369" i="5"/>
  <c r="G447" i="5" s="1"/>
  <c r="G369" i="5"/>
  <c r="I447" i="5" s="1"/>
  <c r="L369" i="5"/>
  <c r="N447" i="5" s="1"/>
  <c r="M369" i="5"/>
  <c r="O447" i="5" s="1"/>
  <c r="F369" i="5"/>
  <c r="H447" i="5" s="1"/>
  <c r="D369" i="5"/>
  <c r="F447" i="5" s="1"/>
  <c r="H369" i="5"/>
  <c r="J447" i="5" s="1"/>
  <c r="I369" i="5"/>
  <c r="K447" i="5" s="1"/>
  <c r="J369" i="5"/>
  <c r="L447" i="5" s="1"/>
  <c r="D134" i="6"/>
  <c r="F211" i="6" s="1"/>
  <c r="C134" i="6"/>
  <c r="E211" i="6" s="1"/>
  <c r="F134" i="6"/>
  <c r="H211" i="6" s="1"/>
  <c r="E134" i="6"/>
  <c r="G211" i="6" s="1"/>
  <c r="I134" i="6"/>
  <c r="K211" i="6" s="1"/>
  <c r="H134" i="6"/>
  <c r="J211" i="6" s="1"/>
  <c r="G134" i="6"/>
  <c r="I211" i="6" s="1"/>
  <c r="K134" i="6"/>
  <c r="M211" i="6" s="1"/>
  <c r="J134" i="6"/>
  <c r="L211" i="6" s="1"/>
  <c r="N134" i="6"/>
  <c r="P211" i="6" s="1"/>
  <c r="M134" i="6"/>
  <c r="O211" i="6" s="1"/>
  <c r="L134" i="6"/>
  <c r="N211" i="6" s="1"/>
  <c r="C47" i="6"/>
  <c r="E47" i="6" s="1"/>
  <c r="G47" i="6" s="1"/>
  <c r="I47" i="6" s="1"/>
  <c r="C52" i="6"/>
  <c r="E52" i="6" s="1"/>
  <c r="G52" i="6" s="1"/>
  <c r="I52" i="6" s="1"/>
  <c r="C43" i="6"/>
  <c r="E43" i="6" s="1"/>
  <c r="G43" i="6" s="1"/>
  <c r="I43" i="6" s="1"/>
  <c r="C51" i="6"/>
  <c r="E51" i="6" s="1"/>
  <c r="G51" i="6" s="1"/>
  <c r="I51" i="6" s="1"/>
  <c r="C46" i="6"/>
  <c r="E46" i="6" s="1"/>
  <c r="G46" i="6" s="1"/>
  <c r="I46" i="6" s="1"/>
  <c r="E525" i="5" l="1"/>
  <c r="D525" i="5"/>
  <c r="B63" i="9"/>
  <c r="H135" i="6"/>
  <c r="G135" i="6"/>
  <c r="I135" i="6"/>
  <c r="B58" i="9"/>
  <c r="C135" i="6"/>
  <c r="D135" i="6"/>
  <c r="B60" i="9"/>
  <c r="F135" i="6"/>
  <c r="E135" i="6"/>
  <c r="B65" i="9"/>
  <c r="K135" i="6"/>
  <c r="J135" i="6"/>
  <c r="B67" i="9"/>
  <c r="N135" i="6"/>
  <c r="M135" i="6"/>
  <c r="L135" i="6"/>
  <c r="I136" i="5"/>
  <c r="K214" i="5" s="1"/>
  <c r="G136" i="5"/>
  <c r="I214" i="5" s="1"/>
  <c r="H136" i="5"/>
  <c r="J214" i="5" s="1"/>
  <c r="D136" i="5"/>
  <c r="F214" i="5" s="1"/>
  <c r="C136" i="5"/>
  <c r="E214" i="5" s="1"/>
  <c r="F136" i="5"/>
  <c r="H214" i="5" s="1"/>
  <c r="E136" i="5"/>
  <c r="G214" i="5" s="1"/>
  <c r="K136" i="5"/>
  <c r="M214" i="5" s="1"/>
  <c r="J136" i="5"/>
  <c r="L214" i="5" s="1"/>
  <c r="L366" i="6"/>
  <c r="N443" i="6" s="1"/>
  <c r="M366" i="6"/>
  <c r="O443" i="6" s="1"/>
  <c r="N366" i="6"/>
  <c r="P443" i="6" s="1"/>
  <c r="J366" i="6"/>
  <c r="L443" i="6" s="1"/>
  <c r="K366" i="6"/>
  <c r="M443" i="6" s="1"/>
  <c r="G366" i="6"/>
  <c r="I443" i="6" s="1"/>
  <c r="H366" i="6"/>
  <c r="J443" i="6" s="1"/>
  <c r="I366" i="6"/>
  <c r="K443" i="6" s="1"/>
  <c r="E366" i="6"/>
  <c r="G443" i="6" s="1"/>
  <c r="F366" i="6"/>
  <c r="H443" i="6" s="1"/>
  <c r="C520" i="6"/>
  <c r="C366" i="6"/>
  <c r="E443" i="6" s="1"/>
  <c r="D366" i="6"/>
  <c r="F443" i="6" s="1"/>
  <c r="C526" i="5"/>
  <c r="L136" i="5"/>
  <c r="N214" i="5" s="1"/>
  <c r="N136" i="5"/>
  <c r="P214" i="5" s="1"/>
  <c r="M136" i="5"/>
  <c r="O214" i="5" s="1"/>
  <c r="C370" i="5"/>
  <c r="E448" i="5" s="1"/>
  <c r="E370" i="5"/>
  <c r="G448" i="5" s="1"/>
  <c r="H370" i="5"/>
  <c r="J448" i="5" s="1"/>
  <c r="N370" i="5"/>
  <c r="P448" i="5" s="1"/>
  <c r="F370" i="5"/>
  <c r="H448" i="5" s="1"/>
  <c r="M370" i="5"/>
  <c r="O448" i="5" s="1"/>
  <c r="D370" i="5"/>
  <c r="F448" i="5" s="1"/>
  <c r="K370" i="5"/>
  <c r="M448" i="5" s="1"/>
  <c r="I370" i="5"/>
  <c r="K448" i="5" s="1"/>
  <c r="G370" i="5"/>
  <c r="I448" i="5" s="1"/>
  <c r="L370" i="5"/>
  <c r="N448" i="5" s="1"/>
  <c r="J370" i="5"/>
  <c r="L448" i="5" s="1"/>
  <c r="C50" i="6"/>
  <c r="E50" i="6" s="1"/>
  <c r="G50" i="6" s="1"/>
  <c r="I50" i="6" s="1"/>
  <c r="C49" i="6"/>
  <c r="E49" i="6" s="1"/>
  <c r="G49" i="6" s="1"/>
  <c r="I49" i="6" s="1"/>
  <c r="C48" i="6"/>
  <c r="E48" i="6" s="1"/>
  <c r="G48" i="6" s="1"/>
  <c r="I48" i="6" s="1"/>
  <c r="C44" i="6"/>
  <c r="E44" i="6" s="1"/>
  <c r="G44" i="6" s="1"/>
  <c r="I44" i="6" s="1"/>
  <c r="C45" i="6"/>
  <c r="E45" i="6" s="1"/>
  <c r="G45" i="6" s="1"/>
  <c r="I45" i="6" s="1"/>
  <c r="C54" i="6"/>
  <c r="E54" i="6" s="1"/>
  <c r="G54" i="6" s="1"/>
  <c r="I54" i="6" s="1"/>
  <c r="C53" i="6"/>
  <c r="E53" i="6" s="1"/>
  <c r="G53" i="6" s="1"/>
  <c r="I53" i="6" s="1"/>
  <c r="E526" i="5" l="1"/>
  <c r="D526" i="5"/>
  <c r="F212" i="6"/>
  <c r="D367" i="6" s="1"/>
  <c r="F444" i="6" s="1"/>
  <c r="E212" i="6"/>
  <c r="C367" i="6" s="1"/>
  <c r="E444" i="6" s="1"/>
  <c r="L212" i="6"/>
  <c r="J367" i="6" s="1"/>
  <c r="L444" i="6" s="1"/>
  <c r="M212" i="6"/>
  <c r="K367" i="6" s="1"/>
  <c r="M444" i="6" s="1"/>
  <c r="K212" i="6"/>
  <c r="I367" i="6" s="1"/>
  <c r="K444" i="6" s="1"/>
  <c r="I212" i="6"/>
  <c r="G367" i="6" s="1"/>
  <c r="I444" i="6" s="1"/>
  <c r="G212" i="6"/>
  <c r="E367" i="6" s="1"/>
  <c r="G444" i="6" s="1"/>
  <c r="J212" i="6"/>
  <c r="H367" i="6" s="1"/>
  <c r="J444" i="6" s="1"/>
  <c r="O212" i="6"/>
  <c r="M367" i="6" s="1"/>
  <c r="O444" i="6" s="1"/>
  <c r="P212" i="6"/>
  <c r="N367" i="6" s="1"/>
  <c r="P444" i="6" s="1"/>
  <c r="N212" i="6"/>
  <c r="L367" i="6" s="1"/>
  <c r="N444" i="6" s="1"/>
  <c r="H212" i="6"/>
  <c r="F367" i="6" s="1"/>
  <c r="H444" i="6" s="1"/>
  <c r="L136" i="6"/>
  <c r="M136" i="6"/>
  <c r="N136" i="6"/>
  <c r="D136" i="6"/>
  <c r="C136" i="6"/>
  <c r="C65" i="9"/>
  <c r="E65" i="9" s="1"/>
  <c r="G65" i="9" s="1"/>
  <c r="I65" i="9" s="1"/>
  <c r="C67" i="9"/>
  <c r="E67" i="9" s="1"/>
  <c r="G67" i="9" s="1"/>
  <c r="I67" i="9" s="1"/>
  <c r="C66" i="9"/>
  <c r="E66" i="9" s="1"/>
  <c r="G66" i="9" s="1"/>
  <c r="I66" i="9" s="1"/>
  <c r="C56" i="9"/>
  <c r="E56" i="9" s="1"/>
  <c r="G56" i="9" s="1"/>
  <c r="I56" i="9" s="1"/>
  <c r="C57" i="9"/>
  <c r="E57" i="9" s="1"/>
  <c r="G57" i="9" s="1"/>
  <c r="I57" i="9" s="1"/>
  <c r="E136" i="6"/>
  <c r="F136" i="6"/>
  <c r="G136" i="6"/>
  <c r="I136" i="6"/>
  <c r="H136" i="6"/>
  <c r="K136" i="6"/>
  <c r="J136" i="6"/>
  <c r="C63" i="9"/>
  <c r="E63" i="9" s="1"/>
  <c r="G63" i="9" s="1"/>
  <c r="I63" i="9" s="1"/>
  <c r="C64" i="9"/>
  <c r="E64" i="9" s="1"/>
  <c r="G64" i="9" s="1"/>
  <c r="I64" i="9" s="1"/>
  <c r="C58" i="9"/>
  <c r="E58" i="9" s="1"/>
  <c r="G58" i="9" s="1"/>
  <c r="I58" i="9" s="1"/>
  <c r="C59" i="9"/>
  <c r="E59" i="9" s="1"/>
  <c r="G59" i="9" s="1"/>
  <c r="I59" i="9" s="1"/>
  <c r="C61" i="9"/>
  <c r="E61" i="9" s="1"/>
  <c r="G61" i="9" s="1"/>
  <c r="I61" i="9" s="1"/>
  <c r="C60" i="9"/>
  <c r="E60" i="9" s="1"/>
  <c r="G60" i="9" s="1"/>
  <c r="I60" i="9" s="1"/>
  <c r="C62" i="9"/>
  <c r="E62" i="9" s="1"/>
  <c r="G62" i="9" s="1"/>
  <c r="I62" i="9" s="1"/>
  <c r="D137" i="5"/>
  <c r="F215" i="5" s="1"/>
  <c r="C137" i="5"/>
  <c r="E215" i="5" s="1"/>
  <c r="I137" i="5"/>
  <c r="K215" i="5" s="1"/>
  <c r="H137" i="5"/>
  <c r="J215" i="5" s="1"/>
  <c r="G137" i="5"/>
  <c r="I215" i="5" s="1"/>
  <c r="K137" i="5"/>
  <c r="M215" i="5" s="1"/>
  <c r="J137" i="5"/>
  <c r="L215" i="5" s="1"/>
  <c r="E137" i="5"/>
  <c r="G215" i="5" s="1"/>
  <c r="F137" i="5"/>
  <c r="H215" i="5" s="1"/>
  <c r="C521" i="6"/>
  <c r="N137" i="5"/>
  <c r="P215" i="5" s="1"/>
  <c r="M137" i="5"/>
  <c r="O215" i="5" s="1"/>
  <c r="L137" i="5"/>
  <c r="N215" i="5" s="1"/>
  <c r="C527" i="5"/>
  <c r="H371" i="5"/>
  <c r="J449" i="5" s="1"/>
  <c r="D371" i="5"/>
  <c r="F449" i="5" s="1"/>
  <c r="K371" i="5"/>
  <c r="M449" i="5" s="1"/>
  <c r="I371" i="5"/>
  <c r="K449" i="5" s="1"/>
  <c r="E371" i="5"/>
  <c r="G449" i="5" s="1"/>
  <c r="L371" i="5"/>
  <c r="N449" i="5" s="1"/>
  <c r="C371" i="5"/>
  <c r="E449" i="5" s="1"/>
  <c r="J371" i="5"/>
  <c r="L449" i="5" s="1"/>
  <c r="M371" i="5"/>
  <c r="O449" i="5" s="1"/>
  <c r="F371" i="5"/>
  <c r="H449" i="5" s="1"/>
  <c r="N371" i="5"/>
  <c r="P449" i="5" s="1"/>
  <c r="G371" i="5"/>
  <c r="I449" i="5" s="1"/>
  <c r="I59" i="6"/>
  <c r="E527" i="5" l="1"/>
  <c r="D527" i="5"/>
  <c r="C522" i="6"/>
  <c r="D18" i="6" s="1"/>
  <c r="K213" i="6"/>
  <c r="I368" i="6" s="1"/>
  <c r="K445" i="6" s="1"/>
  <c r="I213" i="6"/>
  <c r="G368" i="6" s="1"/>
  <c r="I445" i="6" s="1"/>
  <c r="F213" i="6"/>
  <c r="D368" i="6" s="1"/>
  <c r="F445" i="6" s="1"/>
  <c r="J213" i="6"/>
  <c r="H368" i="6" s="1"/>
  <c r="J445" i="6" s="1"/>
  <c r="P213" i="6"/>
  <c r="N368" i="6" s="1"/>
  <c r="P445" i="6" s="1"/>
  <c r="E213" i="6"/>
  <c r="C368" i="6" s="1"/>
  <c r="E445" i="6" s="1"/>
  <c r="L213" i="6"/>
  <c r="J368" i="6" s="1"/>
  <c r="L445" i="6" s="1"/>
  <c r="O213" i="6"/>
  <c r="M368" i="6" s="1"/>
  <c r="O445" i="6" s="1"/>
  <c r="H213" i="6"/>
  <c r="F368" i="6" s="1"/>
  <c r="H445" i="6" s="1"/>
  <c r="G213" i="6"/>
  <c r="E368" i="6" s="1"/>
  <c r="G445" i="6" s="1"/>
  <c r="M213" i="6"/>
  <c r="K368" i="6" s="1"/>
  <c r="M445" i="6" s="1"/>
  <c r="N213" i="6"/>
  <c r="L368" i="6" s="1"/>
  <c r="N445" i="6" s="1"/>
  <c r="F137" i="6"/>
  <c r="E137" i="6"/>
  <c r="D137" i="6"/>
  <c r="C137" i="6"/>
  <c r="N137" i="6"/>
  <c r="M137" i="6"/>
  <c r="L137" i="6"/>
  <c r="H137" i="6"/>
  <c r="G137" i="6"/>
  <c r="I137" i="6"/>
  <c r="I72" i="9"/>
  <c r="K137" i="6"/>
  <c r="J137" i="6"/>
  <c r="K138" i="5"/>
  <c r="M216" i="5" s="1"/>
  <c r="J138" i="5"/>
  <c r="L216" i="5" s="1"/>
  <c r="I138" i="5"/>
  <c r="K216" i="5" s="1"/>
  <c r="H138" i="5"/>
  <c r="J216" i="5" s="1"/>
  <c r="G138" i="5"/>
  <c r="I216" i="5" s="1"/>
  <c r="F138" i="5"/>
  <c r="H216" i="5" s="1"/>
  <c r="E138" i="5"/>
  <c r="G216" i="5" s="1"/>
  <c r="D138" i="5"/>
  <c r="F216" i="5" s="1"/>
  <c r="C138" i="5"/>
  <c r="E216" i="5" s="1"/>
  <c r="C528" i="5"/>
  <c r="L138" i="5"/>
  <c r="N216" i="5" s="1"/>
  <c r="N138" i="5"/>
  <c r="P216" i="5" s="1"/>
  <c r="M138" i="5"/>
  <c r="O216" i="5" s="1"/>
  <c r="H372" i="5"/>
  <c r="J450" i="5" s="1"/>
  <c r="N372" i="5"/>
  <c r="P450" i="5" s="1"/>
  <c r="C372" i="5"/>
  <c r="E450" i="5" s="1"/>
  <c r="G372" i="5"/>
  <c r="I450" i="5" s="1"/>
  <c r="J372" i="5"/>
  <c r="L450" i="5" s="1"/>
  <c r="M372" i="5"/>
  <c r="O450" i="5" s="1"/>
  <c r="F372" i="5"/>
  <c r="H450" i="5" s="1"/>
  <c r="D372" i="5"/>
  <c r="F450" i="5" s="1"/>
  <c r="L372" i="5"/>
  <c r="N450" i="5" s="1"/>
  <c r="E372" i="5"/>
  <c r="G450" i="5" s="1"/>
  <c r="K372" i="5"/>
  <c r="M450" i="5" s="1"/>
  <c r="I372" i="5"/>
  <c r="K450" i="5" s="1"/>
  <c r="E528" i="5" l="1"/>
  <c r="D528" i="5"/>
  <c r="C523" i="6"/>
  <c r="P214" i="6"/>
  <c r="N369" i="6" s="1"/>
  <c r="P446" i="6" s="1"/>
  <c r="O214" i="6"/>
  <c r="M369" i="6" s="1"/>
  <c r="O446" i="6" s="1"/>
  <c r="L214" i="6"/>
  <c r="J369" i="6" s="1"/>
  <c r="L446" i="6" s="1"/>
  <c r="K214" i="6"/>
  <c r="I369" i="6" s="1"/>
  <c r="K446" i="6" s="1"/>
  <c r="I214" i="6"/>
  <c r="G369" i="6" s="1"/>
  <c r="I446" i="6" s="1"/>
  <c r="H214" i="6"/>
  <c r="F369" i="6" s="1"/>
  <c r="H446" i="6" s="1"/>
  <c r="M214" i="6"/>
  <c r="K369" i="6" s="1"/>
  <c r="M446" i="6" s="1"/>
  <c r="E214" i="6"/>
  <c r="C369" i="6" s="1"/>
  <c r="E446" i="6" s="1"/>
  <c r="F214" i="6"/>
  <c r="D369" i="6" s="1"/>
  <c r="F446" i="6" s="1"/>
  <c r="G214" i="6"/>
  <c r="E369" i="6" s="1"/>
  <c r="G446" i="6" s="1"/>
  <c r="J214" i="6"/>
  <c r="H369" i="6" s="1"/>
  <c r="J446" i="6" s="1"/>
  <c r="N214" i="6"/>
  <c r="L369" i="6" s="1"/>
  <c r="N446" i="6" s="1"/>
  <c r="L138" i="6"/>
  <c r="M138" i="6"/>
  <c r="N138" i="6"/>
  <c r="H138" i="6"/>
  <c r="I138" i="6"/>
  <c r="G138" i="6"/>
  <c r="K138" i="6"/>
  <c r="J138" i="6"/>
  <c r="D138" i="6"/>
  <c r="C138" i="6"/>
  <c r="E138" i="6"/>
  <c r="F138" i="6"/>
  <c r="I139" i="5"/>
  <c r="K217" i="5" s="1"/>
  <c r="H139" i="5"/>
  <c r="J217" i="5" s="1"/>
  <c r="G139" i="5"/>
  <c r="I217" i="5" s="1"/>
  <c r="C139" i="5"/>
  <c r="E217" i="5" s="1"/>
  <c r="D139" i="5"/>
  <c r="F217" i="5" s="1"/>
  <c r="F139" i="5"/>
  <c r="H217" i="5" s="1"/>
  <c r="E139" i="5"/>
  <c r="G217" i="5" s="1"/>
  <c r="K139" i="5"/>
  <c r="M217" i="5" s="1"/>
  <c r="J139" i="5"/>
  <c r="L217" i="5" s="1"/>
  <c r="N139" i="5"/>
  <c r="P217" i="5" s="1"/>
  <c r="M139" i="5"/>
  <c r="O217" i="5" s="1"/>
  <c r="L139" i="5"/>
  <c r="N217" i="5" s="1"/>
  <c r="C529" i="5"/>
  <c r="C373" i="5"/>
  <c r="E451" i="5" s="1"/>
  <c r="L373" i="5"/>
  <c r="N451" i="5" s="1"/>
  <c r="I373" i="5"/>
  <c r="K451" i="5" s="1"/>
  <c r="N373" i="5"/>
  <c r="P451" i="5" s="1"/>
  <c r="J373" i="5"/>
  <c r="L451" i="5" s="1"/>
  <c r="K373" i="5"/>
  <c r="M451" i="5" s="1"/>
  <c r="G373" i="5"/>
  <c r="I451" i="5" s="1"/>
  <c r="E373" i="5"/>
  <c r="G451" i="5" s="1"/>
  <c r="F373" i="5"/>
  <c r="H451" i="5" s="1"/>
  <c r="H373" i="5"/>
  <c r="J451" i="5" s="1"/>
  <c r="M373" i="5"/>
  <c r="O451" i="5" s="1"/>
  <c r="D373" i="5"/>
  <c r="F451" i="5" s="1"/>
  <c r="E529" i="5" l="1"/>
  <c r="D529" i="5"/>
  <c r="C524" i="6"/>
  <c r="M215" i="6"/>
  <c r="K370" i="6" s="1"/>
  <c r="M447" i="6" s="1"/>
  <c r="G215" i="6"/>
  <c r="E370" i="6" s="1"/>
  <c r="G447" i="6" s="1"/>
  <c r="K215" i="6"/>
  <c r="I370" i="6" s="1"/>
  <c r="K447" i="6" s="1"/>
  <c r="J215" i="6"/>
  <c r="H370" i="6" s="1"/>
  <c r="J447" i="6" s="1"/>
  <c r="P215" i="6"/>
  <c r="N370" i="6" s="1"/>
  <c r="P447" i="6" s="1"/>
  <c r="O215" i="6"/>
  <c r="M370" i="6" s="1"/>
  <c r="O447" i="6" s="1"/>
  <c r="I215" i="6"/>
  <c r="G370" i="6" s="1"/>
  <c r="I447" i="6" s="1"/>
  <c r="H215" i="6"/>
  <c r="F370" i="6" s="1"/>
  <c r="H447" i="6" s="1"/>
  <c r="E215" i="6"/>
  <c r="C370" i="6" s="1"/>
  <c r="E447" i="6" s="1"/>
  <c r="F215" i="6"/>
  <c r="D370" i="6" s="1"/>
  <c r="F447" i="6" s="1"/>
  <c r="L215" i="6"/>
  <c r="J370" i="6" s="1"/>
  <c r="L447" i="6" s="1"/>
  <c r="N215" i="6"/>
  <c r="L370" i="6" s="1"/>
  <c r="N447" i="6" s="1"/>
  <c r="N139" i="6"/>
  <c r="M139" i="6"/>
  <c r="L139" i="6"/>
  <c r="K139" i="6"/>
  <c r="J139" i="6"/>
  <c r="C139" i="6"/>
  <c r="D139" i="6"/>
  <c r="F139" i="6"/>
  <c r="E139" i="6"/>
  <c r="H139" i="6"/>
  <c r="G139" i="6"/>
  <c r="I139" i="6"/>
  <c r="C140" i="5"/>
  <c r="E218" i="5" s="1"/>
  <c r="D140" i="5"/>
  <c r="F218" i="5" s="1"/>
  <c r="I140" i="5"/>
  <c r="K218" i="5" s="1"/>
  <c r="H140" i="5"/>
  <c r="J218" i="5" s="1"/>
  <c r="G140" i="5"/>
  <c r="I218" i="5" s="1"/>
  <c r="J140" i="5"/>
  <c r="L218" i="5" s="1"/>
  <c r="K140" i="5"/>
  <c r="M218" i="5" s="1"/>
  <c r="F140" i="5"/>
  <c r="H218" i="5" s="1"/>
  <c r="E140" i="5"/>
  <c r="G218" i="5" s="1"/>
  <c r="C530" i="5"/>
  <c r="L140" i="5"/>
  <c r="N218" i="5" s="1"/>
  <c r="N140" i="5"/>
  <c r="P218" i="5" s="1"/>
  <c r="M140" i="5"/>
  <c r="O218" i="5" s="1"/>
  <c r="D374" i="5"/>
  <c r="F452" i="5" s="1"/>
  <c r="K374" i="5"/>
  <c r="M452" i="5" s="1"/>
  <c r="J374" i="5"/>
  <c r="L452" i="5" s="1"/>
  <c r="N374" i="5"/>
  <c r="P452" i="5" s="1"/>
  <c r="H374" i="5"/>
  <c r="J452" i="5" s="1"/>
  <c r="I374" i="5"/>
  <c r="K452" i="5" s="1"/>
  <c r="L374" i="5"/>
  <c r="N452" i="5" s="1"/>
  <c r="F374" i="5"/>
  <c r="H452" i="5" s="1"/>
  <c r="C374" i="5"/>
  <c r="E452" i="5" s="1"/>
  <c r="M374" i="5"/>
  <c r="O452" i="5" s="1"/>
  <c r="E374" i="5"/>
  <c r="G452" i="5" s="1"/>
  <c r="G374" i="5"/>
  <c r="I452" i="5" s="1"/>
  <c r="E530" i="5" l="1"/>
  <c r="D530" i="5"/>
  <c r="C525" i="6"/>
  <c r="F216" i="6"/>
  <c r="D371" i="6" s="1"/>
  <c r="F448" i="6" s="1"/>
  <c r="E216" i="6"/>
  <c r="C371" i="6" s="1"/>
  <c r="E448" i="6" s="1"/>
  <c r="M216" i="6"/>
  <c r="K371" i="6" s="1"/>
  <c r="M448" i="6" s="1"/>
  <c r="N216" i="6"/>
  <c r="L371" i="6" s="1"/>
  <c r="N448" i="6" s="1"/>
  <c r="L216" i="6"/>
  <c r="J371" i="6" s="1"/>
  <c r="L448" i="6" s="1"/>
  <c r="J216" i="6"/>
  <c r="H371" i="6" s="1"/>
  <c r="J448" i="6" s="1"/>
  <c r="H216" i="6"/>
  <c r="F371" i="6" s="1"/>
  <c r="H448" i="6" s="1"/>
  <c r="K216" i="6"/>
  <c r="I371" i="6" s="1"/>
  <c r="K448" i="6" s="1"/>
  <c r="I216" i="6"/>
  <c r="G371" i="6" s="1"/>
  <c r="I448" i="6" s="1"/>
  <c r="G216" i="6"/>
  <c r="E371" i="6" s="1"/>
  <c r="G448" i="6" s="1"/>
  <c r="O216" i="6"/>
  <c r="M371" i="6" s="1"/>
  <c r="O448" i="6" s="1"/>
  <c r="P216" i="6"/>
  <c r="N371" i="6" s="1"/>
  <c r="P448" i="6" s="1"/>
  <c r="K140" i="6"/>
  <c r="J140" i="6"/>
  <c r="H140" i="6"/>
  <c r="I140" i="6"/>
  <c r="G140" i="6"/>
  <c r="D140" i="6"/>
  <c r="C140" i="6"/>
  <c r="E140" i="6"/>
  <c r="F140" i="6"/>
  <c r="L140" i="6"/>
  <c r="M140" i="6"/>
  <c r="N140" i="6"/>
  <c r="D141" i="5"/>
  <c r="F219" i="5" s="1"/>
  <c r="C141" i="5"/>
  <c r="E219" i="5" s="1"/>
  <c r="J141" i="5"/>
  <c r="L219" i="5" s="1"/>
  <c r="K141" i="5"/>
  <c r="M219" i="5" s="1"/>
  <c r="I141" i="5"/>
  <c r="K219" i="5" s="1"/>
  <c r="H141" i="5"/>
  <c r="J219" i="5" s="1"/>
  <c r="G141" i="5"/>
  <c r="I219" i="5" s="1"/>
  <c r="F141" i="5"/>
  <c r="H219" i="5" s="1"/>
  <c r="E141" i="5"/>
  <c r="G219" i="5" s="1"/>
  <c r="N141" i="5"/>
  <c r="P219" i="5" s="1"/>
  <c r="M141" i="5"/>
  <c r="O219" i="5" s="1"/>
  <c r="L141" i="5"/>
  <c r="N219" i="5" s="1"/>
  <c r="C531" i="5"/>
  <c r="F375" i="5"/>
  <c r="H453" i="5" s="1"/>
  <c r="I375" i="5"/>
  <c r="K453" i="5" s="1"/>
  <c r="J375" i="5"/>
  <c r="L453" i="5" s="1"/>
  <c r="M375" i="5"/>
  <c r="O453" i="5" s="1"/>
  <c r="L375" i="5"/>
  <c r="N453" i="5" s="1"/>
  <c r="H375" i="5"/>
  <c r="J453" i="5" s="1"/>
  <c r="E375" i="5"/>
  <c r="G453" i="5" s="1"/>
  <c r="G375" i="5"/>
  <c r="I453" i="5" s="1"/>
  <c r="N375" i="5"/>
  <c r="P453" i="5" s="1"/>
  <c r="K375" i="5"/>
  <c r="M453" i="5" s="1"/>
  <c r="D375" i="5"/>
  <c r="F453" i="5" s="1"/>
  <c r="C375" i="5"/>
  <c r="E453" i="5" s="1"/>
  <c r="D531" i="5" l="1"/>
  <c r="E531" i="5"/>
  <c r="C526" i="6"/>
  <c r="J217" i="6"/>
  <c r="H372" i="6" s="1"/>
  <c r="J449" i="6" s="1"/>
  <c r="P217" i="6"/>
  <c r="N372" i="6" s="1"/>
  <c r="P449" i="6" s="1"/>
  <c r="L217" i="6"/>
  <c r="J372" i="6" s="1"/>
  <c r="L449" i="6" s="1"/>
  <c r="E217" i="6"/>
  <c r="C372" i="6" s="1"/>
  <c r="E449" i="6" s="1"/>
  <c r="O217" i="6"/>
  <c r="M372" i="6" s="1"/>
  <c r="O449" i="6" s="1"/>
  <c r="N217" i="6"/>
  <c r="L372" i="6" s="1"/>
  <c r="N449" i="6" s="1"/>
  <c r="H217" i="6"/>
  <c r="F372" i="6" s="1"/>
  <c r="H449" i="6" s="1"/>
  <c r="M217" i="6"/>
  <c r="K372" i="6" s="1"/>
  <c r="M449" i="6" s="1"/>
  <c r="F217" i="6"/>
  <c r="D372" i="6" s="1"/>
  <c r="F449" i="6" s="1"/>
  <c r="I217" i="6"/>
  <c r="G372" i="6" s="1"/>
  <c r="I449" i="6" s="1"/>
  <c r="K217" i="6"/>
  <c r="I372" i="6" s="1"/>
  <c r="K449" i="6" s="1"/>
  <c r="G217" i="6"/>
  <c r="E372" i="6" s="1"/>
  <c r="G449" i="6" s="1"/>
  <c r="N141" i="6"/>
  <c r="M141" i="6"/>
  <c r="L141" i="6"/>
  <c r="C141" i="6"/>
  <c r="D141" i="6"/>
  <c r="F141" i="6"/>
  <c r="E141" i="6"/>
  <c r="H141" i="6"/>
  <c r="G141" i="6"/>
  <c r="I141" i="6"/>
  <c r="K141" i="6"/>
  <c r="J141" i="6"/>
  <c r="D142" i="5"/>
  <c r="F220" i="5" s="1"/>
  <c r="C142" i="5"/>
  <c r="E220" i="5" s="1"/>
  <c r="K142" i="5"/>
  <c r="M220" i="5" s="1"/>
  <c r="J142" i="5"/>
  <c r="L220" i="5" s="1"/>
  <c r="H142" i="5"/>
  <c r="J220" i="5" s="1"/>
  <c r="I142" i="5"/>
  <c r="K220" i="5" s="1"/>
  <c r="G142" i="5"/>
  <c r="I220" i="5" s="1"/>
  <c r="F142" i="5"/>
  <c r="H220" i="5" s="1"/>
  <c r="E142" i="5"/>
  <c r="G220" i="5" s="1"/>
  <c r="C532" i="5"/>
  <c r="N142" i="5"/>
  <c r="P220" i="5" s="1"/>
  <c r="L142" i="5"/>
  <c r="N220" i="5" s="1"/>
  <c r="M142" i="5"/>
  <c r="O220" i="5" s="1"/>
  <c r="E376" i="5"/>
  <c r="G454" i="5" s="1"/>
  <c r="K376" i="5"/>
  <c r="M454" i="5" s="1"/>
  <c r="N376" i="5"/>
  <c r="P454" i="5" s="1"/>
  <c r="H376" i="5"/>
  <c r="J454" i="5" s="1"/>
  <c r="I376" i="5"/>
  <c r="K454" i="5" s="1"/>
  <c r="L376" i="5"/>
  <c r="N454" i="5" s="1"/>
  <c r="F376" i="5"/>
  <c r="H454" i="5" s="1"/>
  <c r="J376" i="5"/>
  <c r="L454" i="5" s="1"/>
  <c r="M376" i="5"/>
  <c r="O454" i="5" s="1"/>
  <c r="G376" i="5"/>
  <c r="I454" i="5" s="1"/>
  <c r="C376" i="5"/>
  <c r="E454" i="5" s="1"/>
  <c r="D376" i="5"/>
  <c r="F454" i="5" s="1"/>
  <c r="D532" i="5" l="1"/>
  <c r="E532" i="5"/>
  <c r="C527" i="6"/>
  <c r="J218" i="6"/>
  <c r="H373" i="6" s="1"/>
  <c r="J450" i="6" s="1"/>
  <c r="H218" i="6"/>
  <c r="F373" i="6" s="1"/>
  <c r="H450" i="6" s="1"/>
  <c r="L218" i="6"/>
  <c r="J373" i="6" s="1"/>
  <c r="L450" i="6" s="1"/>
  <c r="F218" i="6"/>
  <c r="D373" i="6" s="1"/>
  <c r="F450" i="6" s="1"/>
  <c r="M218" i="6"/>
  <c r="K373" i="6" s="1"/>
  <c r="M450" i="6" s="1"/>
  <c r="P218" i="6"/>
  <c r="N373" i="6" s="1"/>
  <c r="P450" i="6" s="1"/>
  <c r="G218" i="6"/>
  <c r="E373" i="6" s="1"/>
  <c r="G450" i="6" s="1"/>
  <c r="K218" i="6"/>
  <c r="I373" i="6" s="1"/>
  <c r="K450" i="6" s="1"/>
  <c r="E218" i="6"/>
  <c r="C373" i="6" s="1"/>
  <c r="E450" i="6" s="1"/>
  <c r="N218" i="6"/>
  <c r="L373" i="6" s="1"/>
  <c r="N450" i="6" s="1"/>
  <c r="I218" i="6"/>
  <c r="G373" i="6" s="1"/>
  <c r="I450" i="6" s="1"/>
  <c r="O218" i="6"/>
  <c r="M373" i="6" s="1"/>
  <c r="O450" i="6" s="1"/>
  <c r="K142" i="6"/>
  <c r="J142" i="6"/>
  <c r="L142" i="6"/>
  <c r="M142" i="6"/>
  <c r="N142" i="6"/>
  <c r="D142" i="6"/>
  <c r="C142" i="6"/>
  <c r="F142" i="6"/>
  <c r="E142" i="6"/>
  <c r="G142" i="6"/>
  <c r="I142" i="6"/>
  <c r="H142" i="6"/>
  <c r="K143" i="5"/>
  <c r="M221" i="5" s="1"/>
  <c r="J143" i="5"/>
  <c r="L221" i="5" s="1"/>
  <c r="F143" i="5"/>
  <c r="H221" i="5" s="1"/>
  <c r="E143" i="5"/>
  <c r="G221" i="5" s="1"/>
  <c r="G143" i="5"/>
  <c r="I221" i="5" s="1"/>
  <c r="I143" i="5"/>
  <c r="K221" i="5" s="1"/>
  <c r="H143" i="5"/>
  <c r="J221" i="5" s="1"/>
  <c r="D143" i="5"/>
  <c r="F221" i="5" s="1"/>
  <c r="C143" i="5"/>
  <c r="E221" i="5" s="1"/>
  <c r="C533" i="5"/>
  <c r="N143" i="5"/>
  <c r="P221" i="5" s="1"/>
  <c r="M143" i="5"/>
  <c r="O221" i="5" s="1"/>
  <c r="L143" i="5"/>
  <c r="N221" i="5" s="1"/>
  <c r="M377" i="5"/>
  <c r="O455" i="5" s="1"/>
  <c r="N377" i="5"/>
  <c r="P455" i="5" s="1"/>
  <c r="G377" i="5"/>
  <c r="I455" i="5" s="1"/>
  <c r="H377" i="5"/>
  <c r="J455" i="5" s="1"/>
  <c r="K377" i="5"/>
  <c r="M455" i="5" s="1"/>
  <c r="L377" i="5"/>
  <c r="N455" i="5" s="1"/>
  <c r="D377" i="5"/>
  <c r="F455" i="5" s="1"/>
  <c r="J377" i="5"/>
  <c r="L455" i="5" s="1"/>
  <c r="F377" i="5"/>
  <c r="H455" i="5" s="1"/>
  <c r="E377" i="5"/>
  <c r="G455" i="5" s="1"/>
  <c r="I377" i="5"/>
  <c r="K455" i="5" s="1"/>
  <c r="C377" i="5"/>
  <c r="E455" i="5" s="1"/>
  <c r="D533" i="5" l="1"/>
  <c r="E533" i="5"/>
  <c r="C528" i="6"/>
  <c r="F219" i="6"/>
  <c r="D374" i="6" s="1"/>
  <c r="F451" i="6" s="1"/>
  <c r="P219" i="6"/>
  <c r="N374" i="6" s="1"/>
  <c r="P451" i="6" s="1"/>
  <c r="O219" i="6"/>
  <c r="M374" i="6" s="1"/>
  <c r="O451" i="6" s="1"/>
  <c r="E219" i="6"/>
  <c r="C374" i="6" s="1"/>
  <c r="E451" i="6" s="1"/>
  <c r="I219" i="6"/>
  <c r="G374" i="6" s="1"/>
  <c r="I451" i="6" s="1"/>
  <c r="K219" i="6"/>
  <c r="I374" i="6" s="1"/>
  <c r="K451" i="6" s="1"/>
  <c r="G219" i="6"/>
  <c r="E374" i="6" s="1"/>
  <c r="G451" i="6" s="1"/>
  <c r="J219" i="6"/>
  <c r="H374" i="6" s="1"/>
  <c r="J451" i="6" s="1"/>
  <c r="N219" i="6"/>
  <c r="L374" i="6" s="1"/>
  <c r="N451" i="6" s="1"/>
  <c r="L219" i="6"/>
  <c r="J374" i="6" s="1"/>
  <c r="L451" i="6" s="1"/>
  <c r="H219" i="6"/>
  <c r="F374" i="6" s="1"/>
  <c r="H451" i="6" s="1"/>
  <c r="M219" i="6"/>
  <c r="K374" i="6" s="1"/>
  <c r="M451" i="6" s="1"/>
  <c r="N143" i="6"/>
  <c r="M143" i="6"/>
  <c r="L143" i="6"/>
  <c r="F143" i="6"/>
  <c r="E143" i="6"/>
  <c r="H143" i="6"/>
  <c r="I143" i="6"/>
  <c r="G143" i="6"/>
  <c r="D143" i="6"/>
  <c r="C143" i="6"/>
  <c r="K143" i="6"/>
  <c r="J143" i="6"/>
  <c r="D144" i="5"/>
  <c r="F222" i="5" s="1"/>
  <c r="C144" i="5"/>
  <c r="E222" i="5" s="1"/>
  <c r="F144" i="5"/>
  <c r="H222" i="5" s="1"/>
  <c r="E144" i="5"/>
  <c r="G222" i="5" s="1"/>
  <c r="G144" i="5"/>
  <c r="I222" i="5" s="1"/>
  <c r="I144" i="5"/>
  <c r="K222" i="5" s="1"/>
  <c r="H144" i="5"/>
  <c r="J222" i="5" s="1"/>
  <c r="K144" i="5"/>
  <c r="M222" i="5" s="1"/>
  <c r="J144" i="5"/>
  <c r="L222" i="5" s="1"/>
  <c r="L144" i="5"/>
  <c r="N222" i="5" s="1"/>
  <c r="N144" i="5"/>
  <c r="P222" i="5" s="1"/>
  <c r="M144" i="5"/>
  <c r="O222" i="5" s="1"/>
  <c r="C534" i="5"/>
  <c r="C378" i="5"/>
  <c r="E456" i="5" s="1"/>
  <c r="D378" i="5"/>
  <c r="F456" i="5" s="1"/>
  <c r="N378" i="5"/>
  <c r="P456" i="5" s="1"/>
  <c r="H378" i="5"/>
  <c r="J456" i="5" s="1"/>
  <c r="J378" i="5"/>
  <c r="L456" i="5" s="1"/>
  <c r="F378" i="5"/>
  <c r="H456" i="5" s="1"/>
  <c r="M378" i="5"/>
  <c r="O456" i="5" s="1"/>
  <c r="E378" i="5"/>
  <c r="G456" i="5" s="1"/>
  <c r="K378" i="5"/>
  <c r="M456" i="5" s="1"/>
  <c r="G378" i="5"/>
  <c r="I456" i="5" s="1"/>
  <c r="L378" i="5"/>
  <c r="N456" i="5" s="1"/>
  <c r="I378" i="5"/>
  <c r="K456" i="5" s="1"/>
  <c r="D534" i="5" l="1"/>
  <c r="E534" i="5"/>
  <c r="C529" i="6"/>
  <c r="K220" i="6"/>
  <c r="I375" i="6" s="1"/>
  <c r="K452" i="6" s="1"/>
  <c r="G220" i="6"/>
  <c r="E375" i="6" s="1"/>
  <c r="G452" i="6" s="1"/>
  <c r="H220" i="6"/>
  <c r="F375" i="6" s="1"/>
  <c r="H452" i="6" s="1"/>
  <c r="F220" i="6"/>
  <c r="D375" i="6" s="1"/>
  <c r="F452" i="6" s="1"/>
  <c r="N220" i="6"/>
  <c r="L375" i="6" s="1"/>
  <c r="N452" i="6" s="1"/>
  <c r="J220" i="6"/>
  <c r="H375" i="6" s="1"/>
  <c r="J452" i="6" s="1"/>
  <c r="L220" i="6"/>
  <c r="J375" i="6" s="1"/>
  <c r="L452" i="6" s="1"/>
  <c r="M220" i="6"/>
  <c r="K375" i="6" s="1"/>
  <c r="M452" i="6" s="1"/>
  <c r="E220" i="6"/>
  <c r="C375" i="6" s="1"/>
  <c r="E452" i="6" s="1"/>
  <c r="I220" i="6"/>
  <c r="G375" i="6" s="1"/>
  <c r="I452" i="6" s="1"/>
  <c r="O220" i="6"/>
  <c r="M375" i="6" s="1"/>
  <c r="O452" i="6" s="1"/>
  <c r="P220" i="6"/>
  <c r="N375" i="6" s="1"/>
  <c r="P452" i="6" s="1"/>
  <c r="D144" i="6"/>
  <c r="C144" i="6"/>
  <c r="L144" i="6"/>
  <c r="M144" i="6"/>
  <c r="N144" i="6"/>
  <c r="E144" i="6"/>
  <c r="F144" i="6"/>
  <c r="I144" i="6"/>
  <c r="G144" i="6"/>
  <c r="H144" i="6"/>
  <c r="K144" i="6"/>
  <c r="J144" i="6"/>
  <c r="D145" i="5"/>
  <c r="F223" i="5" s="1"/>
  <c r="C145" i="5"/>
  <c r="E223" i="5" s="1"/>
  <c r="E145" i="5"/>
  <c r="G223" i="5" s="1"/>
  <c r="F145" i="5"/>
  <c r="H223" i="5" s="1"/>
  <c r="K145" i="5"/>
  <c r="M223" i="5" s="1"/>
  <c r="J145" i="5"/>
  <c r="L223" i="5" s="1"/>
  <c r="I145" i="5"/>
  <c r="K223" i="5" s="1"/>
  <c r="H145" i="5"/>
  <c r="J223" i="5" s="1"/>
  <c r="G145" i="5"/>
  <c r="I223" i="5" s="1"/>
  <c r="C535" i="5"/>
  <c r="N145" i="5"/>
  <c r="P223" i="5" s="1"/>
  <c r="M145" i="5"/>
  <c r="O223" i="5" s="1"/>
  <c r="L145" i="5"/>
  <c r="N223" i="5" s="1"/>
  <c r="G379" i="5"/>
  <c r="I457" i="5" s="1"/>
  <c r="K379" i="5"/>
  <c r="M457" i="5" s="1"/>
  <c r="H379" i="5"/>
  <c r="J457" i="5" s="1"/>
  <c r="E379" i="5"/>
  <c r="G457" i="5" s="1"/>
  <c r="M379" i="5"/>
  <c r="O457" i="5" s="1"/>
  <c r="N379" i="5"/>
  <c r="P457" i="5" s="1"/>
  <c r="L379" i="5"/>
  <c r="N457" i="5" s="1"/>
  <c r="D379" i="5"/>
  <c r="F457" i="5" s="1"/>
  <c r="C379" i="5"/>
  <c r="E457" i="5" s="1"/>
  <c r="I379" i="5"/>
  <c r="K457" i="5" s="1"/>
  <c r="J379" i="5"/>
  <c r="L457" i="5" s="1"/>
  <c r="F379" i="5"/>
  <c r="H457" i="5" s="1"/>
  <c r="D535" i="5" l="1"/>
  <c r="E535" i="5"/>
  <c r="C530" i="6"/>
  <c r="O221" i="6"/>
  <c r="M376" i="6" s="1"/>
  <c r="O453" i="6" s="1"/>
  <c r="M221" i="6"/>
  <c r="K376" i="6" s="1"/>
  <c r="M453" i="6" s="1"/>
  <c r="H221" i="6"/>
  <c r="F376" i="6" s="1"/>
  <c r="H453" i="6" s="1"/>
  <c r="P221" i="6"/>
  <c r="N376" i="6" s="1"/>
  <c r="P453" i="6" s="1"/>
  <c r="L221" i="6"/>
  <c r="J376" i="6" s="1"/>
  <c r="L453" i="6" s="1"/>
  <c r="N221" i="6"/>
  <c r="L376" i="6" s="1"/>
  <c r="N453" i="6" s="1"/>
  <c r="J221" i="6"/>
  <c r="H376" i="6" s="1"/>
  <c r="J453" i="6" s="1"/>
  <c r="G221" i="6"/>
  <c r="E376" i="6" s="1"/>
  <c r="G453" i="6" s="1"/>
  <c r="I221" i="6"/>
  <c r="G376" i="6" s="1"/>
  <c r="I453" i="6" s="1"/>
  <c r="E221" i="6"/>
  <c r="C376" i="6" s="1"/>
  <c r="E453" i="6" s="1"/>
  <c r="K221" i="6"/>
  <c r="I376" i="6" s="1"/>
  <c r="K453" i="6" s="1"/>
  <c r="F221" i="6"/>
  <c r="D376" i="6" s="1"/>
  <c r="F453" i="6" s="1"/>
  <c r="K145" i="6"/>
  <c r="J145" i="6"/>
  <c r="N145" i="6"/>
  <c r="M145" i="6"/>
  <c r="L145" i="6"/>
  <c r="H145" i="6"/>
  <c r="G145" i="6"/>
  <c r="I145" i="6"/>
  <c r="C145" i="6"/>
  <c r="D145" i="6"/>
  <c r="F145" i="6"/>
  <c r="E145" i="6"/>
  <c r="K146" i="5"/>
  <c r="M224" i="5" s="1"/>
  <c r="J146" i="5"/>
  <c r="L224" i="5" s="1"/>
  <c r="I146" i="5"/>
  <c r="K224" i="5" s="1"/>
  <c r="H146" i="5"/>
  <c r="J224" i="5" s="1"/>
  <c r="G146" i="5"/>
  <c r="I224" i="5" s="1"/>
  <c r="D146" i="5"/>
  <c r="F224" i="5" s="1"/>
  <c r="C146" i="5"/>
  <c r="E224" i="5" s="1"/>
  <c r="E146" i="5"/>
  <c r="G224" i="5" s="1"/>
  <c r="F146" i="5"/>
  <c r="H224" i="5" s="1"/>
  <c r="N146" i="5"/>
  <c r="P224" i="5" s="1"/>
  <c r="L146" i="5"/>
  <c r="N224" i="5" s="1"/>
  <c r="M146" i="5"/>
  <c r="O224" i="5" s="1"/>
  <c r="C536" i="5"/>
  <c r="C380" i="5"/>
  <c r="E458" i="5" s="1"/>
  <c r="L380" i="5"/>
  <c r="N458" i="5" s="1"/>
  <c r="M380" i="5"/>
  <c r="O458" i="5" s="1"/>
  <c r="E380" i="5"/>
  <c r="G458" i="5" s="1"/>
  <c r="I380" i="5"/>
  <c r="K458" i="5" s="1"/>
  <c r="J380" i="5"/>
  <c r="L458" i="5" s="1"/>
  <c r="D380" i="5"/>
  <c r="F458" i="5" s="1"/>
  <c r="N380" i="5"/>
  <c r="P458" i="5" s="1"/>
  <c r="H380" i="5"/>
  <c r="J458" i="5" s="1"/>
  <c r="G380" i="5"/>
  <c r="I458" i="5" s="1"/>
  <c r="F380" i="5"/>
  <c r="H458" i="5" s="1"/>
  <c r="K380" i="5"/>
  <c r="M458" i="5" s="1"/>
  <c r="E536" i="5" l="1"/>
  <c r="D536" i="5"/>
  <c r="C531" i="6"/>
  <c r="I222" i="6"/>
  <c r="G377" i="6" s="1"/>
  <c r="I454" i="6" s="1"/>
  <c r="E222" i="6"/>
  <c r="C377" i="6" s="1"/>
  <c r="E454" i="6" s="1"/>
  <c r="J222" i="6"/>
  <c r="H377" i="6" s="1"/>
  <c r="J454" i="6" s="1"/>
  <c r="M222" i="6"/>
  <c r="K377" i="6" s="1"/>
  <c r="M454" i="6" s="1"/>
  <c r="O222" i="6"/>
  <c r="M377" i="6" s="1"/>
  <c r="O454" i="6" s="1"/>
  <c r="N222" i="6"/>
  <c r="L377" i="6" s="1"/>
  <c r="N454" i="6" s="1"/>
  <c r="H222" i="6"/>
  <c r="F377" i="6" s="1"/>
  <c r="H454" i="6" s="1"/>
  <c r="P222" i="6"/>
  <c r="N377" i="6" s="1"/>
  <c r="P454" i="6" s="1"/>
  <c r="K222" i="6"/>
  <c r="I377" i="6" s="1"/>
  <c r="K454" i="6" s="1"/>
  <c r="G222" i="6"/>
  <c r="E377" i="6" s="1"/>
  <c r="G454" i="6" s="1"/>
  <c r="F222" i="6"/>
  <c r="D377" i="6" s="1"/>
  <c r="F454" i="6" s="1"/>
  <c r="L222" i="6"/>
  <c r="J377" i="6" s="1"/>
  <c r="L454" i="6" s="1"/>
  <c r="L146" i="6"/>
  <c r="M146" i="6"/>
  <c r="N146" i="6"/>
  <c r="F146" i="6"/>
  <c r="E146" i="6"/>
  <c r="I146" i="6"/>
  <c r="G146" i="6"/>
  <c r="H146" i="6"/>
  <c r="K146" i="6"/>
  <c r="J146" i="6"/>
  <c r="D146" i="6"/>
  <c r="C146" i="6"/>
  <c r="F147" i="5"/>
  <c r="H225" i="5" s="1"/>
  <c r="E147" i="5"/>
  <c r="G225" i="5" s="1"/>
  <c r="C147" i="5"/>
  <c r="E225" i="5" s="1"/>
  <c r="D147" i="5"/>
  <c r="F225" i="5" s="1"/>
  <c r="K147" i="5"/>
  <c r="M225" i="5" s="1"/>
  <c r="J147" i="5"/>
  <c r="L225" i="5" s="1"/>
  <c r="I147" i="5"/>
  <c r="K225" i="5" s="1"/>
  <c r="H147" i="5"/>
  <c r="J225" i="5" s="1"/>
  <c r="G147" i="5"/>
  <c r="I225" i="5" s="1"/>
  <c r="C537" i="5"/>
  <c r="N147" i="5"/>
  <c r="P225" i="5" s="1"/>
  <c r="M147" i="5"/>
  <c r="O225" i="5" s="1"/>
  <c r="L147" i="5"/>
  <c r="N225" i="5" s="1"/>
  <c r="J381" i="5"/>
  <c r="L459" i="5" s="1"/>
  <c r="L381" i="5"/>
  <c r="N459" i="5" s="1"/>
  <c r="N381" i="5"/>
  <c r="P459" i="5" s="1"/>
  <c r="C381" i="5"/>
  <c r="E459" i="5" s="1"/>
  <c r="M381" i="5"/>
  <c r="O459" i="5" s="1"/>
  <c r="H381" i="5"/>
  <c r="J459" i="5" s="1"/>
  <c r="K381" i="5"/>
  <c r="M459" i="5" s="1"/>
  <c r="F381" i="5"/>
  <c r="H459" i="5" s="1"/>
  <c r="G381" i="5"/>
  <c r="I459" i="5" s="1"/>
  <c r="E381" i="5"/>
  <c r="G459" i="5" s="1"/>
  <c r="D381" i="5"/>
  <c r="F459" i="5" s="1"/>
  <c r="I381" i="5"/>
  <c r="K459" i="5" s="1"/>
  <c r="E537" i="5" l="1"/>
  <c r="D537" i="5"/>
  <c r="C532" i="6"/>
  <c r="K223" i="6"/>
  <c r="I378" i="6" s="1"/>
  <c r="K455" i="6" s="1"/>
  <c r="F223" i="6"/>
  <c r="D378" i="6" s="1"/>
  <c r="F455" i="6" s="1"/>
  <c r="H223" i="6"/>
  <c r="F378" i="6" s="1"/>
  <c r="H455" i="6" s="1"/>
  <c r="L223" i="6"/>
  <c r="J378" i="6" s="1"/>
  <c r="L455" i="6" s="1"/>
  <c r="P223" i="6"/>
  <c r="N378" i="6" s="1"/>
  <c r="P455" i="6" s="1"/>
  <c r="M223" i="6"/>
  <c r="K378" i="6" s="1"/>
  <c r="M455" i="6" s="1"/>
  <c r="O223" i="6"/>
  <c r="M378" i="6" s="1"/>
  <c r="O455" i="6" s="1"/>
  <c r="I223" i="6"/>
  <c r="G378" i="6" s="1"/>
  <c r="I455" i="6" s="1"/>
  <c r="E223" i="6"/>
  <c r="C378" i="6" s="1"/>
  <c r="E455" i="6" s="1"/>
  <c r="G223" i="6"/>
  <c r="E378" i="6" s="1"/>
  <c r="G455" i="6" s="1"/>
  <c r="J223" i="6"/>
  <c r="H378" i="6" s="1"/>
  <c r="J455" i="6" s="1"/>
  <c r="N223" i="6"/>
  <c r="L378" i="6" s="1"/>
  <c r="N455" i="6" s="1"/>
  <c r="F147" i="6"/>
  <c r="E147" i="6"/>
  <c r="K147" i="6"/>
  <c r="J147" i="6"/>
  <c r="H147" i="6"/>
  <c r="G147" i="6"/>
  <c r="I147" i="6"/>
  <c r="N147" i="6"/>
  <c r="M147" i="6"/>
  <c r="L147" i="6"/>
  <c r="D147" i="6"/>
  <c r="C147" i="6"/>
  <c r="C148" i="5"/>
  <c r="E226" i="5" s="1"/>
  <c r="D148" i="5"/>
  <c r="F226" i="5" s="1"/>
  <c r="F148" i="5"/>
  <c r="H226" i="5" s="1"/>
  <c r="E148" i="5"/>
  <c r="G226" i="5" s="1"/>
  <c r="J148" i="5"/>
  <c r="L226" i="5" s="1"/>
  <c r="K148" i="5"/>
  <c r="M226" i="5" s="1"/>
  <c r="I148" i="5"/>
  <c r="K226" i="5" s="1"/>
  <c r="H148" i="5"/>
  <c r="J226" i="5" s="1"/>
  <c r="G148" i="5"/>
  <c r="I226" i="5" s="1"/>
  <c r="C538" i="5"/>
  <c r="L148" i="5"/>
  <c r="N226" i="5" s="1"/>
  <c r="N148" i="5"/>
  <c r="P226" i="5" s="1"/>
  <c r="M148" i="5"/>
  <c r="O226" i="5" s="1"/>
  <c r="H382" i="5"/>
  <c r="J460" i="5" s="1"/>
  <c r="L382" i="5"/>
  <c r="N460" i="5" s="1"/>
  <c r="M382" i="5"/>
  <c r="O460" i="5" s="1"/>
  <c r="E382" i="5"/>
  <c r="G460" i="5" s="1"/>
  <c r="K382" i="5"/>
  <c r="M460" i="5" s="1"/>
  <c r="C382" i="5"/>
  <c r="E460" i="5" s="1"/>
  <c r="F382" i="5"/>
  <c r="H460" i="5" s="1"/>
  <c r="G382" i="5"/>
  <c r="I460" i="5" s="1"/>
  <c r="N382" i="5"/>
  <c r="P460" i="5" s="1"/>
  <c r="I382" i="5"/>
  <c r="K460" i="5" s="1"/>
  <c r="J382" i="5"/>
  <c r="L460" i="5" s="1"/>
  <c r="D382" i="5"/>
  <c r="F460" i="5" s="1"/>
  <c r="E538" i="5" l="1"/>
  <c r="D538" i="5"/>
  <c r="C533" i="6"/>
  <c r="H224" i="6"/>
  <c r="F379" i="6" s="1"/>
  <c r="H456" i="6" s="1"/>
  <c r="K224" i="6"/>
  <c r="I379" i="6" s="1"/>
  <c r="K456" i="6" s="1"/>
  <c r="E224" i="6"/>
  <c r="C379" i="6" s="1"/>
  <c r="E456" i="6" s="1"/>
  <c r="I224" i="6"/>
  <c r="G379" i="6" s="1"/>
  <c r="I456" i="6" s="1"/>
  <c r="L224" i="6"/>
  <c r="J379" i="6" s="1"/>
  <c r="L456" i="6" s="1"/>
  <c r="J224" i="6"/>
  <c r="H379" i="6" s="1"/>
  <c r="J456" i="6" s="1"/>
  <c r="P224" i="6"/>
  <c r="N379" i="6" s="1"/>
  <c r="P456" i="6" s="1"/>
  <c r="F224" i="6"/>
  <c r="D379" i="6" s="1"/>
  <c r="F456" i="6" s="1"/>
  <c r="N224" i="6"/>
  <c r="L379" i="6" s="1"/>
  <c r="N456" i="6" s="1"/>
  <c r="M224" i="6"/>
  <c r="K379" i="6" s="1"/>
  <c r="M456" i="6" s="1"/>
  <c r="O224" i="6"/>
  <c r="M379" i="6" s="1"/>
  <c r="O456" i="6" s="1"/>
  <c r="G224" i="6"/>
  <c r="E379" i="6" s="1"/>
  <c r="G456" i="6" s="1"/>
  <c r="L148" i="6"/>
  <c r="M148" i="6"/>
  <c r="N148" i="6"/>
  <c r="E148" i="6"/>
  <c r="F148" i="6"/>
  <c r="K148" i="6"/>
  <c r="J148" i="6"/>
  <c r="D148" i="6"/>
  <c r="C148" i="6"/>
  <c r="G148" i="6"/>
  <c r="I148" i="6"/>
  <c r="H148" i="6"/>
  <c r="D149" i="5"/>
  <c r="C149" i="5"/>
  <c r="F149" i="5"/>
  <c r="E149" i="5"/>
  <c r="I149" i="5"/>
  <c r="H149" i="5"/>
  <c r="G149" i="5"/>
  <c r="J149" i="5"/>
  <c r="K149" i="5"/>
  <c r="C539" i="5"/>
  <c r="N149" i="5"/>
  <c r="P227" i="5" s="1"/>
  <c r="M149" i="5"/>
  <c r="O227" i="5" s="1"/>
  <c r="L149" i="5"/>
  <c r="N227" i="5" s="1"/>
  <c r="H383" i="5"/>
  <c r="J461" i="5" s="1"/>
  <c r="D383" i="5"/>
  <c r="F461" i="5" s="1"/>
  <c r="C383" i="5"/>
  <c r="E461" i="5" s="1"/>
  <c r="M383" i="5"/>
  <c r="O461" i="5" s="1"/>
  <c r="E383" i="5"/>
  <c r="G461" i="5" s="1"/>
  <c r="L383" i="5"/>
  <c r="N461" i="5" s="1"/>
  <c r="I383" i="5"/>
  <c r="K461" i="5" s="1"/>
  <c r="J383" i="5"/>
  <c r="L461" i="5" s="1"/>
  <c r="N383" i="5"/>
  <c r="P461" i="5" s="1"/>
  <c r="F383" i="5"/>
  <c r="H461" i="5" s="1"/>
  <c r="G383" i="5"/>
  <c r="I461" i="5" s="1"/>
  <c r="K383" i="5"/>
  <c r="M461" i="5" s="1"/>
  <c r="E539" i="5" l="1"/>
  <c r="D539" i="5"/>
  <c r="C534" i="6"/>
  <c r="L227" i="5"/>
  <c r="J384" i="5" s="1"/>
  <c r="L462" i="5" s="1"/>
  <c r="K227" i="5"/>
  <c r="I384" i="5" s="1"/>
  <c r="K462" i="5" s="1"/>
  <c r="H227" i="5"/>
  <c r="F384" i="5" s="1"/>
  <c r="H462" i="5" s="1"/>
  <c r="E227" i="5"/>
  <c r="C384" i="5" s="1"/>
  <c r="E462" i="5" s="1"/>
  <c r="J227" i="5"/>
  <c r="H384" i="5" s="1"/>
  <c r="J462" i="5" s="1"/>
  <c r="G227" i="5"/>
  <c r="E384" i="5" s="1"/>
  <c r="G462" i="5" s="1"/>
  <c r="M227" i="5"/>
  <c r="K384" i="5" s="1"/>
  <c r="M462" i="5" s="1"/>
  <c r="F227" i="5"/>
  <c r="D384" i="5" s="1"/>
  <c r="F462" i="5" s="1"/>
  <c r="I227" i="5"/>
  <c r="G384" i="5" s="1"/>
  <c r="I462" i="5" s="1"/>
  <c r="M225" i="6"/>
  <c r="K380" i="6" s="1"/>
  <c r="M457" i="6" s="1"/>
  <c r="G225" i="6"/>
  <c r="E380" i="6" s="1"/>
  <c r="G457" i="6" s="1"/>
  <c r="P225" i="6"/>
  <c r="N380" i="6" s="1"/>
  <c r="P457" i="6" s="1"/>
  <c r="O225" i="6"/>
  <c r="M380" i="6" s="1"/>
  <c r="O457" i="6" s="1"/>
  <c r="H225" i="6"/>
  <c r="F380" i="6" s="1"/>
  <c r="H457" i="6" s="1"/>
  <c r="K225" i="6"/>
  <c r="I380" i="6" s="1"/>
  <c r="K457" i="6" s="1"/>
  <c r="I225" i="6"/>
  <c r="G380" i="6" s="1"/>
  <c r="I457" i="6" s="1"/>
  <c r="E225" i="6"/>
  <c r="C380" i="6" s="1"/>
  <c r="E457" i="6" s="1"/>
  <c r="F225" i="6"/>
  <c r="D380" i="6" s="1"/>
  <c r="F457" i="6" s="1"/>
  <c r="N225" i="6"/>
  <c r="L380" i="6" s="1"/>
  <c r="N457" i="6" s="1"/>
  <c r="J225" i="6"/>
  <c r="H380" i="6" s="1"/>
  <c r="J457" i="6" s="1"/>
  <c r="L225" i="6"/>
  <c r="J380" i="6" s="1"/>
  <c r="L457" i="6" s="1"/>
  <c r="N149" i="6"/>
  <c r="M149" i="6"/>
  <c r="L149" i="6"/>
  <c r="H149" i="6"/>
  <c r="G149" i="6"/>
  <c r="I149" i="6"/>
  <c r="K149" i="6"/>
  <c r="J149" i="6"/>
  <c r="D149" i="6"/>
  <c r="C149" i="6"/>
  <c r="F149" i="6"/>
  <c r="E149" i="6"/>
  <c r="D150" i="5"/>
  <c r="C150" i="5"/>
  <c r="K150" i="5"/>
  <c r="J150" i="5"/>
  <c r="F150" i="5"/>
  <c r="E150" i="5"/>
  <c r="H150" i="5"/>
  <c r="I150" i="5"/>
  <c r="G150" i="5"/>
  <c r="L384" i="5"/>
  <c r="N462" i="5" s="1"/>
  <c r="M384" i="5"/>
  <c r="O462" i="5" s="1"/>
  <c r="N384" i="5"/>
  <c r="P462" i="5" s="1"/>
  <c r="C540" i="5"/>
  <c r="L150" i="5"/>
  <c r="N228" i="5" s="1"/>
  <c r="N150" i="5"/>
  <c r="P228" i="5" s="1"/>
  <c r="M150" i="5"/>
  <c r="O228" i="5" s="1"/>
  <c r="E540" i="5" l="1"/>
  <c r="D540" i="5"/>
  <c r="C535" i="6"/>
  <c r="H228" i="5"/>
  <c r="F385" i="5" s="1"/>
  <c r="H463" i="5" s="1"/>
  <c r="L228" i="5"/>
  <c r="J385" i="5" s="1"/>
  <c r="L463" i="5" s="1"/>
  <c r="G228" i="5"/>
  <c r="E385" i="5" s="1"/>
  <c r="G463" i="5" s="1"/>
  <c r="M228" i="5"/>
  <c r="K385" i="5" s="1"/>
  <c r="M463" i="5" s="1"/>
  <c r="E228" i="5"/>
  <c r="C385" i="5" s="1"/>
  <c r="E463" i="5" s="1"/>
  <c r="I228" i="5"/>
  <c r="G385" i="5" s="1"/>
  <c r="I463" i="5" s="1"/>
  <c r="F228" i="5"/>
  <c r="D385" i="5" s="1"/>
  <c r="F463" i="5" s="1"/>
  <c r="K228" i="5"/>
  <c r="I385" i="5" s="1"/>
  <c r="K463" i="5" s="1"/>
  <c r="J228" i="5"/>
  <c r="H385" i="5" s="1"/>
  <c r="J463" i="5" s="1"/>
  <c r="J226" i="6"/>
  <c r="H381" i="6" s="1"/>
  <c r="J458" i="6" s="1"/>
  <c r="I226" i="6"/>
  <c r="G381" i="6" s="1"/>
  <c r="I458" i="6" s="1"/>
  <c r="E226" i="6"/>
  <c r="C381" i="6" s="1"/>
  <c r="E458" i="6" s="1"/>
  <c r="N226" i="6"/>
  <c r="L381" i="6" s="1"/>
  <c r="N458" i="6" s="1"/>
  <c r="F226" i="6"/>
  <c r="D381" i="6" s="1"/>
  <c r="F458" i="6" s="1"/>
  <c r="O226" i="6"/>
  <c r="M381" i="6" s="1"/>
  <c r="O458" i="6" s="1"/>
  <c r="G226" i="6"/>
  <c r="E381" i="6" s="1"/>
  <c r="G458" i="6" s="1"/>
  <c r="H226" i="6"/>
  <c r="F381" i="6" s="1"/>
  <c r="H458" i="6" s="1"/>
  <c r="L226" i="6"/>
  <c r="J381" i="6" s="1"/>
  <c r="L458" i="6" s="1"/>
  <c r="P226" i="6"/>
  <c r="N381" i="6" s="1"/>
  <c r="P458" i="6" s="1"/>
  <c r="K226" i="6"/>
  <c r="I381" i="6" s="1"/>
  <c r="K458" i="6" s="1"/>
  <c r="M226" i="6"/>
  <c r="K381" i="6" s="1"/>
  <c r="M458" i="6" s="1"/>
  <c r="D150" i="6"/>
  <c r="C150" i="6"/>
  <c r="F150" i="6"/>
  <c r="E150" i="6"/>
  <c r="I150" i="6"/>
  <c r="G150" i="6"/>
  <c r="H150" i="6"/>
  <c r="K150" i="6"/>
  <c r="J150" i="6"/>
  <c r="L150" i="6"/>
  <c r="M150" i="6"/>
  <c r="N150" i="6"/>
  <c r="F151" i="5"/>
  <c r="E151" i="5"/>
  <c r="G151" i="5"/>
  <c r="H151" i="5"/>
  <c r="I151" i="5"/>
  <c r="K151" i="5"/>
  <c r="J151" i="5"/>
  <c r="D151" i="5"/>
  <c r="C151" i="5"/>
  <c r="C541" i="5"/>
  <c r="M385" i="5"/>
  <c r="O463" i="5" s="1"/>
  <c r="N385" i="5"/>
  <c r="P463" i="5" s="1"/>
  <c r="L385" i="5"/>
  <c r="N463" i="5" s="1"/>
  <c r="N151" i="5"/>
  <c r="P229" i="5" s="1"/>
  <c r="M151" i="5"/>
  <c r="O229" i="5" s="1"/>
  <c r="L151" i="5"/>
  <c r="N229" i="5" s="1"/>
  <c r="E541" i="5" l="1"/>
  <c r="D541" i="5"/>
  <c r="C536" i="6"/>
  <c r="J229" i="5"/>
  <c r="H386" i="5" s="1"/>
  <c r="J464" i="5" s="1"/>
  <c r="I229" i="5"/>
  <c r="G386" i="5" s="1"/>
  <c r="I464" i="5" s="1"/>
  <c r="K229" i="5"/>
  <c r="I386" i="5" s="1"/>
  <c r="K464" i="5" s="1"/>
  <c r="G229" i="5"/>
  <c r="E386" i="5" s="1"/>
  <c r="G464" i="5" s="1"/>
  <c r="H229" i="5"/>
  <c r="F386" i="5" s="1"/>
  <c r="H464" i="5" s="1"/>
  <c r="F229" i="5"/>
  <c r="D386" i="5" s="1"/>
  <c r="F464" i="5" s="1"/>
  <c r="E229" i="5"/>
  <c r="C386" i="5" s="1"/>
  <c r="E464" i="5" s="1"/>
  <c r="L229" i="5"/>
  <c r="J386" i="5" s="1"/>
  <c r="L464" i="5" s="1"/>
  <c r="M229" i="5"/>
  <c r="K386" i="5" s="1"/>
  <c r="M464" i="5" s="1"/>
  <c r="J227" i="6"/>
  <c r="H382" i="6" s="1"/>
  <c r="J459" i="6" s="1"/>
  <c r="G227" i="6"/>
  <c r="E382" i="6" s="1"/>
  <c r="G459" i="6" s="1"/>
  <c r="H227" i="6"/>
  <c r="F382" i="6" s="1"/>
  <c r="H459" i="6" s="1"/>
  <c r="N227" i="6"/>
  <c r="L382" i="6" s="1"/>
  <c r="N459" i="6" s="1"/>
  <c r="E227" i="6"/>
  <c r="C382" i="6" s="1"/>
  <c r="E459" i="6" s="1"/>
  <c r="O227" i="6"/>
  <c r="M382" i="6" s="1"/>
  <c r="O459" i="6" s="1"/>
  <c r="F227" i="6"/>
  <c r="D382" i="6" s="1"/>
  <c r="F459" i="6" s="1"/>
  <c r="I227" i="6"/>
  <c r="G382" i="6" s="1"/>
  <c r="I459" i="6" s="1"/>
  <c r="K227" i="6"/>
  <c r="I382" i="6" s="1"/>
  <c r="K459" i="6" s="1"/>
  <c r="P227" i="6"/>
  <c r="N382" i="6" s="1"/>
  <c r="P459" i="6" s="1"/>
  <c r="L227" i="6"/>
  <c r="J382" i="6" s="1"/>
  <c r="L459" i="6" s="1"/>
  <c r="M227" i="6"/>
  <c r="K382" i="6" s="1"/>
  <c r="M459" i="6" s="1"/>
  <c r="F151" i="6"/>
  <c r="E151" i="6"/>
  <c r="D151" i="6"/>
  <c r="C151" i="6"/>
  <c r="H151" i="6"/>
  <c r="G151" i="6"/>
  <c r="I151" i="6"/>
  <c r="K151" i="6"/>
  <c r="J151" i="6"/>
  <c r="N151" i="6"/>
  <c r="M151" i="6"/>
  <c r="L151" i="6"/>
  <c r="F152" i="5"/>
  <c r="E152" i="5"/>
  <c r="D152" i="5"/>
  <c r="C152" i="5"/>
  <c r="I152" i="5"/>
  <c r="G152" i="5"/>
  <c r="H152" i="5"/>
  <c r="K152" i="5"/>
  <c r="J152" i="5"/>
  <c r="C542" i="5"/>
  <c r="M386" i="5"/>
  <c r="O464" i="5" s="1"/>
  <c r="N386" i="5"/>
  <c r="P464" i="5" s="1"/>
  <c r="L386" i="5"/>
  <c r="N464" i="5" s="1"/>
  <c r="L152" i="5"/>
  <c r="N230" i="5" s="1"/>
  <c r="N152" i="5"/>
  <c r="P230" i="5" s="1"/>
  <c r="M152" i="5"/>
  <c r="O230" i="5" s="1"/>
  <c r="E542" i="5" l="1"/>
  <c r="D542" i="5"/>
  <c r="C537" i="6"/>
  <c r="F230" i="5"/>
  <c r="D387" i="5" s="1"/>
  <c r="F465" i="5" s="1"/>
  <c r="G230" i="5"/>
  <c r="E387" i="5" s="1"/>
  <c r="G465" i="5" s="1"/>
  <c r="H230" i="5"/>
  <c r="F387" i="5" s="1"/>
  <c r="H465" i="5" s="1"/>
  <c r="L230" i="5"/>
  <c r="J387" i="5" s="1"/>
  <c r="L465" i="5" s="1"/>
  <c r="M230" i="5"/>
  <c r="K387" i="5" s="1"/>
  <c r="M465" i="5" s="1"/>
  <c r="J230" i="5"/>
  <c r="H387" i="5" s="1"/>
  <c r="J465" i="5" s="1"/>
  <c r="I230" i="5"/>
  <c r="G387" i="5" s="1"/>
  <c r="I465" i="5" s="1"/>
  <c r="K230" i="5"/>
  <c r="I387" i="5" s="1"/>
  <c r="K465" i="5" s="1"/>
  <c r="E230" i="5"/>
  <c r="C387" i="5" s="1"/>
  <c r="E465" i="5" s="1"/>
  <c r="H228" i="6"/>
  <c r="F383" i="6" s="1"/>
  <c r="H460" i="6" s="1"/>
  <c r="N228" i="6"/>
  <c r="L383" i="6" s="1"/>
  <c r="N460" i="6" s="1"/>
  <c r="K228" i="6"/>
  <c r="I383" i="6" s="1"/>
  <c r="K460" i="6" s="1"/>
  <c r="E228" i="6"/>
  <c r="C383" i="6" s="1"/>
  <c r="E460" i="6" s="1"/>
  <c r="I228" i="6"/>
  <c r="G383" i="6" s="1"/>
  <c r="I460" i="6" s="1"/>
  <c r="O228" i="6"/>
  <c r="M383" i="6" s="1"/>
  <c r="O460" i="6" s="1"/>
  <c r="F228" i="6"/>
  <c r="D383" i="6" s="1"/>
  <c r="F460" i="6" s="1"/>
  <c r="J228" i="6"/>
  <c r="H383" i="6" s="1"/>
  <c r="J460" i="6" s="1"/>
  <c r="P228" i="6"/>
  <c r="N383" i="6" s="1"/>
  <c r="P460" i="6" s="1"/>
  <c r="L228" i="6"/>
  <c r="J383" i="6" s="1"/>
  <c r="L460" i="6" s="1"/>
  <c r="M228" i="6"/>
  <c r="K383" i="6" s="1"/>
  <c r="M460" i="6" s="1"/>
  <c r="G228" i="6"/>
  <c r="E383" i="6" s="1"/>
  <c r="G460" i="6" s="1"/>
  <c r="K152" i="6"/>
  <c r="J152" i="6"/>
  <c r="I152" i="6"/>
  <c r="G152" i="6"/>
  <c r="H152" i="6"/>
  <c r="L152" i="6"/>
  <c r="M152" i="6"/>
  <c r="N152" i="6"/>
  <c r="E152" i="6"/>
  <c r="F152" i="6"/>
  <c r="E153" i="5"/>
  <c r="F153" i="5"/>
  <c r="K153" i="5"/>
  <c r="J153" i="5"/>
  <c r="I153" i="5"/>
  <c r="H153" i="5"/>
  <c r="G153" i="5"/>
  <c r="C543" i="5"/>
  <c r="N387" i="5"/>
  <c r="P465" i="5" s="1"/>
  <c r="L387" i="5"/>
  <c r="N465" i="5" s="1"/>
  <c r="M387" i="5"/>
  <c r="O465" i="5" s="1"/>
  <c r="N153" i="5"/>
  <c r="M153" i="5"/>
  <c r="L153" i="5"/>
  <c r="D543" i="5" l="1"/>
  <c r="E543" i="5"/>
  <c r="C538" i="6"/>
  <c r="I231" i="5"/>
  <c r="G388" i="5" s="1"/>
  <c r="I466" i="5" s="1"/>
  <c r="P231" i="5"/>
  <c r="N388" i="5" s="1"/>
  <c r="P466" i="5" s="1"/>
  <c r="L231" i="5"/>
  <c r="J388" i="5" s="1"/>
  <c r="L466" i="5" s="1"/>
  <c r="G231" i="5"/>
  <c r="E388" i="5" s="1"/>
  <c r="G466" i="5" s="1"/>
  <c r="J231" i="5"/>
  <c r="H388" i="5" s="1"/>
  <c r="J466" i="5" s="1"/>
  <c r="M231" i="5"/>
  <c r="K388" i="5" s="1"/>
  <c r="M466" i="5" s="1"/>
  <c r="H231" i="5"/>
  <c r="F388" i="5" s="1"/>
  <c r="H466" i="5" s="1"/>
  <c r="N231" i="5"/>
  <c r="L388" i="5" s="1"/>
  <c r="N466" i="5" s="1"/>
  <c r="O231" i="5"/>
  <c r="M388" i="5" s="1"/>
  <c r="O466" i="5" s="1"/>
  <c r="K231" i="5"/>
  <c r="I388" i="5" s="1"/>
  <c r="K466" i="5" s="1"/>
  <c r="N229" i="6"/>
  <c r="L384" i="6" s="1"/>
  <c r="N461" i="6" s="1"/>
  <c r="I229" i="6"/>
  <c r="G384" i="6" s="1"/>
  <c r="I461" i="6" s="1"/>
  <c r="J229" i="6"/>
  <c r="H384" i="6" s="1"/>
  <c r="J461" i="6" s="1"/>
  <c r="H229" i="6"/>
  <c r="F384" i="6" s="1"/>
  <c r="H461" i="6" s="1"/>
  <c r="P229" i="6"/>
  <c r="N384" i="6" s="1"/>
  <c r="P461" i="6" s="1"/>
  <c r="K229" i="6"/>
  <c r="I384" i="6" s="1"/>
  <c r="K461" i="6" s="1"/>
  <c r="L229" i="6"/>
  <c r="J384" i="6" s="1"/>
  <c r="L461" i="6" s="1"/>
  <c r="O229" i="6"/>
  <c r="M384" i="6" s="1"/>
  <c r="O461" i="6" s="1"/>
  <c r="G229" i="6"/>
  <c r="E384" i="6" s="1"/>
  <c r="G461" i="6" s="1"/>
  <c r="M229" i="6"/>
  <c r="K384" i="6" s="1"/>
  <c r="M461" i="6" s="1"/>
  <c r="H153" i="6"/>
  <c r="G153" i="6"/>
  <c r="I153" i="6"/>
  <c r="K153" i="6"/>
  <c r="J153" i="6"/>
  <c r="N153" i="6"/>
  <c r="M153" i="6"/>
  <c r="L153" i="6"/>
  <c r="F153" i="6"/>
  <c r="E153" i="6"/>
  <c r="E154" i="5"/>
  <c r="F154" i="5"/>
  <c r="K154" i="5"/>
  <c r="J154" i="5"/>
  <c r="I154" i="5"/>
  <c r="H154" i="5"/>
  <c r="G154" i="5"/>
  <c r="C544" i="5"/>
  <c r="L154" i="5"/>
  <c r="N154" i="5"/>
  <c r="M154" i="5"/>
  <c r="D544" i="5" l="1"/>
  <c r="E544" i="5"/>
  <c r="C539" i="6"/>
  <c r="C545" i="5"/>
  <c r="I232" i="5"/>
  <c r="G389" i="5" s="1"/>
  <c r="I467" i="5" s="1"/>
  <c r="J232" i="5"/>
  <c r="H389" i="5" s="1"/>
  <c r="J467" i="5" s="1"/>
  <c r="K232" i="5"/>
  <c r="I389" i="5" s="1"/>
  <c r="K467" i="5" s="1"/>
  <c r="O232" i="5"/>
  <c r="M389" i="5" s="1"/>
  <c r="O467" i="5" s="1"/>
  <c r="H232" i="5"/>
  <c r="F389" i="5" s="1"/>
  <c r="H467" i="5" s="1"/>
  <c r="N232" i="5"/>
  <c r="L389" i="5" s="1"/>
  <c r="N467" i="5" s="1"/>
  <c r="G232" i="5"/>
  <c r="E389" i="5" s="1"/>
  <c r="G467" i="5" s="1"/>
  <c r="L232" i="5"/>
  <c r="J389" i="5" s="1"/>
  <c r="L467" i="5" s="1"/>
  <c r="M232" i="5"/>
  <c r="K389" i="5" s="1"/>
  <c r="M467" i="5" s="1"/>
  <c r="P232" i="5"/>
  <c r="N389" i="5" s="1"/>
  <c r="P467" i="5" s="1"/>
  <c r="G230" i="6"/>
  <c r="E385" i="6" s="1"/>
  <c r="G462" i="6" s="1"/>
  <c r="K230" i="6"/>
  <c r="I385" i="6" s="1"/>
  <c r="K462" i="6" s="1"/>
  <c r="H230" i="6"/>
  <c r="F385" i="6" s="1"/>
  <c r="H462" i="6" s="1"/>
  <c r="P230" i="6"/>
  <c r="N385" i="6" s="1"/>
  <c r="P462" i="6" s="1"/>
  <c r="J230" i="6"/>
  <c r="H385" i="6" s="1"/>
  <c r="J462" i="6" s="1"/>
  <c r="O230" i="6"/>
  <c r="M385" i="6" s="1"/>
  <c r="O462" i="6" s="1"/>
  <c r="L230" i="6"/>
  <c r="J385" i="6" s="1"/>
  <c r="L462" i="6" s="1"/>
  <c r="I230" i="6"/>
  <c r="G385" i="6" s="1"/>
  <c r="I462" i="6" s="1"/>
  <c r="N230" i="6"/>
  <c r="L385" i="6" s="1"/>
  <c r="N462" i="6" s="1"/>
  <c r="M230" i="6"/>
  <c r="K385" i="6" s="1"/>
  <c r="M462" i="6" s="1"/>
  <c r="F154" i="6"/>
  <c r="E154" i="6"/>
  <c r="K154" i="6"/>
  <c r="J154" i="6"/>
  <c r="L154" i="6"/>
  <c r="M154" i="6"/>
  <c r="N154" i="6"/>
  <c r="I154" i="6"/>
  <c r="G154" i="6"/>
  <c r="H154" i="6"/>
  <c r="K155" i="5"/>
  <c r="J155" i="5"/>
  <c r="I155" i="5"/>
  <c r="H155" i="5"/>
  <c r="G155" i="5"/>
  <c r="F155" i="5"/>
  <c r="E155" i="5"/>
  <c r="N155" i="5"/>
  <c r="M155" i="5"/>
  <c r="L155" i="5"/>
  <c r="D545" i="5" l="1"/>
  <c r="E545" i="5"/>
  <c r="C540" i="6"/>
  <c r="C546" i="5"/>
  <c r="H233" i="5"/>
  <c r="F390" i="5" s="1"/>
  <c r="H468" i="5" s="1"/>
  <c r="J233" i="5"/>
  <c r="H390" i="5" s="1"/>
  <c r="J468" i="5" s="1"/>
  <c r="L233" i="5"/>
  <c r="J390" i="5" s="1"/>
  <c r="L468" i="5" s="1"/>
  <c r="O233" i="5"/>
  <c r="M390" i="5" s="1"/>
  <c r="O468" i="5" s="1"/>
  <c r="M233" i="5"/>
  <c r="K390" i="5" s="1"/>
  <c r="M468" i="5" s="1"/>
  <c r="P233" i="5"/>
  <c r="N390" i="5" s="1"/>
  <c r="P468" i="5" s="1"/>
  <c r="I233" i="5"/>
  <c r="G390" i="5" s="1"/>
  <c r="I468" i="5" s="1"/>
  <c r="K233" i="5"/>
  <c r="I390" i="5" s="1"/>
  <c r="K468" i="5" s="1"/>
  <c r="N233" i="5"/>
  <c r="L390" i="5" s="1"/>
  <c r="N468" i="5" s="1"/>
  <c r="G233" i="5"/>
  <c r="E390" i="5" s="1"/>
  <c r="G468" i="5" s="1"/>
  <c r="J231" i="6"/>
  <c r="H386" i="6" s="1"/>
  <c r="J463" i="6" s="1"/>
  <c r="M231" i="6"/>
  <c r="K386" i="6" s="1"/>
  <c r="M463" i="6" s="1"/>
  <c r="L231" i="6"/>
  <c r="J386" i="6" s="1"/>
  <c r="L463" i="6" s="1"/>
  <c r="I231" i="6"/>
  <c r="G386" i="6" s="1"/>
  <c r="I463" i="6" s="1"/>
  <c r="G231" i="6"/>
  <c r="E386" i="6" s="1"/>
  <c r="G463" i="6" s="1"/>
  <c r="O231" i="6"/>
  <c r="M386" i="6" s="1"/>
  <c r="O463" i="6" s="1"/>
  <c r="H231" i="6"/>
  <c r="F386" i="6" s="1"/>
  <c r="H463" i="6" s="1"/>
  <c r="P231" i="6"/>
  <c r="N386" i="6" s="1"/>
  <c r="P463" i="6" s="1"/>
  <c r="N231" i="6"/>
  <c r="L386" i="6" s="1"/>
  <c r="N463" i="6" s="1"/>
  <c r="K231" i="6"/>
  <c r="I386" i="6" s="1"/>
  <c r="K463" i="6" s="1"/>
  <c r="K155" i="6"/>
  <c r="J155" i="6"/>
  <c r="H155" i="6"/>
  <c r="G155" i="6"/>
  <c r="I155" i="6"/>
  <c r="N155" i="6"/>
  <c r="M155" i="6"/>
  <c r="L155" i="6"/>
  <c r="F155" i="6"/>
  <c r="E155" i="6"/>
  <c r="I156" i="5"/>
  <c r="H156" i="5"/>
  <c r="G156" i="5"/>
  <c r="F156" i="5"/>
  <c r="E156" i="5"/>
  <c r="J156" i="5"/>
  <c r="K156" i="5"/>
  <c r="L156" i="5"/>
  <c r="N156" i="5"/>
  <c r="M156" i="5"/>
  <c r="D546" i="5" l="1"/>
  <c r="E546" i="5"/>
  <c r="C541" i="6"/>
  <c r="C547" i="5"/>
  <c r="N234" i="5"/>
  <c r="L391" i="5" s="1"/>
  <c r="N469" i="5" s="1"/>
  <c r="K234" i="5"/>
  <c r="I391" i="5" s="1"/>
  <c r="K469" i="5" s="1"/>
  <c r="M234" i="5"/>
  <c r="K391" i="5" s="1"/>
  <c r="M469" i="5" s="1"/>
  <c r="O234" i="5"/>
  <c r="M391" i="5" s="1"/>
  <c r="O469" i="5" s="1"/>
  <c r="J234" i="5"/>
  <c r="H391" i="5" s="1"/>
  <c r="J469" i="5" s="1"/>
  <c r="G234" i="5"/>
  <c r="E391" i="5" s="1"/>
  <c r="G469" i="5" s="1"/>
  <c r="H234" i="5"/>
  <c r="F391" i="5" s="1"/>
  <c r="H469" i="5" s="1"/>
  <c r="P234" i="5"/>
  <c r="N391" i="5" s="1"/>
  <c r="P469" i="5" s="1"/>
  <c r="L234" i="5"/>
  <c r="J391" i="5" s="1"/>
  <c r="L469" i="5" s="1"/>
  <c r="I234" i="5"/>
  <c r="G391" i="5" s="1"/>
  <c r="I469" i="5" s="1"/>
  <c r="L232" i="6"/>
  <c r="J387" i="6" s="1"/>
  <c r="L464" i="6" s="1"/>
  <c r="M232" i="6"/>
  <c r="K387" i="6" s="1"/>
  <c r="M464" i="6" s="1"/>
  <c r="I232" i="6"/>
  <c r="G387" i="6" s="1"/>
  <c r="I464" i="6" s="1"/>
  <c r="J232" i="6"/>
  <c r="H387" i="6" s="1"/>
  <c r="J464" i="6" s="1"/>
  <c r="G232" i="6"/>
  <c r="E387" i="6" s="1"/>
  <c r="G464" i="6" s="1"/>
  <c r="H232" i="6"/>
  <c r="F387" i="6" s="1"/>
  <c r="H464" i="6" s="1"/>
  <c r="P232" i="6"/>
  <c r="N387" i="6" s="1"/>
  <c r="P464" i="6" s="1"/>
  <c r="N232" i="6"/>
  <c r="L387" i="6" s="1"/>
  <c r="N464" i="6" s="1"/>
  <c r="O232" i="6"/>
  <c r="M387" i="6" s="1"/>
  <c r="O464" i="6" s="1"/>
  <c r="K232" i="6"/>
  <c r="I387" i="6" s="1"/>
  <c r="K464" i="6" s="1"/>
  <c r="E156" i="6"/>
  <c r="F156" i="6"/>
  <c r="I156" i="6"/>
  <c r="H156" i="6"/>
  <c r="G156" i="6"/>
  <c r="L156" i="6"/>
  <c r="M156" i="6"/>
  <c r="N156" i="6"/>
  <c r="K156" i="6"/>
  <c r="J156" i="6"/>
  <c r="J157" i="5"/>
  <c r="K157" i="5"/>
  <c r="F157" i="5"/>
  <c r="E157" i="5"/>
  <c r="I157" i="5"/>
  <c r="H157" i="5"/>
  <c r="G157" i="5"/>
  <c r="N157" i="5"/>
  <c r="M157" i="5"/>
  <c r="L157" i="5"/>
  <c r="D547" i="5" l="1"/>
  <c r="E547" i="5"/>
  <c r="D71" i="3"/>
  <c r="D36" i="5"/>
  <c r="C542" i="6"/>
  <c r="C548" i="5"/>
  <c r="N235" i="5"/>
  <c r="L392" i="5" s="1"/>
  <c r="N470" i="5" s="1"/>
  <c r="G235" i="5"/>
  <c r="E392" i="5" s="1"/>
  <c r="G470" i="5" s="1"/>
  <c r="O235" i="5"/>
  <c r="M392" i="5" s="1"/>
  <c r="O470" i="5" s="1"/>
  <c r="J235" i="5"/>
  <c r="H392" i="5" s="1"/>
  <c r="J470" i="5" s="1"/>
  <c r="K235" i="5"/>
  <c r="I392" i="5" s="1"/>
  <c r="K470" i="5" s="1"/>
  <c r="H235" i="5"/>
  <c r="F392" i="5" s="1"/>
  <c r="H470" i="5" s="1"/>
  <c r="M235" i="5"/>
  <c r="K392" i="5" s="1"/>
  <c r="M470" i="5" s="1"/>
  <c r="L235" i="5"/>
  <c r="J392" i="5" s="1"/>
  <c r="L470" i="5" s="1"/>
  <c r="P235" i="5"/>
  <c r="N392" i="5" s="1"/>
  <c r="P470" i="5" s="1"/>
  <c r="I235" i="5"/>
  <c r="G392" i="5" s="1"/>
  <c r="I470" i="5" s="1"/>
  <c r="M233" i="6"/>
  <c r="K388" i="6" s="1"/>
  <c r="M465" i="6" s="1"/>
  <c r="L233" i="6"/>
  <c r="J388" i="6" s="1"/>
  <c r="L465" i="6" s="1"/>
  <c r="H233" i="6"/>
  <c r="F388" i="6" s="1"/>
  <c r="H465" i="6" s="1"/>
  <c r="G233" i="6"/>
  <c r="E388" i="6" s="1"/>
  <c r="G465" i="6" s="1"/>
  <c r="O233" i="6"/>
  <c r="M388" i="6" s="1"/>
  <c r="O465" i="6" s="1"/>
  <c r="J233" i="6"/>
  <c r="H388" i="6" s="1"/>
  <c r="J465" i="6" s="1"/>
  <c r="K233" i="6"/>
  <c r="I388" i="6" s="1"/>
  <c r="K465" i="6" s="1"/>
  <c r="P233" i="6"/>
  <c r="N388" i="6" s="1"/>
  <c r="P465" i="6" s="1"/>
  <c r="N233" i="6"/>
  <c r="L388" i="6" s="1"/>
  <c r="N465" i="6" s="1"/>
  <c r="I233" i="6"/>
  <c r="G388" i="6" s="1"/>
  <c r="I465" i="6" s="1"/>
  <c r="F158" i="5"/>
  <c r="E158" i="5"/>
  <c r="K158" i="5"/>
  <c r="J158" i="5"/>
  <c r="H158" i="5"/>
  <c r="I158" i="5"/>
  <c r="G158" i="5"/>
  <c r="L158" i="5"/>
  <c r="N158" i="5"/>
  <c r="M158" i="5"/>
  <c r="E548" i="5" l="1"/>
  <c r="D548" i="5"/>
  <c r="C543" i="6"/>
  <c r="C549" i="5"/>
  <c r="J236" i="5"/>
  <c r="H393" i="5" s="1"/>
  <c r="J471" i="5" s="1"/>
  <c r="L236" i="5"/>
  <c r="J393" i="5" s="1"/>
  <c r="L471" i="5" s="1"/>
  <c r="I236" i="5"/>
  <c r="G393" i="5" s="1"/>
  <c r="I471" i="5" s="1"/>
  <c r="K236" i="5"/>
  <c r="I393" i="5" s="1"/>
  <c r="K471" i="5" s="1"/>
  <c r="O236" i="5"/>
  <c r="M393" i="5" s="1"/>
  <c r="O471" i="5" s="1"/>
  <c r="G236" i="5"/>
  <c r="E393" i="5" s="1"/>
  <c r="G471" i="5" s="1"/>
  <c r="P236" i="5"/>
  <c r="N393" i="5" s="1"/>
  <c r="P471" i="5" s="1"/>
  <c r="H236" i="5"/>
  <c r="F393" i="5" s="1"/>
  <c r="H471" i="5" s="1"/>
  <c r="M236" i="5"/>
  <c r="K393" i="5" s="1"/>
  <c r="M471" i="5" s="1"/>
  <c r="N236" i="5"/>
  <c r="L393" i="5" s="1"/>
  <c r="N471" i="5" s="1"/>
  <c r="G159" i="5"/>
  <c r="I159" i="5"/>
  <c r="H159" i="5"/>
  <c r="F159" i="5"/>
  <c r="E159" i="5"/>
  <c r="K159" i="5"/>
  <c r="J159" i="5"/>
  <c r="N159" i="5"/>
  <c r="M159" i="5"/>
  <c r="L159" i="5"/>
  <c r="E549" i="5" l="1"/>
  <c r="D549" i="5"/>
  <c r="C550" i="5"/>
  <c r="I237" i="5"/>
  <c r="G394" i="5" s="1"/>
  <c r="I472" i="5" s="1"/>
  <c r="J237" i="5"/>
  <c r="H394" i="5" s="1"/>
  <c r="J472" i="5" s="1"/>
  <c r="K237" i="5"/>
  <c r="I394" i="5" s="1"/>
  <c r="K472" i="5" s="1"/>
  <c r="L237" i="5"/>
  <c r="J394" i="5" s="1"/>
  <c r="L472" i="5" s="1"/>
  <c r="N237" i="5"/>
  <c r="L394" i="5" s="1"/>
  <c r="N472" i="5" s="1"/>
  <c r="O237" i="5"/>
  <c r="M394" i="5" s="1"/>
  <c r="O472" i="5" s="1"/>
  <c r="P237" i="5"/>
  <c r="N394" i="5" s="1"/>
  <c r="P472" i="5" s="1"/>
  <c r="M237" i="5"/>
  <c r="K394" i="5" s="1"/>
  <c r="M472" i="5" s="1"/>
  <c r="G237" i="5"/>
  <c r="E394" i="5" s="1"/>
  <c r="G472" i="5" s="1"/>
  <c r="H237" i="5"/>
  <c r="F394" i="5" s="1"/>
  <c r="H472" i="5" s="1"/>
  <c r="F160" i="5"/>
  <c r="E160" i="5"/>
  <c r="G160" i="5"/>
  <c r="I160" i="5"/>
  <c r="H160" i="5"/>
  <c r="K160" i="5"/>
  <c r="J160" i="5"/>
  <c r="L160" i="5"/>
  <c r="N160" i="5"/>
  <c r="M160" i="5"/>
  <c r="E550" i="5" l="1"/>
  <c r="D550" i="5"/>
  <c r="C551" i="5"/>
  <c r="K238" i="5"/>
  <c r="I395" i="5" s="1"/>
  <c r="K473" i="5" s="1"/>
  <c r="P238" i="5"/>
  <c r="N395" i="5" s="1"/>
  <c r="P473" i="5" s="1"/>
  <c r="I238" i="5"/>
  <c r="G395" i="5" s="1"/>
  <c r="I473" i="5" s="1"/>
  <c r="G238" i="5"/>
  <c r="E395" i="5" s="1"/>
  <c r="G473" i="5" s="1"/>
  <c r="H238" i="5"/>
  <c r="F395" i="5" s="1"/>
  <c r="H473" i="5" s="1"/>
  <c r="O238" i="5"/>
  <c r="M395" i="5" s="1"/>
  <c r="O473" i="5" s="1"/>
  <c r="M238" i="5"/>
  <c r="K395" i="5" s="1"/>
  <c r="M473" i="5" s="1"/>
  <c r="N238" i="5"/>
  <c r="L395" i="5" s="1"/>
  <c r="N473" i="5" s="1"/>
  <c r="L238" i="5"/>
  <c r="J395" i="5" s="1"/>
  <c r="L473" i="5" s="1"/>
  <c r="J238" i="5"/>
  <c r="H395" i="5" s="1"/>
  <c r="J473" i="5" s="1"/>
  <c r="K161" i="5"/>
  <c r="J161" i="5"/>
  <c r="E161" i="5"/>
  <c r="F161" i="5"/>
  <c r="I161" i="5"/>
  <c r="H161" i="5"/>
  <c r="G161" i="5"/>
  <c r="N161" i="5"/>
  <c r="M161" i="5"/>
  <c r="L161" i="5"/>
  <c r="E551" i="5" l="1"/>
  <c r="D551" i="5"/>
  <c r="C552" i="5"/>
  <c r="G239" i="5"/>
  <c r="E396" i="5" s="1"/>
  <c r="G474" i="5" s="1"/>
  <c r="L239" i="5"/>
  <c r="J396" i="5" s="1"/>
  <c r="L474" i="5" s="1"/>
  <c r="O239" i="5"/>
  <c r="M396" i="5" s="1"/>
  <c r="O474" i="5" s="1"/>
  <c r="N239" i="5"/>
  <c r="L396" i="5" s="1"/>
  <c r="N474" i="5" s="1"/>
  <c r="M239" i="5"/>
  <c r="K396" i="5" s="1"/>
  <c r="M474" i="5" s="1"/>
  <c r="P239" i="5"/>
  <c r="N396" i="5" s="1"/>
  <c r="P474" i="5" s="1"/>
  <c r="I239" i="5"/>
  <c r="G396" i="5" s="1"/>
  <c r="I474" i="5" s="1"/>
  <c r="J239" i="5"/>
  <c r="H396" i="5" s="1"/>
  <c r="J474" i="5" s="1"/>
  <c r="K239" i="5"/>
  <c r="I396" i="5" s="1"/>
  <c r="K474" i="5" s="1"/>
  <c r="H239" i="5"/>
  <c r="F396" i="5" s="1"/>
  <c r="H474" i="5" s="1"/>
  <c r="K162" i="5"/>
  <c r="J162" i="5"/>
  <c r="I162" i="5"/>
  <c r="H162" i="5"/>
  <c r="G162" i="5"/>
  <c r="N162" i="5"/>
  <c r="M162" i="5"/>
  <c r="L162" i="5"/>
  <c r="E552" i="5" l="1"/>
  <c r="D552" i="5"/>
  <c r="C553" i="5"/>
  <c r="M240" i="5"/>
  <c r="K397" i="5" s="1"/>
  <c r="M475" i="5" s="1"/>
  <c r="L240" i="5"/>
  <c r="J397" i="5" s="1"/>
  <c r="L475" i="5" s="1"/>
  <c r="N240" i="5"/>
  <c r="L397" i="5" s="1"/>
  <c r="N475" i="5" s="1"/>
  <c r="O240" i="5"/>
  <c r="M397" i="5" s="1"/>
  <c r="O475" i="5" s="1"/>
  <c r="I240" i="5"/>
  <c r="G397" i="5" s="1"/>
  <c r="I475" i="5" s="1"/>
  <c r="K240" i="5"/>
  <c r="I397" i="5" s="1"/>
  <c r="K475" i="5" s="1"/>
  <c r="P240" i="5"/>
  <c r="N397" i="5" s="1"/>
  <c r="P475" i="5" s="1"/>
  <c r="J240" i="5"/>
  <c r="H397" i="5" s="1"/>
  <c r="J475" i="5" s="1"/>
  <c r="I163" i="5"/>
  <c r="H163" i="5"/>
  <c r="G163" i="5"/>
  <c r="K163" i="5"/>
  <c r="J163" i="5"/>
  <c r="N163" i="5"/>
  <c r="M163" i="5"/>
  <c r="L163" i="5"/>
  <c r="E553" i="5" l="1"/>
  <c r="D553" i="5"/>
  <c r="C554" i="5"/>
  <c r="O241" i="5"/>
  <c r="M398" i="5" s="1"/>
  <c r="O476" i="5" s="1"/>
  <c r="N241" i="5"/>
  <c r="L398" i="5" s="1"/>
  <c r="N476" i="5" s="1"/>
  <c r="P241" i="5"/>
  <c r="N398" i="5" s="1"/>
  <c r="P476" i="5" s="1"/>
  <c r="M241" i="5"/>
  <c r="K398" i="5" s="1"/>
  <c r="M476" i="5" s="1"/>
  <c r="I241" i="5"/>
  <c r="G398" i="5" s="1"/>
  <c r="I476" i="5" s="1"/>
  <c r="L241" i="5"/>
  <c r="J398" i="5" s="1"/>
  <c r="L476" i="5" s="1"/>
  <c r="J241" i="5"/>
  <c r="H398" i="5" s="1"/>
  <c r="J476" i="5" s="1"/>
  <c r="K241" i="5"/>
  <c r="I398" i="5" s="1"/>
  <c r="K476" i="5" s="1"/>
  <c r="J164" i="5"/>
  <c r="K164" i="5"/>
  <c r="I164" i="5"/>
  <c r="H164" i="5"/>
  <c r="G164" i="5"/>
  <c r="N164" i="5"/>
  <c r="L164" i="5"/>
  <c r="M164" i="5"/>
  <c r="E554" i="5" l="1"/>
  <c r="D554" i="5"/>
  <c r="C555" i="5"/>
  <c r="O242" i="5"/>
  <c r="M399" i="5" s="1"/>
  <c r="O477" i="5" s="1"/>
  <c r="N242" i="5"/>
  <c r="L399" i="5" s="1"/>
  <c r="N477" i="5" s="1"/>
  <c r="P242" i="5"/>
  <c r="N399" i="5" s="1"/>
  <c r="P477" i="5" s="1"/>
  <c r="L242" i="5"/>
  <c r="J399" i="5" s="1"/>
  <c r="L477" i="5" s="1"/>
  <c r="I242" i="5"/>
  <c r="G399" i="5" s="1"/>
  <c r="I477" i="5" s="1"/>
  <c r="J242" i="5"/>
  <c r="H399" i="5" s="1"/>
  <c r="J477" i="5" s="1"/>
  <c r="K242" i="5"/>
  <c r="I399" i="5" s="1"/>
  <c r="K477" i="5" s="1"/>
  <c r="M242" i="5"/>
  <c r="K399" i="5" s="1"/>
  <c r="M477" i="5" s="1"/>
  <c r="I165" i="5"/>
  <c r="H165" i="5"/>
  <c r="G165" i="5"/>
  <c r="J165" i="5"/>
  <c r="K165" i="5"/>
  <c r="N165" i="5"/>
  <c r="M165" i="5"/>
  <c r="L165" i="5"/>
  <c r="D555" i="5" l="1"/>
  <c r="E555" i="5"/>
  <c r="C556" i="5"/>
  <c r="L243" i="5"/>
  <c r="J400" i="5" s="1"/>
  <c r="L478" i="5" s="1"/>
  <c r="M243" i="5"/>
  <c r="K400" i="5" s="1"/>
  <c r="M478" i="5" s="1"/>
  <c r="N243" i="5"/>
  <c r="L400" i="5" s="1"/>
  <c r="N478" i="5" s="1"/>
  <c r="O243" i="5"/>
  <c r="M400" i="5" s="1"/>
  <c r="O478" i="5" s="1"/>
  <c r="P243" i="5"/>
  <c r="N400" i="5" s="1"/>
  <c r="P478" i="5" s="1"/>
  <c r="I243" i="5"/>
  <c r="G400" i="5" s="1"/>
  <c r="I478" i="5" s="1"/>
  <c r="J243" i="5"/>
  <c r="H400" i="5" s="1"/>
  <c r="J478" i="5" s="1"/>
  <c r="K243" i="5"/>
  <c r="I400" i="5" s="1"/>
  <c r="K478" i="5" s="1"/>
  <c r="H166" i="5"/>
  <c r="G166" i="5"/>
  <c r="I166" i="5"/>
  <c r="K166" i="5"/>
  <c r="J166" i="5"/>
  <c r="L166" i="5"/>
  <c r="N166" i="5"/>
  <c r="M166" i="5"/>
  <c r="D556" i="5" l="1"/>
  <c r="E556" i="5"/>
  <c r="C557" i="5"/>
  <c r="O244" i="5"/>
  <c r="M401" i="5" s="1"/>
  <c r="O479" i="5" s="1"/>
  <c r="L244" i="5"/>
  <c r="J401" i="5" s="1"/>
  <c r="L479" i="5" s="1"/>
  <c r="P244" i="5"/>
  <c r="N401" i="5" s="1"/>
  <c r="P479" i="5" s="1"/>
  <c r="N244" i="5"/>
  <c r="L401" i="5" s="1"/>
  <c r="N479" i="5" s="1"/>
  <c r="M244" i="5"/>
  <c r="K401" i="5" s="1"/>
  <c r="M479" i="5" s="1"/>
  <c r="K244" i="5"/>
  <c r="I401" i="5" s="1"/>
  <c r="K479" i="5" s="1"/>
  <c r="I244" i="5"/>
  <c r="G401" i="5" s="1"/>
  <c r="I479" i="5" s="1"/>
  <c r="J244" i="5"/>
  <c r="H401" i="5" s="1"/>
  <c r="J479" i="5" s="1"/>
  <c r="G167" i="5"/>
  <c r="I167" i="5"/>
  <c r="H167" i="5"/>
  <c r="K167" i="5"/>
  <c r="J167" i="5"/>
  <c r="N167" i="5"/>
  <c r="M167" i="5"/>
  <c r="L167" i="5"/>
  <c r="D557" i="5" l="1"/>
  <c r="E557" i="5"/>
  <c r="C558" i="5"/>
  <c r="O245" i="5"/>
  <c r="M402" i="5" s="1"/>
  <c r="O480" i="5" s="1"/>
  <c r="J245" i="5"/>
  <c r="H402" i="5" s="1"/>
  <c r="J480" i="5" s="1"/>
  <c r="P245" i="5"/>
  <c r="N402" i="5" s="1"/>
  <c r="P480" i="5" s="1"/>
  <c r="L245" i="5"/>
  <c r="J402" i="5" s="1"/>
  <c r="L480" i="5" s="1"/>
  <c r="M245" i="5"/>
  <c r="K402" i="5" s="1"/>
  <c r="M480" i="5" s="1"/>
  <c r="K245" i="5"/>
  <c r="I402" i="5" s="1"/>
  <c r="K480" i="5" s="1"/>
  <c r="I245" i="5"/>
  <c r="G402" i="5" s="1"/>
  <c r="I480" i="5" s="1"/>
  <c r="N245" i="5"/>
  <c r="L402" i="5" s="1"/>
  <c r="N480" i="5" s="1"/>
  <c r="K168" i="5"/>
  <c r="J168" i="5"/>
  <c r="I168" i="5"/>
  <c r="G168" i="5"/>
  <c r="H168" i="5"/>
  <c r="N168" i="5"/>
  <c r="L168" i="5"/>
  <c r="M168" i="5"/>
  <c r="D558" i="5" l="1"/>
  <c r="E558" i="5"/>
  <c r="C559" i="5"/>
  <c r="M246" i="5"/>
  <c r="K403" i="5" s="1"/>
  <c r="M481" i="5" s="1"/>
  <c r="O246" i="5"/>
  <c r="M403" i="5" s="1"/>
  <c r="O481" i="5" s="1"/>
  <c r="N246" i="5"/>
  <c r="L403" i="5" s="1"/>
  <c r="N481" i="5" s="1"/>
  <c r="L246" i="5"/>
  <c r="J403" i="5" s="1"/>
  <c r="L481" i="5" s="1"/>
  <c r="P246" i="5"/>
  <c r="N403" i="5" s="1"/>
  <c r="P481" i="5" s="1"/>
  <c r="J246" i="5"/>
  <c r="H403" i="5" s="1"/>
  <c r="J481" i="5" s="1"/>
  <c r="I246" i="5"/>
  <c r="G403" i="5" s="1"/>
  <c r="I481" i="5" s="1"/>
  <c r="K246" i="5"/>
  <c r="I403" i="5" s="1"/>
  <c r="K481" i="5" s="1"/>
  <c r="K169" i="5"/>
  <c r="J169" i="5"/>
  <c r="I169" i="5"/>
  <c r="H169" i="5"/>
  <c r="G169" i="5"/>
  <c r="N169" i="5"/>
  <c r="M169" i="5"/>
  <c r="L169" i="5"/>
  <c r="D559" i="5" l="1"/>
  <c r="E559" i="5"/>
  <c r="C560" i="5"/>
  <c r="O247" i="5"/>
  <c r="M404" i="5" s="1"/>
  <c r="O482" i="5" s="1"/>
  <c r="I247" i="5"/>
  <c r="G404" i="5" s="1"/>
  <c r="I482" i="5" s="1"/>
  <c r="K247" i="5"/>
  <c r="I404" i="5" s="1"/>
  <c r="K482" i="5" s="1"/>
  <c r="L247" i="5"/>
  <c r="J404" i="5" s="1"/>
  <c r="L482" i="5" s="1"/>
  <c r="P247" i="5"/>
  <c r="N404" i="5" s="1"/>
  <c r="P482" i="5" s="1"/>
  <c r="J247" i="5"/>
  <c r="H404" i="5" s="1"/>
  <c r="J482" i="5" s="1"/>
  <c r="M247" i="5"/>
  <c r="K404" i="5" s="1"/>
  <c r="M482" i="5" s="1"/>
  <c r="N247" i="5"/>
  <c r="L404" i="5" s="1"/>
  <c r="N482" i="5" s="1"/>
  <c r="I170" i="5"/>
  <c r="H170" i="5"/>
  <c r="G170" i="5"/>
  <c r="K170" i="5"/>
  <c r="J170" i="5"/>
  <c r="L170" i="5"/>
  <c r="N170" i="5"/>
  <c r="M170" i="5"/>
  <c r="E560" i="5" l="1"/>
  <c r="D560" i="5"/>
  <c r="C561" i="5"/>
  <c r="P248" i="5"/>
  <c r="N405" i="5" s="1"/>
  <c r="P483" i="5" s="1"/>
  <c r="N248" i="5"/>
  <c r="L405" i="5" s="1"/>
  <c r="N483" i="5" s="1"/>
  <c r="L248" i="5"/>
  <c r="J405" i="5" s="1"/>
  <c r="L483" i="5" s="1"/>
  <c r="M248" i="5"/>
  <c r="K405" i="5" s="1"/>
  <c r="M483" i="5" s="1"/>
  <c r="J248" i="5"/>
  <c r="H405" i="5" s="1"/>
  <c r="J483" i="5" s="1"/>
  <c r="I248" i="5"/>
  <c r="G405" i="5" s="1"/>
  <c r="I483" i="5" s="1"/>
  <c r="K248" i="5"/>
  <c r="I405" i="5" s="1"/>
  <c r="K483" i="5" s="1"/>
  <c r="O248" i="5"/>
  <c r="M405" i="5" s="1"/>
  <c r="O483" i="5" s="1"/>
  <c r="I171" i="5"/>
  <c r="H171" i="5"/>
  <c r="G171" i="5"/>
  <c r="K171" i="5"/>
  <c r="J171" i="5"/>
  <c r="N171" i="5"/>
  <c r="M171" i="5"/>
  <c r="L171" i="5"/>
  <c r="E561" i="5" l="1"/>
  <c r="D561" i="5"/>
  <c r="C562" i="5"/>
  <c r="P249" i="5"/>
  <c r="N406" i="5" s="1"/>
  <c r="P484" i="5" s="1"/>
  <c r="K249" i="5"/>
  <c r="I406" i="5" s="1"/>
  <c r="K484" i="5" s="1"/>
  <c r="N249" i="5"/>
  <c r="L406" i="5" s="1"/>
  <c r="N484" i="5" s="1"/>
  <c r="O249" i="5"/>
  <c r="M406" i="5" s="1"/>
  <c r="O484" i="5" s="1"/>
  <c r="L249" i="5"/>
  <c r="J406" i="5" s="1"/>
  <c r="L484" i="5" s="1"/>
  <c r="M249" i="5"/>
  <c r="K406" i="5" s="1"/>
  <c r="M484" i="5" s="1"/>
  <c r="I249" i="5"/>
  <c r="G406" i="5" s="1"/>
  <c r="I484" i="5" s="1"/>
  <c r="J249" i="5"/>
  <c r="H406" i="5" s="1"/>
  <c r="J484" i="5" s="1"/>
  <c r="I172" i="5"/>
  <c r="H172" i="5"/>
  <c r="G172" i="5"/>
  <c r="J172" i="5"/>
  <c r="K172" i="5"/>
  <c r="N172" i="5"/>
  <c r="M172" i="5"/>
  <c r="L172" i="5"/>
  <c r="E562" i="5" l="1"/>
  <c r="D562" i="5"/>
  <c r="C563" i="5"/>
  <c r="K250" i="5"/>
  <c r="I407" i="5" s="1"/>
  <c r="K485" i="5" s="1"/>
  <c r="O250" i="5"/>
  <c r="M407" i="5" s="1"/>
  <c r="O485" i="5" s="1"/>
  <c r="P250" i="5"/>
  <c r="N407" i="5" s="1"/>
  <c r="P485" i="5" s="1"/>
  <c r="N250" i="5"/>
  <c r="L407" i="5" s="1"/>
  <c r="N485" i="5" s="1"/>
  <c r="M250" i="5"/>
  <c r="K407" i="5" s="1"/>
  <c r="M485" i="5" s="1"/>
  <c r="L250" i="5"/>
  <c r="J407" i="5" s="1"/>
  <c r="L485" i="5" s="1"/>
  <c r="I250" i="5"/>
  <c r="G407" i="5" s="1"/>
  <c r="I485" i="5" s="1"/>
  <c r="J250" i="5"/>
  <c r="H407" i="5" s="1"/>
  <c r="J485" i="5" s="1"/>
  <c r="J173" i="5"/>
  <c r="K173" i="5"/>
  <c r="I173" i="5"/>
  <c r="H173" i="5"/>
  <c r="G173" i="5"/>
  <c r="I251" i="5" s="1"/>
  <c r="N173" i="5"/>
  <c r="M173" i="5"/>
  <c r="L173" i="5"/>
  <c r="E563" i="5" l="1"/>
  <c r="D563" i="5"/>
  <c r="C564" i="5"/>
  <c r="N251" i="5"/>
  <c r="L408" i="5" s="1"/>
  <c r="N486" i="5" s="1"/>
  <c r="O251" i="5"/>
  <c r="M408" i="5" s="1"/>
  <c r="O486" i="5" s="1"/>
  <c r="J251" i="5"/>
  <c r="H408" i="5" s="1"/>
  <c r="J486" i="5" s="1"/>
  <c r="L251" i="5"/>
  <c r="J408" i="5" s="1"/>
  <c r="L486" i="5" s="1"/>
  <c r="P251" i="5"/>
  <c r="N408" i="5" s="1"/>
  <c r="P486" i="5" s="1"/>
  <c r="K251" i="5"/>
  <c r="I408" i="5" s="1"/>
  <c r="K486" i="5" s="1"/>
  <c r="M251" i="5"/>
  <c r="K408" i="5" s="1"/>
  <c r="M486" i="5" s="1"/>
  <c r="K174" i="5"/>
  <c r="J174" i="5"/>
  <c r="L174" i="5"/>
  <c r="N174" i="5"/>
  <c r="M174" i="5"/>
  <c r="E564" i="5" l="1"/>
  <c r="D564" i="5"/>
  <c r="C565" i="5"/>
  <c r="M252" i="5"/>
  <c r="K409" i="5" s="1"/>
  <c r="M487" i="5" s="1"/>
  <c r="L252" i="5"/>
  <c r="J409" i="5" s="1"/>
  <c r="L487" i="5" s="1"/>
  <c r="O252" i="5"/>
  <c r="M409" i="5" s="1"/>
  <c r="O487" i="5" s="1"/>
  <c r="P252" i="5"/>
  <c r="N409" i="5" s="1"/>
  <c r="P487" i="5" s="1"/>
  <c r="N252" i="5"/>
  <c r="L409" i="5" s="1"/>
  <c r="N487" i="5" s="1"/>
  <c r="K175" i="5"/>
  <c r="J175" i="5"/>
  <c r="N175" i="5"/>
  <c r="M175" i="5"/>
  <c r="L175" i="5"/>
  <c r="E565" i="5" l="1"/>
  <c r="D565" i="5"/>
  <c r="C566" i="5"/>
  <c r="N253" i="5"/>
  <c r="L410" i="5" s="1"/>
  <c r="N488" i="5" s="1"/>
  <c r="O253" i="5"/>
  <c r="M410" i="5" s="1"/>
  <c r="O488" i="5" s="1"/>
  <c r="L253" i="5"/>
  <c r="J410" i="5" s="1"/>
  <c r="L488" i="5" s="1"/>
  <c r="M253" i="5"/>
  <c r="K410" i="5" s="1"/>
  <c r="M488" i="5" s="1"/>
  <c r="P253" i="5"/>
  <c r="N410" i="5" s="1"/>
  <c r="P488" i="5" s="1"/>
  <c r="K176" i="5"/>
  <c r="J176" i="5"/>
  <c r="L176" i="5"/>
  <c r="N176" i="5"/>
  <c r="M176" i="5"/>
  <c r="E566" i="5" l="1"/>
  <c r="D566" i="5"/>
  <c r="C567" i="5"/>
  <c r="O254" i="5"/>
  <c r="M411" i="5" s="1"/>
  <c r="O489" i="5" s="1"/>
  <c r="M254" i="5"/>
  <c r="K411" i="5" s="1"/>
  <c r="M489" i="5" s="1"/>
  <c r="P254" i="5"/>
  <c r="N411" i="5" s="1"/>
  <c r="P489" i="5" s="1"/>
  <c r="N254" i="5"/>
  <c r="L411" i="5" s="1"/>
  <c r="N489" i="5" s="1"/>
  <c r="L254" i="5"/>
  <c r="J411" i="5" s="1"/>
  <c r="L489" i="5" s="1"/>
  <c r="K177" i="5"/>
  <c r="J177" i="5"/>
  <c r="N177" i="5"/>
  <c r="M177" i="5"/>
  <c r="L177" i="5"/>
  <c r="D567" i="5" l="1"/>
  <c r="E567" i="5"/>
  <c r="C568" i="5"/>
  <c r="O255" i="5"/>
  <c r="M412" i="5" s="1"/>
  <c r="O490" i="5" s="1"/>
  <c r="N255" i="5"/>
  <c r="L412" i="5" s="1"/>
  <c r="N490" i="5" s="1"/>
  <c r="L255" i="5"/>
  <c r="J412" i="5" s="1"/>
  <c r="L490" i="5" s="1"/>
  <c r="P255" i="5"/>
  <c r="N412" i="5" s="1"/>
  <c r="P490" i="5" s="1"/>
  <c r="M255" i="5"/>
  <c r="K412" i="5" s="1"/>
  <c r="M490" i="5" s="1"/>
  <c r="K178" i="5"/>
  <c r="J178" i="5"/>
  <c r="L178" i="5"/>
  <c r="N178" i="5"/>
  <c r="M178" i="5"/>
  <c r="D568" i="5" l="1"/>
  <c r="E568" i="5"/>
  <c r="C569" i="5"/>
  <c r="N256" i="5"/>
  <c r="L413" i="5" s="1"/>
  <c r="N491" i="5" s="1"/>
  <c r="M256" i="5"/>
  <c r="K413" i="5" s="1"/>
  <c r="M491" i="5" s="1"/>
  <c r="O256" i="5"/>
  <c r="M413" i="5" s="1"/>
  <c r="O491" i="5" s="1"/>
  <c r="P256" i="5"/>
  <c r="N413" i="5" s="1"/>
  <c r="P491" i="5" s="1"/>
  <c r="L256" i="5"/>
  <c r="J413" i="5" s="1"/>
  <c r="L491" i="5" s="1"/>
  <c r="K179" i="5"/>
  <c r="J179" i="5"/>
  <c r="N179" i="5"/>
  <c r="M179" i="5"/>
  <c r="L179" i="5"/>
  <c r="D569" i="5" l="1"/>
  <c r="E569" i="5"/>
  <c r="C570" i="5"/>
  <c r="N257" i="5"/>
  <c r="L414" i="5" s="1"/>
  <c r="N492" i="5" s="1"/>
  <c r="P257" i="5"/>
  <c r="N414" i="5" s="1"/>
  <c r="P492" i="5" s="1"/>
  <c r="L257" i="5"/>
  <c r="J414" i="5" s="1"/>
  <c r="L492" i="5" s="1"/>
  <c r="O257" i="5"/>
  <c r="M414" i="5" s="1"/>
  <c r="O492" i="5" s="1"/>
  <c r="M257" i="5"/>
  <c r="K414" i="5" s="1"/>
  <c r="M492" i="5" s="1"/>
  <c r="J180" i="5"/>
  <c r="K180" i="5"/>
  <c r="N180" i="5"/>
  <c r="M180" i="5"/>
  <c r="L180" i="5"/>
  <c r="D570" i="5" l="1"/>
  <c r="E570" i="5"/>
  <c r="C571" i="5"/>
  <c r="N258" i="5"/>
  <c r="L415" i="5" s="1"/>
  <c r="N493" i="5" s="1"/>
  <c r="P258" i="5"/>
  <c r="N415" i="5" s="1"/>
  <c r="P493" i="5" s="1"/>
  <c r="L258" i="5"/>
  <c r="J415" i="5" s="1"/>
  <c r="L493" i="5" s="1"/>
  <c r="O258" i="5"/>
  <c r="M415" i="5" s="1"/>
  <c r="O493" i="5" s="1"/>
  <c r="M258" i="5"/>
  <c r="K415" i="5" s="1"/>
  <c r="M493" i="5" s="1"/>
  <c r="J181" i="5"/>
  <c r="K181" i="5"/>
  <c r="N181" i="5"/>
  <c r="M181" i="5"/>
  <c r="L181" i="5"/>
  <c r="D571" i="5" l="1"/>
  <c r="E571" i="5"/>
  <c r="C572" i="5"/>
  <c r="M259" i="5"/>
  <c r="K416" i="5" s="1"/>
  <c r="M494" i="5" s="1"/>
  <c r="N259" i="5"/>
  <c r="L416" i="5" s="1"/>
  <c r="N494" i="5" s="1"/>
  <c r="P259" i="5"/>
  <c r="N416" i="5" s="1"/>
  <c r="P494" i="5" s="1"/>
  <c r="O259" i="5"/>
  <c r="M416" i="5" s="1"/>
  <c r="O494" i="5" s="1"/>
  <c r="L259" i="5"/>
  <c r="J416" i="5" s="1"/>
  <c r="L494" i="5" s="1"/>
  <c r="K182" i="5"/>
  <c r="J182" i="5"/>
  <c r="N183" i="5"/>
  <c r="M183" i="5"/>
  <c r="L183" i="5"/>
  <c r="L182" i="5"/>
  <c r="N182" i="5"/>
  <c r="M182" i="5"/>
  <c r="E572" i="5" l="1"/>
  <c r="D572" i="5"/>
  <c r="C573" i="5"/>
  <c r="N260" i="5"/>
  <c r="L417" i="5" s="1"/>
  <c r="N495" i="5" s="1"/>
  <c r="O261" i="5"/>
  <c r="M418" i="5" s="1"/>
  <c r="O496" i="5" s="1"/>
  <c r="N261" i="5"/>
  <c r="L418" i="5" s="1"/>
  <c r="N496" i="5" s="1"/>
  <c r="P261" i="5"/>
  <c r="N418" i="5" s="1"/>
  <c r="P496" i="5" s="1"/>
  <c r="M260" i="5"/>
  <c r="K417" i="5" s="1"/>
  <c r="M495" i="5" s="1"/>
  <c r="L260" i="5"/>
  <c r="J417" i="5" s="1"/>
  <c r="L495" i="5" s="1"/>
  <c r="O260" i="5"/>
  <c r="M417" i="5" s="1"/>
  <c r="O495" i="5" s="1"/>
  <c r="P260" i="5"/>
  <c r="N417" i="5" s="1"/>
  <c r="P495" i="5" s="1"/>
  <c r="L184" i="5"/>
  <c r="N184" i="5"/>
  <c r="M184" i="5"/>
  <c r="E573" i="5" l="1"/>
  <c r="D573" i="5"/>
  <c r="C574" i="5"/>
  <c r="O262" i="5"/>
  <c r="M419" i="5" s="1"/>
  <c r="O497" i="5" s="1"/>
  <c r="P262" i="5"/>
  <c r="N419" i="5" s="1"/>
  <c r="P497" i="5" s="1"/>
  <c r="N262" i="5"/>
  <c r="L419" i="5" s="1"/>
  <c r="N497" i="5" s="1"/>
  <c r="N185" i="5"/>
  <c r="M185" i="5"/>
  <c r="L185" i="5"/>
  <c r="C575" i="5"/>
  <c r="E575" i="5" l="1"/>
  <c r="D575" i="5"/>
  <c r="E574" i="5"/>
  <c r="D574" i="5"/>
  <c r="P263" i="5"/>
  <c r="N420" i="5" s="1"/>
  <c r="P498" i="5" s="1"/>
  <c r="O263" i="5"/>
  <c r="M420" i="5" s="1"/>
  <c r="O498" i="5" s="1"/>
  <c r="N263" i="5"/>
  <c r="L420" i="5" s="1"/>
  <c r="N498" i="5" s="1"/>
  <c r="N186" i="5"/>
  <c r="M186" i="5"/>
  <c r="L186" i="5"/>
  <c r="C576" i="5"/>
  <c r="E576" i="5" l="1"/>
  <c r="D576" i="5"/>
  <c r="O264" i="5"/>
  <c r="M421" i="5" s="1"/>
  <c r="O499" i="5" s="1"/>
  <c r="P264" i="5"/>
  <c r="N421" i="5" s="1"/>
  <c r="P499" i="5" s="1"/>
  <c r="N264" i="5"/>
  <c r="L421" i="5" s="1"/>
  <c r="N499" i="5" s="1"/>
  <c r="N187" i="5"/>
  <c r="M187" i="5"/>
  <c r="L187" i="5"/>
  <c r="C577" i="5"/>
  <c r="E577" i="5" l="1"/>
  <c r="D577" i="5"/>
  <c r="O265" i="5"/>
  <c r="M422" i="5" s="1"/>
  <c r="O500" i="5" s="1"/>
  <c r="P265" i="5"/>
  <c r="N422" i="5" s="1"/>
  <c r="P500" i="5" s="1"/>
  <c r="N265" i="5"/>
  <c r="L422" i="5" s="1"/>
  <c r="N500" i="5" s="1"/>
  <c r="C52" i="5"/>
  <c r="C53" i="5"/>
  <c r="C51" i="5"/>
  <c r="E51" i="5" s="1"/>
  <c r="G51" i="5" s="1"/>
  <c r="I51" i="5" s="1"/>
  <c r="C578" i="5"/>
  <c r="B88" i="3"/>
  <c r="C86" i="3" s="1"/>
  <c r="E86" i="3" s="1"/>
  <c r="G86" i="3" s="1"/>
  <c r="I86" i="3" s="1"/>
  <c r="E578" i="5" l="1"/>
  <c r="D578" i="5"/>
  <c r="B98" i="9"/>
  <c r="C96" i="9" s="1"/>
  <c r="E96" i="9" s="1"/>
  <c r="G96" i="9" s="1"/>
  <c r="I96" i="9" s="1"/>
  <c r="N188" i="5"/>
  <c r="M188" i="5"/>
  <c r="L188" i="5"/>
  <c r="C579" i="5"/>
  <c r="E52" i="5"/>
  <c r="G52" i="5" s="1"/>
  <c r="I52" i="5" s="1"/>
  <c r="E53" i="5"/>
  <c r="G53" i="5" s="1"/>
  <c r="I53" i="5" s="1"/>
  <c r="C87" i="3"/>
  <c r="E87" i="3" s="1"/>
  <c r="G87" i="3" s="1"/>
  <c r="I87" i="3" s="1"/>
  <c r="C88" i="3"/>
  <c r="E88" i="3" s="1"/>
  <c r="G88" i="3" s="1"/>
  <c r="I88" i="3" s="1"/>
  <c r="D579" i="5" l="1"/>
  <c r="E579" i="5"/>
  <c r="N266" i="5"/>
  <c r="L423" i="5" s="1"/>
  <c r="N501" i="5" s="1"/>
  <c r="O266" i="5"/>
  <c r="M423" i="5" s="1"/>
  <c r="O501" i="5" s="1"/>
  <c r="P266" i="5"/>
  <c r="N423" i="5" s="1"/>
  <c r="P501" i="5" s="1"/>
  <c r="C97" i="9"/>
  <c r="E97" i="9" s="1"/>
  <c r="G97" i="9" s="1"/>
  <c r="I97" i="9" s="1"/>
  <c r="C98" i="9"/>
  <c r="E98" i="9" s="1"/>
  <c r="G98" i="9" s="1"/>
  <c r="I98" i="9" s="1"/>
  <c r="N189" i="5"/>
  <c r="M189" i="5"/>
  <c r="L189" i="5"/>
  <c r="I58" i="5"/>
  <c r="I93" i="3"/>
  <c r="N531" i="7"/>
  <c r="C568" i="7"/>
  <c r="O568" i="7" s="1"/>
  <c r="C569" i="7"/>
  <c r="O569" i="7" s="1"/>
  <c r="C580" i="5" l="1"/>
  <c r="O267" i="5"/>
  <c r="M424" i="5" s="1"/>
  <c r="O502" i="5" s="1"/>
  <c r="N267" i="5"/>
  <c r="L424" i="5" s="1"/>
  <c r="N502" i="5" s="1"/>
  <c r="P267" i="5"/>
  <c r="N424" i="5" s="1"/>
  <c r="P502" i="5" s="1"/>
  <c r="I103" i="9"/>
  <c r="N190" i="5"/>
  <c r="L190" i="5"/>
  <c r="M190" i="5"/>
  <c r="P569" i="7"/>
  <c r="E602" i="7" s="1"/>
  <c r="P568" i="7"/>
  <c r="K601" i="7" s="1"/>
  <c r="D18" i="5" l="1"/>
  <c r="D580" i="5"/>
  <c r="E580" i="5"/>
  <c r="L601" i="7"/>
  <c r="J601" i="7"/>
  <c r="C581" i="5"/>
  <c r="I602" i="7"/>
  <c r="J602" i="7"/>
  <c r="O268" i="5"/>
  <c r="M425" i="5" s="1"/>
  <c r="O503" i="5" s="1"/>
  <c r="N268" i="5"/>
  <c r="L425" i="5" s="1"/>
  <c r="N503" i="5" s="1"/>
  <c r="P268" i="5"/>
  <c r="N425" i="5" s="1"/>
  <c r="P503" i="5" s="1"/>
  <c r="C582" i="5" s="1"/>
  <c r="H602" i="7"/>
  <c r="C602" i="7"/>
  <c r="G602" i="7"/>
  <c r="M602" i="7"/>
  <c r="N602" i="7"/>
  <c r="K602" i="7"/>
  <c r="L602" i="7"/>
  <c r="D602" i="7"/>
  <c r="F602" i="7"/>
  <c r="D81" i="9"/>
  <c r="N191" i="5"/>
  <c r="M191" i="5"/>
  <c r="L191" i="5"/>
  <c r="D601" i="7"/>
  <c r="H601" i="7"/>
  <c r="G601" i="7"/>
  <c r="E601" i="7"/>
  <c r="M601" i="7"/>
  <c r="I601" i="7"/>
  <c r="N601" i="7"/>
  <c r="F601" i="7"/>
  <c r="C601" i="7"/>
  <c r="D582" i="5" l="1"/>
  <c r="E582" i="5"/>
  <c r="D581" i="5"/>
  <c r="E581" i="5"/>
  <c r="O602" i="7"/>
  <c r="O269" i="5"/>
  <c r="M426" i="5" s="1"/>
  <c r="O504" i="5" s="1"/>
  <c r="N269" i="5"/>
  <c r="L426" i="5" s="1"/>
  <c r="N504" i="5" s="1"/>
  <c r="P269" i="5"/>
  <c r="N426" i="5" s="1"/>
  <c r="P504" i="5" s="1"/>
  <c r="O601" i="7"/>
  <c r="C583" i="5" l="1"/>
  <c r="D583" i="5" l="1"/>
  <c r="E583" i="5"/>
</calcChain>
</file>

<file path=xl/sharedStrings.xml><?xml version="1.0" encoding="utf-8"?>
<sst xmlns="http://schemas.openxmlformats.org/spreadsheetml/2006/main" count="1330" uniqueCount="404">
  <si>
    <t>1/ Weekly forecast reflects settlement futures prices and/or available farm prices received on that date.</t>
  </si>
  <si>
    <t>2009-10</t>
  </si>
  <si>
    <t>2010-11</t>
  </si>
  <si>
    <t>2012-13</t>
  </si>
  <si>
    <t>2011-12</t>
  </si>
  <si>
    <t>Brief description of the futures forecast model</t>
  </si>
  <si>
    <t>On this worksheet, users can change a marketing year forecast by using their own futures prices, monthly basis values, and/or monthly marketing weights.</t>
  </si>
  <si>
    <t>Basis</t>
  </si>
  <si>
    <t xml:space="preserve">Futures price </t>
  </si>
  <si>
    <t>Marketing year</t>
  </si>
  <si>
    <t>Marketing weights</t>
  </si>
  <si>
    <t>This worksheet defines key terms associated with the futures forecast model.</t>
  </si>
  <si>
    <t>This worksheet provides current and historical data needed to produce the marketing year forecasts:</t>
  </si>
  <si>
    <t>Marketing year month</t>
  </si>
  <si>
    <t>Share of total for the marketing year</t>
  </si>
  <si>
    <t>Season-average price received</t>
  </si>
  <si>
    <t>Data and sources</t>
  </si>
  <si>
    <t>Forecast procedures</t>
  </si>
  <si>
    <t>2005-06</t>
  </si>
  <si>
    <t>2006-07</t>
  </si>
  <si>
    <t>2007-08</t>
  </si>
  <si>
    <t>Midpoint of the WASDE SAP projection</t>
  </si>
  <si>
    <t>The futures forecast model requires the following data:</t>
  </si>
  <si>
    <t>WASDE projection</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</si>
  <si>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</si>
  <si>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</si>
  <si>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</si>
  <si>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</si>
  <si>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</si>
  <si>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</si>
  <si>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</si>
  <si>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</si>
  <si>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</si>
  <si>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</si>
  <si>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</si>
  <si>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</si>
  <si>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</si>
  <si>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</si>
  <si>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</si>
  <si>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</si>
  <si>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</si>
  <si>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</si>
  <si>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</si>
  <si>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</si>
  <si>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</si>
  <si>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</si>
  <si>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</si>
  <si>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</si>
  <si>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</si>
  <si>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</si>
  <si>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</si>
  <si>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</si>
  <si>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</si>
  <si>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</si>
  <si>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</si>
  <si>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</si>
  <si>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</si>
  <si>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</si>
  <si>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</si>
  <si>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</si>
  <si>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</si>
  <si>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</si>
  <si>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Current futures price by trading contract 2/</t>
  </si>
  <si>
    <t>Actual monthly farm price, if available 4/</t>
  </si>
  <si>
    <t>1/ The marketing year for corn is September-August.</t>
  </si>
  <si>
    <t>WASDE release date</t>
  </si>
  <si>
    <t>This worksheet provides:</t>
  </si>
  <si>
    <t>Season-average farm price received</t>
  </si>
  <si>
    <t>Sum of weights =</t>
  </si>
  <si>
    <t>September</t>
  </si>
  <si>
    <t>October</t>
  </si>
  <si>
    <t>November</t>
  </si>
  <si>
    <t>December</t>
  </si>
  <si>
    <t>January</t>
  </si>
  <si>
    <t>February</t>
  </si>
  <si>
    <t>March</t>
  </si>
  <si>
    <t>April</t>
  </si>
  <si>
    <t>May</t>
  </si>
  <si>
    <t>June</t>
  </si>
  <si>
    <t>July</t>
  </si>
  <si>
    <t>August</t>
  </si>
  <si>
    <t xml:space="preserve">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</si>
  <si>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</si>
  <si>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</si>
  <si>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</si>
  <si>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</si>
  <si>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</si>
  <si>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</si>
  <si>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</si>
  <si>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</si>
  <si>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</si>
  <si>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</si>
  <si>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</si>
  <si>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</si>
  <si>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</si>
  <si>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</si>
  <si>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</si>
  <si>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</si>
  <si>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</si>
  <si>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</si>
  <si>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 xml:space="preserve">September </t>
  </si>
  <si>
    <t xml:space="preserve">Marketing </t>
  </si>
  <si>
    <t xml:space="preserve"> Annual</t>
  </si>
  <si>
    <t xml:space="preserve">  </t>
  </si>
  <si>
    <t>Forecast of season-average price received:</t>
  </si>
  <si>
    <t>Explanation of forecast (table 1)</t>
  </si>
  <si>
    <t>Explanation of detailed computational steps for the weekly forecasts for the marketing year (tables 2 through 7)</t>
  </si>
  <si>
    <t>Chart of weekly futures model forecasts for the entire marketing year (figure 1)</t>
  </si>
  <si>
    <t>2008-09</t>
  </si>
  <si>
    <t>1/ Date on which the settlement prices are observed.</t>
  </si>
  <si>
    <t>1/ Weekly forecast reflects futures settlement prices and/or available farm prices received on that date.</t>
  </si>
  <si>
    <t>2013-14</t>
  </si>
  <si>
    <t>2014-15</t>
  </si>
  <si>
    <t>2015-16</t>
  </si>
  <si>
    <t>2016-17</t>
  </si>
  <si>
    <t>2017-18</t>
  </si>
  <si>
    <t>2018-19</t>
  </si>
  <si>
    <t xml:space="preserve">Date of Futures Forecast: </t>
  </si>
  <si>
    <t>Date of Futures Forecast:</t>
  </si>
  <si>
    <t>Change Forecast</t>
  </si>
  <si>
    <t xml:space="preserve">October </t>
  </si>
  <si>
    <t xml:space="preserve">December </t>
  </si>
  <si>
    <t xml:space="preserve">March </t>
  </si>
  <si>
    <r>
      <t xml:space="preserve">Forecast period </t>
    </r>
    <r>
      <rPr>
        <vertAlign val="superscript"/>
        <sz val="10"/>
        <rFont val="Arial"/>
        <family val="2"/>
      </rPr>
      <t>1</t>
    </r>
  </si>
  <si>
    <t xml:space="preserve">November </t>
  </si>
  <si>
    <t xml:space="preserve">January </t>
  </si>
  <si>
    <t xml:space="preserve">April </t>
  </si>
  <si>
    <t xml:space="preserve">June </t>
  </si>
  <si>
    <t xml:space="preserve">August </t>
  </si>
  <si>
    <t xml:space="preserve">February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</si>
  <si>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</si>
  <si>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</si>
  <si>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</si>
  <si>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</si>
  <si>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</si>
  <si>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</si>
  <si>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</si>
  <si>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</si>
  <si>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</si>
  <si>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</si>
  <si>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</si>
  <si>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</si>
  <si>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</si>
  <si>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</si>
  <si>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</si>
  <si>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</si>
  <si>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</si>
  <si>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</si>
  <si>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</si>
  <si>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</si>
  <si>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</si>
  <si>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</si>
  <si>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</si>
  <si>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2011/12</t>
  </si>
  <si>
    <t>2012/13</t>
  </si>
  <si>
    <t>2013/14</t>
  </si>
  <si>
    <t>2014/15</t>
  </si>
  <si>
    <t>2015/16</t>
  </si>
  <si>
    <t>2016/17</t>
  </si>
  <si>
    <t xml:space="preserve">Cents per pound </t>
  </si>
  <si>
    <t>-------------------------------------------------------------------Cents per pound --------------------------------------------------------------------------</t>
  </si>
  <si>
    <t>Basis (7-year olympic U.S. average)</t>
  </si>
  <si>
    <t>1987/88--1993/94</t>
  </si>
  <si>
    <t>1988/89--1994/95</t>
  </si>
  <si>
    <t>1989/90--1995/96</t>
  </si>
  <si>
    <t>1990/91--1996-97</t>
  </si>
  <si>
    <t>1991/92--1997/98</t>
  </si>
  <si>
    <t>1992/93--1998/99</t>
  </si>
  <si>
    <t>1993/94--1999/00</t>
  </si>
  <si>
    <t>1994/95--2000/01</t>
  </si>
  <si>
    <t>1995/96--2001/02</t>
  </si>
  <si>
    <t>1996/97--2002/03</t>
  </si>
  <si>
    <t>1997/98--2003/04</t>
  </si>
  <si>
    <t>1998/99--2004/05</t>
  </si>
  <si>
    <t>1999/00--2005/06</t>
  </si>
  <si>
    <t>2000/01--2006/07</t>
  </si>
  <si>
    <t>2001/02--2007/08</t>
  </si>
  <si>
    <t>2002/03--2008/09</t>
  </si>
  <si>
    <t>2003/04--2009/10</t>
  </si>
  <si>
    <t>2004/05--2010/11</t>
  </si>
  <si>
    <t>2005/06--2011/12</t>
  </si>
  <si>
    <t>2006/07--2012/13</t>
  </si>
  <si>
    <t>2007/08--2013/14</t>
  </si>
  <si>
    <t>2008/09--2014/15</t>
  </si>
  <si>
    <t>2009/10--2015/16</t>
  </si>
  <si>
    <t>2010/11</t>
  </si>
  <si>
    <t>2018/19</t>
  </si>
  <si>
    <t>2010/11--2016/17</t>
  </si>
  <si>
    <t>Percent harvested</t>
  </si>
  <si>
    <t xml:space="preserve">Cents per bushel </t>
  </si>
  <si>
    <t>Weight adjustment needed</t>
  </si>
  <si>
    <t>Weekly forecast period</t>
  </si>
  <si>
    <t xml:space="preserve">1/ The marketing year for upland cotton is August --July. </t>
  </si>
  <si>
    <t>Chart of weekly futures model forecasts for the entire projection cycle (figure 1).</t>
  </si>
  <si>
    <t>Explanation of detailed computational steps for the weekly forecasts for the projection cycle (tables 2 through 7)</t>
  </si>
  <si>
    <t xml:space="preserve"> Chart of weekly futures-adjusted model forecasts for the entire marketing year (figure 1).</t>
  </si>
  <si>
    <t xml:space="preserve">Sum of marketings </t>
  </si>
  <si>
    <t>1,000 Bales</t>
  </si>
  <si>
    <t xml:space="preserve">Monthly Percent of Total Marketing Year </t>
  </si>
  <si>
    <t>----------------------------------------------------------------------------Cents per pound --------------------------------------------------------------------------</t>
  </si>
  <si>
    <t xml:space="preserve">Monthly marketing weights (7-year olympic average) </t>
  </si>
  <si>
    <t>2011/12--2017/18</t>
  </si>
  <si>
    <t>Cents per pound</t>
  </si>
  <si>
    <t xml:space="preserve">Monthly marketing weights (7-year U.S. olympic average) </t>
  </si>
  <si>
    <t>Basis (7-year U.S. olympic average)</t>
  </si>
  <si>
    <t>Monthly basis (7-year Olympic U.S. average)</t>
  </si>
  <si>
    <t xml:space="preserve">Monthly marketing weights (7-year Olympic U.S. average) </t>
  </si>
  <si>
    <t>-------------------------------------------------------------------------------Cents per pound -------------------------------------------------------------------------------------</t>
  </si>
  <si>
    <t>Basis = 7-year olympic monthly average, 2011/12--2017/18, mkt. yr.</t>
  </si>
  <si>
    <t>Monthly basis (7-year olympic average)</t>
  </si>
  <si>
    <t>National marketing assistance loan rate</t>
  </si>
  <si>
    <t>-------------------------------------------------------------------------------------Cents per pound -----------------------------------------------------------------------------------</t>
  </si>
  <si>
    <t>in 7 mo. Window</t>
  </si>
  <si>
    <t>2019-20</t>
  </si>
  <si>
    <t xml:space="preserve">The December release projection was carried forward to January. </t>
  </si>
  <si>
    <t xml:space="preserve">Percent </t>
  </si>
  <si>
    <t>2/ Error = Futures forecast - Actual SAP</t>
  </si>
  <si>
    <t>1/</t>
  </si>
  <si>
    <t>Error 2/</t>
  </si>
  <si>
    <t>Error 3/</t>
  </si>
  <si>
    <t>Forecast period</t>
  </si>
  <si>
    <t xml:space="preserve">3/ Percent error = Error / Actual SAP </t>
  </si>
  <si>
    <t xml:space="preserve">4/ Because of the December 21, 2018 Government shutdown, the January Agricultural Prices release of the December NASS farm price did not occur until February 20, 2019. </t>
  </si>
  <si>
    <t>2019/20</t>
  </si>
  <si>
    <t>2020/21</t>
  </si>
  <si>
    <t>2020-21</t>
  </si>
  <si>
    <t>2012/13--2018/19</t>
  </si>
  <si>
    <t>Weekly forecast of the upland cotton season-average farm price received (SAP) for marketing year 2019/20:</t>
  </si>
  <si>
    <t>Basis = 7-year olympic monthly average, 2012/13--2018/19, mkt. yr.</t>
  </si>
  <si>
    <t>2013/14--2019/20</t>
  </si>
  <si>
    <t xml:space="preserve">Mkt. wt. = 7-year olympic avg. 2011/12-2017/18 mkt. yrs. </t>
  </si>
  <si>
    <t>Mkt. wt. = 7-year olympic avg. 2012/13-2018/19 mkt. yrs.</t>
  </si>
  <si>
    <t>How to change the most recent forecast for marketing year 2019/20 (table 1)</t>
  </si>
  <si>
    <t>How to change the forecast for marketing year 2018/19 (table 2)</t>
  </si>
  <si>
    <r>
      <t xml:space="preserve">Actual SAP (available in October </t>
    </r>
    <r>
      <rPr>
        <i/>
        <sz val="10"/>
        <rFont val="Arial"/>
        <family val="2"/>
      </rPr>
      <t>Agricultural Prices</t>
    </r>
    <r>
      <rPr>
        <sz val="10"/>
        <rFont val="Arial"/>
        <family val="2"/>
      </rPr>
      <t xml:space="preserve"> report 2019)</t>
    </r>
  </si>
  <si>
    <r>
      <t xml:space="preserve">Actual SAP (available in October </t>
    </r>
    <r>
      <rPr>
        <i/>
        <sz val="10"/>
        <rFont val="Arial"/>
        <family val="2"/>
      </rPr>
      <t>Agricultural Prices</t>
    </r>
    <r>
      <rPr>
        <sz val="10"/>
        <rFont val="Arial"/>
        <family val="2"/>
      </rPr>
      <t xml:space="preserve"> report, 2019)</t>
    </r>
  </si>
  <si>
    <t>WASDE SAP projection</t>
  </si>
  <si>
    <t xml:space="preserve">Monthly basis= 7-year Olympic average, 2010/11--2016/17 mkt. yrs. </t>
  </si>
  <si>
    <t>Monthly basis= 7-year Olympic average 2011/12--2017/18 mkt. yrs.</t>
  </si>
  <si>
    <t xml:space="preserve">Mkt. wt.= 7-year Olympic avg. 2010/11---2016/17 mkt. yrs. </t>
  </si>
  <si>
    <t xml:space="preserve">Mkt. wt.= 7-year Olympic avg. 2011/12---2017/18 mkt. yrs. </t>
  </si>
  <si>
    <t xml:space="preserve">7-year Olympic average </t>
  </si>
  <si>
    <t xml:space="preserve">   Cents per pound </t>
  </si>
  <si>
    <t xml:space="preserve">2/ A value of zero implies an actual price is available for that date. </t>
  </si>
  <si>
    <t>2/ Contract months include October, December, March, May, and July. Futures price quotation from the Intercontinental Exchange (ICE) settlement prices.</t>
  </si>
  <si>
    <t xml:space="preserve">Step # 5 Futures model forecast of the season-average price received (weighted average) (Cents/lb.)  = </t>
  </si>
  <si>
    <t xml:space="preserve"> Therefore, we use the nearby contract’s average monthly futures price of the month prior to contract expiration.</t>
  </si>
  <si>
    <t>Table 11. 7 -year Olympic average monthly marketing weights for U.S. upland cotton, marketing years 1994/95--2019/20</t>
  </si>
  <si>
    <t>Table 12. Adjusted 7 -year Olympic average monthly marketing weights for U.S. upland cotton, marketing years 1987/88--2019/20</t>
  </si>
  <si>
    <t xml:space="preserve"> ● This worksheet provides:</t>
  </si>
  <si>
    <t>─ A weekly forecast of the season-average farm price received. Users may change the weekly forecast by going to the Change Forecast worksheet.</t>
  </si>
  <si>
    <t>─ A chart of weekly forecasts for the entire marketing year.</t>
  </si>
  <si>
    <t>● This worksheet defines key terms associated with the futures forecast model.</t>
  </si>
  <si>
    <t>─ Weekly and monthly futures prices of the nearby contract by marketing year.</t>
  </si>
  <si>
    <t>─ Monthly and annual farm prices received by marketing year.</t>
  </si>
  <si>
    <t>─ Monthly basis values by marketing year.</t>
  </si>
  <si>
    <t>─ Monthly marketing weights by marketing year.</t>
  </si>
  <si>
    <t xml:space="preserve">─ The most recent World Agricultural Supply and Demand Estimates (WASDE) for season average farm price received. </t>
  </si>
  <si>
    <t xml:space="preserve">Date of weekly forecast </t>
  </si>
  <si>
    <t xml:space="preserve">  Cents per pound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</si>
  <si>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</si>
  <si>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</si>
  <si>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</si>
  <si>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7-year olympic monthly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</si>
  <si>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</si>
  <si>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forecast derived from actual farm prices received and/or futures-adjusted forecasts. Column H reflects each month’s moving 7-year olympic monthly average marketing weight.</t>
  </si>
  <si>
    <t>● Step # 5 computes the season-average price received forecast, a summation of monthly price weights found in column I.</t>
  </si>
  <si>
    <t xml:space="preserve">Table 1. Futures model forecast of U.S. upland cotton producers' season-average price received (SAP),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</si>
  <si>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</si>
  <si>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</si>
  <si>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</si>
  <si>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</si>
  <si>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</si>
  <si>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</si>
  <si>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</si>
  <si>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</si>
  <si>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</si>
  <si>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</si>
  <si>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</si>
  <si>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</si>
  <si>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</si>
  <si>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</si>
  <si>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moving 7-year olympic monthly average basis from Data! Table 8 and the futures price from Table 2. </t>
  </si>
  <si>
    <t xml:space="preserve">─ Step # 3 inserts a monthly price received, if available, from Data! Table 4 into table 4. </t>
  </si>
  <si>
    <t xml:space="preserve">─ Step # 4 computes each month’s price received forecast, weighted by percentage of monthly marketings, and inserts into table 6. It is a product of the monthly forecast in table 5 times a moving 7-year adjusted olympic monthly average marketing weights from Data! Table 11.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</si>
  <si>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</si>
  <si>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1/ Weekly forecast reflects futures settlement price on that date.  </t>
  </si>
  <si>
    <t xml:space="preserve">1/ Weekly forecast reflects available farm prices received on that date. </t>
  </si>
  <si>
    <t xml:space="preserve">2/ As of January 1, 2015 NASS discontinued reporting mid-month farm prices and instead reports only full month prices. As a result, an additional month's time is required before the full month price is available, thus requiring an additonal month of a futures adjusted forecast. </t>
  </si>
  <si>
    <t xml:space="preserve">Forecast accuracy statistics     </t>
  </si>
  <si>
    <t>● Step # 2 calculates a monthly price forecast found in column E by adding a moving 7-year olympic average basis found in column D to the monthly futures price found in column C. Column F reflects, when available, actual monthly farm prices received by U.S. producers.</t>
  </si>
  <si>
    <t xml:space="preserve"> Different futures prices may be entered into column B by the user. </t>
  </si>
  <si>
    <t xml:space="preserve">  Different basis values may be entered into column D by the user. </t>
  </si>
  <si>
    <t>● Step # 4 computes each month’s price weight, as found in column I, and is a product of columns G and H. Column G reflects a composite forecast derived from farm prices received or futures prices. Column H reflects each month’s moving 7-year-olympic average marketing weight.</t>
  </si>
  <si>
    <t xml:space="preserve"> Different marketing weights may be inserted into column H by the user. </t>
  </si>
  <si>
    <t xml:space="preserve">These forecasts are relevant from May 2018 through August 2019. However, the ability to change these forecasts remains in the spreadsheet until May 2020, the beginning of the next forecast period. Thereafter, marketing year 2018/19 forecasts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</si>
  <si>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</si>
  <si>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</si>
  <si>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Step # 2 calculates a monthly price forecast found in column E by adding a moving 7-year olympic average monthly basis found in column D to the monthly futures price found in column C. Column F reflects, when available, actual monthly farm prices received by U.S. producers.</t>
  </si>
  <si>
    <t>● Step # 3 inserts an actual monthly price received by farmers into column F, if available. Initially, this is a mid-month price but a month later becomes the full month price received. As of January 2015, only full month prices are available and used.</t>
  </si>
  <si>
    <t>● Step # 4 computes each month’s price weight, as found in column I, and is a product of columns G and H. Column G reflects a composite forecast derived from farm prices received or futures prices. Column H reflects each month’s moving 7-year olympic average monthly marketing weight.</t>
  </si>
  <si>
    <t xml:space="preserve"> Different marketing weights may be entered into column H by the user. </t>
  </si>
  <si>
    <t xml:space="preserve">Table 2. Futures model forecast of U.S. corn producers' season-average price received (SAP), marketing year 2018/19 </t>
  </si>
  <si>
    <t xml:space="preserve">● National marketing assistance loan rate. Marketing assistance loans (MAL) are a marketing tool available to producers beginning at harvest. The MAL provides interim financing at harvest time to help agricultural producers meet cash flow needs without having to sell their commodities when market prices are typically at harvest-time lows, allowing the producer to delay the sale of the commodity until more favorable market conditions emerge. MALs are considered “nonrecourse” because the loan can be redeemed by repayment, or by delivering the agricultural commodity that was pledged as collateral to the Commodity Credit Corporation (CCC) as full 
payment for the loan upon maturity. The 2014 and 2018 Farm Bill sets the national loan rate for upland cotton. </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</si>
  <si>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</si>
  <si>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</si>
  <si>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</si>
  <si>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</si>
  <si>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</si>
  <si>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</si>
  <si>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xml:space="preserve">● National marketing assistance loan rates obtained from the 2014 and 2018 Farm Act. </t>
  </si>
  <si>
    <t>● Step # 2 calculates a monthly price forecast found in column E by adding a moving 7-year monthly olympic average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</si>
  <si>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composite forecast derived from farm prices received or futures prices. Column H reflects each month’s moving 7 -year olympic average marketing weight.</t>
  </si>
  <si>
    <t xml:space="preserve">Table 2. Futures model forecast of U.S. upland cotton producers' season-average price received (SAP), marketing year 2018/19 </t>
  </si>
  <si>
    <t xml:space="preserve">Step # 5 Futures model forecast of the season-average price received (weighted average) (Cents/lb.) = </t>
  </si>
  <si>
    <t xml:space="preserve">● Weekly and monthly futures prices of the nearby contract by marketing year </t>
  </si>
  <si>
    <t>Table 3. Average monthly settlement price for the nearby upland cotton futures contract by marketing year month, marketing years 1987/88--2019/20</t>
  </si>
  <si>
    <t>● Monthly and annual farm prices received by marketing year</t>
  </si>
  <si>
    <t>● Monthly basis values by marketing year</t>
  </si>
  <si>
    <t xml:space="preserve">  Table 7. Average monthly basis (farm price received less futures) for U.S. upland cotton, marketing years 1987/88--2020/21</t>
  </si>
  <si>
    <t>Table 8. 7-year Olympic average monthly basis (farm price received less futures), for U.S. upland cotton, marketing years 1994/95--2012/21</t>
  </si>
  <si>
    <t>● Monthly marketing weights by marketing year</t>
  </si>
  <si>
    <t>Table 9. Monthly marketings for U.S. upland cotton, marketing years 1987/88--2019/20</t>
  </si>
  <si>
    <t xml:space="preserve">● Monthly season-average price received projection from World Agricultural Supply and Demand Estimates (WASDE) </t>
  </si>
  <si>
    <t xml:space="preserve">1 Weekly forecast reflects futures settlement price on that date.  </t>
  </si>
  <si>
    <t xml:space="preserve">2 Because NASS no longer reports the mid-month price we no longer have a price for the contract expiration month. </t>
  </si>
  <si>
    <t xml:space="preserve">3 Because of the December 21, 2018 Government shutdown, the December average futures price as of 11/30/2018 had to be carried into January.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</si>
  <si>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price instead of a farm price. </t>
  </si>
  <si>
    <t>2/ As of January 1, 2015 NASS discontinued reporting mid-month farm prices and instead reports only full month prices. As a result, an additional month's time is required before the full month price is available, thus requiring an additional month of a futures adjusted forecast.</t>
  </si>
  <si>
    <t xml:space="preserve">3/ Because of the December 21, 2018 Government shutdown, the December Agricultural Prices release of the November NASS farm price did not occur until January 31, 2019. </t>
  </si>
  <si>
    <t>Table 7. Average monthly basis (farm price received less futures) for U.S. upland cotton, marketing years 1987/88--2020/21</t>
  </si>
  <si>
    <t xml:space="preserve">Marketing year </t>
  </si>
  <si>
    <t>Table 10. Monthly marketing weights for U.S. upland cotton, marketing years 1987/88--2019/20</t>
  </si>
  <si>
    <t xml:space="preserve">1 Due to the Government shutdown, December 21, 2018, there was no January 12, 2019 release of the WASDE SAP projection. </t>
  </si>
  <si>
    <t xml:space="preserve">2/ A value of zero implies an actual price is available for that date.  </t>
  </si>
  <si>
    <t xml:space="preserve">● Step # 3 inserts an actual monthly price received by farmers into column F, if available. Initially, this is a mid-month price but a month later becomes the full-month price received. As of January 2015, only full month prices are available and used. </t>
  </si>
  <si>
    <t xml:space="preserve">2/ As of January 1, 2015, NASS discontinued reporting mid-month farm prices and instead reports only full-month prices. As a result, an additional month's time is required before the full month price is available, thus requiring an additional month of a futures adjusted forecast. </t>
  </si>
  <si>
    <t>● Step # 2 calculates a monthly price forecast found in column E by adding a moving 7-year Olympic average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</si>
  <si>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composite forecast derived from farm prices received and futures prices. Column H reflects each month’s moving 7-year Olympic average monthly marketing weight.</t>
  </si>
  <si>
    <t xml:space="preserve">─ Step # 2 calculates a monthly price-received forecast and enters into table 3. This forecast is the sum of a moving 7-year Olympic monthly average basis from Data! table 8 and the futures price in table 2. </t>
  </si>
  <si>
    <t xml:space="preserve">─ Step # 3 inserts a monthly price received, if available, from Data! table 4 into table 4. Initially, this is a mid-month price but a month later becomes the full month price received. As of January 2015, only full month prices are available and used. </t>
  </si>
  <si>
    <t xml:space="preserve">─ Step # 4 computes each month’s price received forecast, weighted by percentage of monthly marketings, and inserts into table 6. It is a product of the monthly composite forecast in table 5 times a moving 7-year Olympic monthly average marketing weight from Data! table 11. </t>
  </si>
  <si>
    <t>2017/18</t>
  </si>
  <si>
    <t>Table 1. Weekly (Thursday) settlement price of the nearby upland cotton futures contract, marketing year 2020/21</t>
  </si>
  <si>
    <t xml:space="preserve">Table 2. Weekly (Thursday) settlement price of the nearby upland cotton futures contract, marketing year 2019/20 </t>
  </si>
  <si>
    <t xml:space="preserve">  Table 1. Weekly (Thursday) settlement price of the nearby upland cotton futures contract, marketing year 2020/21</t>
  </si>
  <si>
    <t xml:space="preserve">  Table 2. Weekly (Thursday) settlement price of the nearby upland cotton futures contract, marketing year 2019/20</t>
  </si>
  <si>
    <t>Table 3. Average monthly settlement price for the nearby upland cotton futures contract by marketing year month, marketing years 1977/78--2020/21</t>
  </si>
  <si>
    <t>Table 5. Observed monthly farm price received by week for U.S. upland cotton producers, marketing year 2019/20 (from monthly Agricultural Prices report)</t>
  </si>
  <si>
    <t xml:space="preserve">Table 14. WASDE monthly projection of the U.S. farm price received for upland cotton by forecast period, marketing year 2019/20 </t>
  </si>
  <si>
    <t xml:space="preserve">Table 13. WASDE monthly projection of the U.S. farm price received for upland cotton by forecast period, marketing year 2020/21 </t>
  </si>
  <si>
    <t>Table 4. Observed monthly farm price received by week for U.S. upland cotton producers, marketing year 2020/21 (from monthly Agricultural Prices report)</t>
  </si>
  <si>
    <t>Table 6. Monthly and annual price received by U.S. upland cotton producers, marketing years 1987/88--2020/21</t>
  </si>
  <si>
    <t>Table 9. Monthly marketings for U.S. upland cotton, marketing years 1987/88--2020/21</t>
  </si>
  <si>
    <t>Table 10. Monthly marketing weights for U.S. upland cotton, marketing years 1987/88-2020/21</t>
  </si>
  <si>
    <t>Table 11. 7-year Olympic average monthly marketing weights for U.S. upland cotton, marketing years 1994/95--2020/21</t>
  </si>
  <si>
    <t>Table 12. Adjusted 7 -year Olympic average monthly marketing weights for U.S. upland cotton, marketing years 1987/88--2020/21</t>
  </si>
  <si>
    <t>Table 14. WASDE monthly projection of the U.S. farm price received for upland cotton by forecast period, marketing year 2019/20</t>
  </si>
  <si>
    <t>Table 13. WASDE monthly projection of the U.S. farm price received for upland cotton by forecast period, marketing year 2020/21</t>
  </si>
  <si>
    <t>Table 8. 7-year Olympic moving average monthly basis (farm price received less futures), for U.S. upland cotton, marketing years 1994/95-2020/21</t>
  </si>
  <si>
    <t>table 3. Monthly price-received forecast (nearby futures price plus the basis) by weekly forecast period, marketing year 2019/20</t>
  </si>
  <si>
    <t>table 4. Actual monthly farm price received by weekly forecast period, marketing year 2019/20</t>
  </si>
  <si>
    <t>table 5. Composite forecast of futures forecasts and actual price received (when available), by weekly forecast period, marketing year 2019/20</t>
  </si>
  <si>
    <t>table 6. Composite forecast/actual monthly farm price received weighted by percentage of monthly marketings (monthly price weight) by weekly forecast period, marketing year 2019/20</t>
  </si>
  <si>
    <t>table 7. Futures forecast of season-average price received (SAP) by weekly forecast period, marketing year 2019/20</t>
  </si>
  <si>
    <t>Table 7. Futures forecast of season-average price received (SAP) by weekly forecast period, marketing year 2020/21</t>
  </si>
  <si>
    <t>Table 6. Composite forecast/actual monthly farm price received weighted by percentage of monthly marketings (monthly price weight) by weekly forecast period, marketing year 2020/21</t>
  </si>
  <si>
    <t>Table 5. Composite forecast of futures forecasts and actual price received (when available), by weekly forecast period, marketing year 2020/21</t>
  </si>
  <si>
    <t>Table 4. Actual monthly farm price received by weekly forecast period, marketing year 2020/21</t>
  </si>
  <si>
    <t>Table 3. Monthly price-received forecast (nearby futures price plus the basis) by weekly forecast period, marketing year 2020/21</t>
  </si>
  <si>
    <t>Table 2. Weekly nearby futures price by marketing year month, marketing year 2020/21</t>
  </si>
  <si>
    <t xml:space="preserve">Table 1. Futures model forecast of U.S. upland cotton producers' season-average price received (SAP), marketing year 2020/21 </t>
  </si>
  <si>
    <t>Weekly forecast of the upland cotton season-average farm price received for crop year 2020/21:</t>
  </si>
  <si>
    <t xml:space="preserve">2020/21 Forecast </t>
  </si>
  <si>
    <t xml:space="preserve">2019/20 forecast </t>
  </si>
  <si>
    <t>Weekly forecast of the upland cotton season-average farm price received (SAP) for crop year 2019/20:</t>
  </si>
  <si>
    <t>table 1. Futures model forecast of U.S. upland cotton producers' season-average price received (SAP), marketing year 2019/20</t>
  </si>
  <si>
    <t>table 2. Weekly nearby futures price by marketing year month, marketing year 2019/20</t>
  </si>
  <si>
    <t>Source: USDA, Economic Research Service using data from Chicago Mercantile Exchange FutureSource.</t>
  </si>
  <si>
    <t>The futures price is used as a predictor of the season-average U.S. farm price. Futures prices reflect both expected supply and use, and thus can be used to forecast short-run farm prices.</t>
  </si>
  <si>
    <t>● Weekly and monthly futures prices of the nearby contract by marketing year. Daily settlement prices by contract for upland cotton are obtained from the Intercontinental Exchange (ICE) for marketing years 1987/88 to the present.</t>
  </si>
  <si>
    <t>● Monthly and annual farm prices received by marketing year are obtained from Agricultural Prices, published by USDA's National Agricultural Statistics Service.</t>
  </si>
  <si>
    <t xml:space="preserve">● Monthly basis values by marketing year. Monthly farm prices received less monthly average futures settlement prices from the nearby futures contract. See Data! table 7. </t>
  </si>
  <si>
    <t>● Monthly marketing weights by marketing year. Monthly marketing weights are computed by ERS from monthly marketings, see DATA! table 9 for monthly marketings and DATA! tables 10-12 for monthly marketing weight computations. Monthly marketings are from USDA, National Agricultural Statistics Service's monthly Agricultural Prices.</t>
  </si>
  <si>
    <t>● Monthly season-average price-received projections from WASDE. Price projections from USDA are from World Agricultural Supply and Demand Estimates (WASDE), published by USDA’s World Agricultural Outlook Board.</t>
  </si>
  <si>
    <t xml:space="preserve">The forecast period for each marketing year covers 15 months, beginning in May, 3 months before the start of the marketing year (August through July) and concludes with July, the last month of the marketing year. The forecast period is similar for both the futures model forecast and USDA’s WASDE projections. Model forecasts are made weekly, relying on Thursday's settlement futures price, but are reported once a month. </t>
  </si>
  <si>
    <t>The following steps are used to compute the model forecast: (Refer to example ables 1 and 2 below to follow each step.)</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</si>
  <si>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cotton basis is the difference between the September farm price received by U.S. cotton producers and September’s average settlement price of the nearby December futures cotton contract. In December, the basis is the difference between the December farm price received by U.S. cotton producers and December's average settlement price of the March futures contract, which is the next nearby contract for cotton. In this model, a 7-year moving monthly Olympic average of the basis is used to compute the forecast. The 7-year Olympic average is updated annually.</t>
    </r>
  </si>
  <si>
    <r>
      <t xml:space="preserve">● </t>
    </r>
    <r>
      <rPr>
        <b/>
        <sz val="12"/>
        <rFont val="Times New Roman"/>
        <family val="1"/>
      </rPr>
      <t>Futures price:</t>
    </r>
    <r>
      <rPr>
        <sz val="12"/>
        <rFont val="Times New Roman"/>
        <family val="1"/>
      </rPr>
      <t xml:space="preserve"> The settlement futures prices from the Intercontinental Exchange (ICE) contract for No. 2 upland cotton are used for this analysis. The price for the nearby contract is used except when the Marketing-year month coincides with the month in which the contract expires. For example, the October contract prices are used for the months of August and September, while the December contract prices are used for the months of October and November, etc. See Table 3 on the Data worksheet for information on which futures contracts cover which months.</t>
    </r>
  </si>
  <si>
    <r>
      <rPr>
        <b/>
        <sz val="12"/>
        <rFont val="Times New Roman"/>
        <family val="1"/>
      </rPr>
      <t>● 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7-year monthly moving Olympic average of these weights is used to compute the forecast. The 7-year Olympic average is updated annually. ERS computes the monthly marketing weights from monthly marketings provided by USDA, National Agricultural Statistics Service, Agricultural Prices. See DATA! Tables 9 through 12.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</si>
  <si>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upland cotton, the marketing year runs from August to July. </t>
    </r>
  </si>
  <si>
    <r>
      <t xml:space="preserve">● </t>
    </r>
    <r>
      <rPr>
        <b/>
        <sz val="12"/>
        <rFont val="Times New Roman"/>
        <family val="1"/>
      </rPr>
      <t>National marketing assistance loan rate:</t>
    </r>
    <r>
      <rPr>
        <sz val="12"/>
        <rFont val="Times New Roman"/>
        <family val="1"/>
      </rPr>
      <t xml:space="preserve"> Marketing assistance loans (MAL) are a marketing tool available to producers beginning at harvest. The MAL provides interim financing at harvest time to help agricultural producers meet cash flow needs without having to sell their commodities when market prices are typically at harvest-time lows, allowing the producer to delay the sale of the commodity until more favorable market conditions emerge. MALs are considered “nonrecourse” because the loan can be redeemed by repayment, or by delivering the agricultural commodity that was pledged as collateral to the Commodity Credit Corporation (CCC) as full 
payment for the loan upon maturity. The 2014 and 2018 Farm Bill sets the national loan rate for upland cotton. </t>
    </r>
  </si>
  <si>
    <r>
      <t>●</t>
    </r>
    <r>
      <rPr>
        <b/>
        <sz val="12"/>
        <rFont val="Times New Roman"/>
        <family val="1"/>
      </rPr>
      <t xml:space="preserve"> 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</si>
  <si>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t xml:space="preserve">FUTURES PRICE FORECAST MODEL: Estimates for the season-average price for upland cotton </t>
  </si>
  <si>
    <r>
      <t xml:space="preserve">This </t>
    </r>
    <r>
      <rPr>
        <b/>
        <sz val="12"/>
        <rFont val="Times New Roman"/>
        <family val="1"/>
      </rPr>
      <t xml:space="preserve">Contents </t>
    </r>
    <r>
      <rPr>
        <sz val="12"/>
        <rFont val="Times New Roman"/>
        <family val="1"/>
      </rPr>
      <t>sheet provides an explanation of each worksheet in the file.</t>
    </r>
  </si>
  <si>
    <t>Users are encouraged to read Forecasting the U.S. Season-Average Farm Price (SAP) of Upland Cotton: Derivation of a Futures Price Forecasting Model, which provides background information on the model for cotton, its data requirements, the forecast procedure and forecast results for marketing years 2008/09 through 2016/17. The report is available on the ERS website.</t>
  </si>
  <si>
    <t xml:space="preserve">─ An explanation of the detailed computational steps for the weekly forecasts for the marketing year. Forecast accuracy statistics are computed when the final USDA, National Agricultural Statistics Service Season-average price (SAP) becomes available. </t>
  </si>
  <si>
    <t>2020-21 Forecast</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</si>
  <si>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</si>
  <si>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</si>
  <si>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 Monthly season-average-price-received projection from USDA, World Agricultural Supply and Demand Estimates (WASDE). </t>
  </si>
  <si>
    <t>Official USDA forecasts are available from:</t>
  </si>
  <si>
    <t xml:space="preserve">─ The most recent World Agricultural Supply and Demand Estimates (WASDE) for season-average farm price received. </t>
  </si>
  <si>
    <t>2018-19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</si>
</sst>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_(* #,##0_);_(* \(#,##0\);_(* &quot;-&quot;??_);_(@_)"/>
  </numFmts>
  <fonts count="42">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u/>
      <sz val="12"/>
      <color indexed="12"/>
      <name val="Times New Roman"/>
      <family val="1"/>
    </font>
    <font>
      <sz val="12"/>
      <color indexed="12"/>
      <name val="Times New Roman"/>
      <family val="1"/>
    </font>
    <font>
      <b/>
      <vertAlign val="superscript"/>
      <sz val="10"/>
      <name val="Arial"/>
      <family val="2"/>
    </font>
    <font>
      <sz val="10"/>
      <color indexed="12"/>
      <name val="Arial"/>
      <family val="2"/>
    </font>
    <font>
      <sz val="10"/>
      <color rgb="FF0000FF"/>
      <name val="Arial"/>
      <family val="2"/>
    </font>
    <font>
      <sz val="10"/>
      <name val="Arial"/>
      <family val="2"/>
    </font>
    <font>
      <sz val="10"/>
      <color rgb="FFFF0000"/>
      <name val="Arial"/>
      <family val="2"/>
    </font>
  </fonts>
  <fills count="24">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rgb="FFD8EEC0"/>
        <bgColor indexed="64"/>
      </patternFill>
    </fill>
    <fill>
      <patternFill patternType="solid">
        <fgColor theme="4"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
      <patternFill patternType="solid">
        <fgColor rgb="FF00FFFF"/>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6">
    <xf numFmtId="0" fontId="0" fillId="0" borderId="0"/>
    <xf numFmtId="0" fontId="13" fillId="0" borderId="0" applyNumberFormat="0" applyFill="0" applyBorder="0" applyAlignment="0" applyProtection="0">
      <alignment vertical="top"/>
      <protection locked="0"/>
    </xf>
    <xf numFmtId="0" fontId="4" fillId="0" borderId="0"/>
    <xf numFmtId="0" fontId="14" fillId="0" borderId="0"/>
    <xf numFmtId="0" fontId="4" fillId="0" borderId="0"/>
    <xf numFmtId="43" fontId="40" fillId="0" borderId="0" applyFont="0" applyFill="0" applyBorder="0" applyAlignment="0" applyProtection="0"/>
  </cellStyleXfs>
  <cellXfs count="701">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9" fillId="0" borderId="1" xfId="0" applyFont="1" applyBorder="1"/>
    <xf numFmtId="0" fontId="10" fillId="0" borderId="1" xfId="0" applyFont="1" applyBorder="1"/>
    <xf numFmtId="0" fontId="0" fillId="0" borderId="1" xfId="0" applyBorder="1"/>
    <xf numFmtId="0" fontId="0" fillId="0" borderId="0" xfId="0" applyBorder="1"/>
    <xf numFmtId="0" fontId="11" fillId="0" borderId="0" xfId="0" applyFont="1" applyBorder="1"/>
    <xf numFmtId="0" fontId="12" fillId="0" borderId="0" xfId="0" applyFont="1"/>
    <xf numFmtId="0" fontId="14" fillId="0" borderId="0" xfId="3"/>
    <xf numFmtId="0" fontId="10" fillId="0" borderId="0" xfId="3" applyNumberFormat="1" applyFont="1"/>
    <xf numFmtId="0" fontId="4" fillId="0" borderId="0" xfId="4"/>
    <xf numFmtId="0" fontId="5" fillId="0" borderId="0" xfId="0" applyFont="1"/>
    <xf numFmtId="0" fontId="14" fillId="0" borderId="0" xfId="3" applyAlignment="1">
      <alignment horizontal="center"/>
    </xf>
    <xf numFmtId="0" fontId="14" fillId="0" borderId="0" xfId="3" applyFont="1" applyAlignment="1">
      <alignment horizontal="center"/>
    </xf>
    <xf numFmtId="166" fontId="10" fillId="0" borderId="0" xfId="3" applyNumberFormat="1" applyFont="1" applyAlignment="1">
      <alignment horizontal="left"/>
    </xf>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0" fontId="4" fillId="0" borderId="0" xfId="0" applyFont="1" applyAlignment="1">
      <alignment horizontal="left" indent="1"/>
    </xf>
    <xf numFmtId="0" fontId="8" fillId="0" borderId="0" xfId="0" applyFont="1" applyBorder="1"/>
    <xf numFmtId="0" fontId="6" fillId="0" borderId="0" xfId="0" applyFont="1" applyAlignment="1">
      <alignment horizontal="left"/>
    </xf>
    <xf numFmtId="0" fontId="9" fillId="0" borderId="0" xfId="0" applyFont="1"/>
    <xf numFmtId="0" fontId="6" fillId="2" borderId="0" xfId="0" applyFont="1" applyFill="1"/>
    <xf numFmtId="0" fontId="6" fillId="0" borderId="0" xfId="0" applyFont="1" applyFill="1"/>
    <xf numFmtId="0" fontId="3" fillId="0" borderId="0" xfId="0" applyFont="1" applyFill="1"/>
    <xf numFmtId="0" fontId="0" fillId="0" borderId="0" xfId="0" applyFill="1"/>
    <xf numFmtId="0" fontId="4" fillId="0" borderId="0" xfId="0" applyFont="1" applyFill="1"/>
    <xf numFmtId="0" fontId="18" fillId="0" borderId="0" xfId="0" applyFont="1" applyFill="1"/>
    <xf numFmtId="0" fontId="0" fillId="0" borderId="0" xfId="0" applyFill="1" applyBorder="1"/>
    <xf numFmtId="0" fontId="11" fillId="0" borderId="0" xfId="0" applyFont="1" applyFill="1"/>
    <xf numFmtId="0" fontId="11" fillId="0" borderId="0" xfId="0" applyFont="1" applyFill="1" applyBorder="1"/>
    <xf numFmtId="0" fontId="3" fillId="0" borderId="0" xfId="0" applyFont="1" applyFill="1" applyBorder="1"/>
    <xf numFmtId="2" fontId="11" fillId="0" borderId="0" xfId="0" applyNumberFormat="1" applyFont="1" applyFill="1" applyBorder="1"/>
    <xf numFmtId="0" fontId="22" fillId="0" borderId="0" xfId="0" quotePrefix="1" applyFont="1"/>
    <xf numFmtId="2" fontId="0" fillId="3" borderId="1" xfId="0" applyNumberFormat="1" applyFill="1" applyBorder="1"/>
    <xf numFmtId="2" fontId="0" fillId="4" borderId="1" xfId="0" applyNumberFormat="1" applyFill="1" applyBorder="1"/>
    <xf numFmtId="0" fontId="0" fillId="4" borderId="0" xfId="0" applyFill="1" applyBorder="1"/>
    <xf numFmtId="0" fontId="0" fillId="5" borderId="0" xfId="0" applyFill="1"/>
    <xf numFmtId="2" fontId="0" fillId="5" borderId="1" xfId="0" applyNumberFormat="1" applyFill="1" applyBorder="1"/>
    <xf numFmtId="0" fontId="0" fillId="6" borderId="0" xfId="0" applyFill="1"/>
    <xf numFmtId="0" fontId="0" fillId="6" borderId="1" xfId="0" applyFill="1" applyBorder="1"/>
    <xf numFmtId="2" fontId="0" fillId="6" borderId="1" xfId="0" applyNumberFormat="1" applyFill="1" applyBorder="1"/>
    <xf numFmtId="0" fontId="0" fillId="6" borderId="0" xfId="0" applyFill="1" applyBorder="1"/>
    <xf numFmtId="0" fontId="23" fillId="0" borderId="0" xfId="0" applyFont="1" applyBorder="1"/>
    <xf numFmtId="0" fontId="9" fillId="7" borderId="1" xfId="0" applyFont="1" applyFill="1" applyBorder="1"/>
    <xf numFmtId="0" fontId="0" fillId="7" borderId="1" xfId="0" applyFill="1" applyBorder="1"/>
    <xf numFmtId="0" fontId="9" fillId="7" borderId="0" xfId="0" applyFont="1" applyFill="1" applyBorder="1"/>
    <xf numFmtId="0" fontId="0" fillId="7" borderId="0" xfId="0" applyFill="1" applyBorder="1"/>
    <xf numFmtId="2" fontId="11" fillId="7" borderId="2" xfId="0" applyNumberFormat="1" applyFont="1" applyFill="1" applyBorder="1"/>
    <xf numFmtId="0" fontId="21" fillId="0" borderId="0" xfId="0" applyFont="1"/>
    <xf numFmtId="0" fontId="9" fillId="0" borderId="0" xfId="0" applyFont="1" applyBorder="1"/>
    <xf numFmtId="0" fontId="10" fillId="0" borderId="0" xfId="0" applyFont="1" applyBorder="1"/>
    <xf numFmtId="0" fontId="23" fillId="0" borderId="1" xfId="0" applyFont="1" applyBorder="1"/>
    <xf numFmtId="0" fontId="23" fillId="0" borderId="0" xfId="0" applyFont="1"/>
    <xf numFmtId="0" fontId="23" fillId="0" borderId="0" xfId="3" applyFont="1" applyBorder="1"/>
    <xf numFmtId="0" fontId="10" fillId="5" borderId="1" xfId="0" applyFont="1" applyFill="1" applyBorder="1"/>
    <xf numFmtId="0" fontId="23" fillId="5" borderId="1" xfId="0" applyFont="1" applyFill="1" applyBorder="1"/>
    <xf numFmtId="0" fontId="23" fillId="5" borderId="0" xfId="3" applyFont="1" applyFill="1" applyBorder="1"/>
    <xf numFmtId="0" fontId="10" fillId="5" borderId="0" xfId="3" applyNumberFormat="1" applyFont="1" applyFill="1"/>
    <xf numFmtId="2" fontId="23" fillId="5" borderId="0" xfId="3" applyNumberFormat="1" applyFont="1" applyFill="1"/>
    <xf numFmtId="0" fontId="23" fillId="5" borderId="0" xfId="3" applyNumberFormat="1" applyFont="1" applyFill="1"/>
    <xf numFmtId="0" fontId="23" fillId="5" borderId="0" xfId="3" applyNumberFormat="1" applyFont="1" applyFill="1" applyBorder="1"/>
    <xf numFmtId="0" fontId="10" fillId="3" borderId="0" xfId="3" applyNumberFormat="1" applyFont="1" applyFill="1"/>
    <xf numFmtId="0" fontId="10" fillId="4" borderId="0" xfId="3" applyNumberFormat="1" applyFont="1" applyFill="1"/>
    <xf numFmtId="0" fontId="10" fillId="3" borderId="1" xfId="0" applyFont="1" applyFill="1" applyBorder="1"/>
    <xf numFmtId="0" fontId="23" fillId="3" borderId="1" xfId="0" applyFont="1" applyFill="1" applyBorder="1"/>
    <xf numFmtId="0" fontId="23" fillId="3" borderId="0" xfId="3" applyFont="1" applyFill="1"/>
    <xf numFmtId="0" fontId="23" fillId="3" borderId="1" xfId="3" applyFont="1" applyFill="1" applyBorder="1" applyAlignment="1">
      <alignment horizontal="left"/>
    </xf>
    <xf numFmtId="0" fontId="23" fillId="3" borderId="1" xfId="3" applyFont="1" applyFill="1" applyBorder="1"/>
    <xf numFmtId="0" fontId="10" fillId="3" borderId="0" xfId="3" applyFont="1" applyFill="1" applyBorder="1"/>
    <xf numFmtId="0" fontId="23" fillId="3" borderId="0" xfId="3" applyFont="1" applyFill="1" applyBorder="1" applyAlignment="1">
      <alignment horizontal="left"/>
    </xf>
    <xf numFmtId="0" fontId="23" fillId="3" borderId="0" xfId="3" applyFont="1" applyFill="1" applyBorder="1"/>
    <xf numFmtId="2" fontId="23" fillId="3" borderId="0" xfId="3" applyNumberFormat="1" applyFont="1" applyFill="1"/>
    <xf numFmtId="0" fontId="23" fillId="3" borderId="0" xfId="3" applyNumberFormat="1" applyFont="1" applyFill="1"/>
    <xf numFmtId="0" fontId="23" fillId="3" borderId="0" xfId="3" applyNumberFormat="1" applyFont="1" applyFill="1" applyBorder="1"/>
    <xf numFmtId="0" fontId="23" fillId="4" borderId="1" xfId="3" applyFont="1" applyFill="1" applyBorder="1"/>
    <xf numFmtId="0" fontId="23" fillId="4" borderId="0" xfId="3" applyFont="1" applyFill="1" applyBorder="1"/>
    <xf numFmtId="0" fontId="23" fillId="4" borderId="0" xfId="3" applyFont="1" applyFill="1"/>
    <xf numFmtId="0" fontId="23" fillId="4" borderId="0" xfId="3" applyFont="1" applyFill="1" applyAlignment="1">
      <alignment horizontal="left"/>
    </xf>
    <xf numFmtId="2" fontId="23" fillId="4" borderId="0" xfId="3" applyNumberFormat="1" applyFont="1" applyFill="1"/>
    <xf numFmtId="0" fontId="23" fillId="4" borderId="0" xfId="3" applyNumberFormat="1" applyFont="1" applyFill="1"/>
    <xf numFmtId="166" fontId="23" fillId="4" borderId="1" xfId="3" applyNumberFormat="1" applyFont="1" applyFill="1" applyBorder="1" applyAlignment="1">
      <alignment horizontal="left"/>
    </xf>
    <xf numFmtId="0" fontId="10" fillId="6" borderId="0" xfId="3" applyNumberFormat="1" applyFont="1" applyFill="1"/>
    <xf numFmtId="169" fontId="23" fillId="6" borderId="0" xfId="3" applyNumberFormat="1" applyFont="1" applyFill="1"/>
    <xf numFmtId="0" fontId="23" fillId="6" borderId="1" xfId="0" applyFont="1" applyFill="1" applyBorder="1"/>
    <xf numFmtId="0" fontId="23" fillId="6" borderId="0" xfId="0" applyFont="1" applyFill="1"/>
    <xf numFmtId="2" fontId="23" fillId="6" borderId="0" xfId="0" applyNumberFormat="1" applyFont="1" applyFill="1"/>
    <xf numFmtId="0" fontId="10" fillId="6" borderId="1" xfId="0" applyFont="1" applyFill="1" applyBorder="1"/>
    <xf numFmtId="0" fontId="23" fillId="6" borderId="0" xfId="3" applyFont="1" applyFill="1"/>
    <xf numFmtId="0" fontId="10" fillId="6" borderId="0" xfId="3" applyFont="1" applyFill="1" applyBorder="1"/>
    <xf numFmtId="2" fontId="23" fillId="6" borderId="0" xfId="3" applyNumberFormat="1" applyFont="1" applyFill="1"/>
    <xf numFmtId="0" fontId="23" fillId="6" borderId="0" xfId="3" applyNumberFormat="1" applyFont="1" applyFill="1"/>
    <xf numFmtId="0" fontId="23" fillId="6" borderId="0" xfId="3" applyNumberFormat="1" applyFont="1" applyFill="1" applyBorder="1"/>
    <xf numFmtId="0" fontId="23" fillId="6" borderId="1" xfId="3" applyNumberFormat="1" applyFont="1" applyFill="1" applyBorder="1"/>
    <xf numFmtId="16" fontId="23" fillId="6" borderId="1" xfId="3" applyNumberFormat="1" applyFont="1" applyFill="1" applyBorder="1"/>
    <xf numFmtId="0" fontId="23" fillId="6" borderId="1" xfId="3" applyFont="1" applyFill="1" applyBorder="1"/>
    <xf numFmtId="0" fontId="23" fillId="0" borderId="0" xfId="3" applyFont="1"/>
    <xf numFmtId="0" fontId="23" fillId="6" borderId="0" xfId="3" applyFont="1" applyFill="1" applyAlignment="1">
      <alignment horizontal="left"/>
    </xf>
    <xf numFmtId="0" fontId="23" fillId="6" borderId="0" xfId="3" applyFont="1" applyFill="1" applyAlignment="1">
      <alignment horizontal="center"/>
    </xf>
    <xf numFmtId="0" fontId="23" fillId="6" borderId="0" xfId="0" applyFont="1" applyFill="1" applyBorder="1"/>
    <xf numFmtId="2" fontId="23" fillId="6" borderId="1" xfId="3" applyNumberFormat="1" applyFont="1" applyFill="1" applyBorder="1"/>
    <xf numFmtId="0" fontId="23" fillId="0" borderId="0" xfId="0" applyFont="1" applyFill="1"/>
    <xf numFmtId="0" fontId="23" fillId="0" borderId="0" xfId="3" applyFont="1" applyFill="1" applyBorder="1" applyAlignment="1">
      <alignment horizontal="left"/>
    </xf>
    <xf numFmtId="0" fontId="23" fillId="0" borderId="0" xfId="3" applyFont="1" applyFill="1"/>
    <xf numFmtId="0" fontId="23" fillId="0" borderId="0" xfId="2" applyFont="1" applyBorder="1"/>
    <xf numFmtId="0" fontId="23" fillId="0" borderId="1" xfId="3" applyFont="1" applyBorder="1"/>
    <xf numFmtId="0" fontId="23" fillId="0" borderId="1" xfId="3" applyFont="1" applyFill="1" applyBorder="1"/>
    <xf numFmtId="169" fontId="23" fillId="5" borderId="0" xfId="3" applyNumberFormat="1" applyFont="1" applyFill="1"/>
    <xf numFmtId="169" fontId="23" fillId="3" borderId="0" xfId="3" applyNumberFormat="1" applyFont="1" applyFill="1"/>
    <xf numFmtId="0" fontId="23" fillId="3" borderId="0" xfId="0" applyFont="1" applyFill="1" applyBorder="1"/>
    <xf numFmtId="0" fontId="23" fillId="4" borderId="0" xfId="3" applyFont="1" applyFill="1" applyAlignment="1">
      <alignment horizontal="right"/>
    </xf>
    <xf numFmtId="0" fontId="23" fillId="4" borderId="0" xfId="3" applyNumberFormat="1" applyFont="1" applyFill="1" applyBorder="1"/>
    <xf numFmtId="0" fontId="23" fillId="4" borderId="1" xfId="3" applyNumberFormat="1" applyFont="1" applyFill="1" applyBorder="1"/>
    <xf numFmtId="167" fontId="23" fillId="4" borderId="1" xfId="3" applyNumberFormat="1" applyFont="1" applyFill="1" applyBorder="1"/>
    <xf numFmtId="2" fontId="23" fillId="4" borderId="1" xfId="0" applyNumberFormat="1" applyFont="1" applyFill="1" applyBorder="1"/>
    <xf numFmtId="2" fontId="23" fillId="4" borderId="1" xfId="3" applyNumberFormat="1" applyFont="1" applyFill="1" applyBorder="1"/>
    <xf numFmtId="0" fontId="23" fillId="0" borderId="0" xfId="3" applyFont="1" applyFill="1" applyBorder="1"/>
    <xf numFmtId="2" fontId="22" fillId="0" borderId="0" xfId="0" quotePrefix="1" applyNumberFormat="1" applyFont="1" applyFill="1" applyBorder="1"/>
    <xf numFmtId="0" fontId="26" fillId="0" borderId="0" xfId="0" applyFont="1"/>
    <xf numFmtId="0" fontId="24" fillId="0" borderId="0" xfId="0" applyFont="1"/>
    <xf numFmtId="0" fontId="3" fillId="8" borderId="0" xfId="0" applyFont="1" applyFill="1"/>
    <xf numFmtId="0" fontId="19" fillId="8" borderId="0" xfId="0" applyFont="1" applyFill="1"/>
    <xf numFmtId="0" fontId="3" fillId="9" borderId="0" xfId="0" applyFont="1" applyFill="1"/>
    <xf numFmtId="0" fontId="6" fillId="9" borderId="0" xfId="0" applyFont="1" applyFill="1"/>
    <xf numFmtId="0" fontId="3" fillId="2" borderId="0" xfId="0" applyFont="1" applyFill="1"/>
    <xf numFmtId="164" fontId="0" fillId="6" borderId="1" xfId="0" applyNumberFormat="1" applyFill="1" applyBorder="1"/>
    <xf numFmtId="169" fontId="3" fillId="0" borderId="2" xfId="0" applyNumberFormat="1" applyFont="1" applyBorder="1"/>
    <xf numFmtId="0" fontId="7" fillId="0" borderId="0" xfId="0" applyFont="1" applyAlignment="1">
      <alignment horizontal="left"/>
    </xf>
    <xf numFmtId="2" fontId="0" fillId="6" borderId="1" xfId="0" applyNumberFormat="1" applyFill="1" applyBorder="1" applyAlignment="1">
      <alignment horizontal="right"/>
    </xf>
    <xf numFmtId="0" fontId="6" fillId="0" borderId="0" xfId="0" applyFont="1" applyAlignment="1">
      <alignment horizontal="left" indent="1"/>
    </xf>
    <xf numFmtId="0" fontId="19" fillId="0" borderId="0" xfId="0" applyFont="1" applyAlignment="1">
      <alignment horizontal="left" indent="1"/>
    </xf>
    <xf numFmtId="0" fontId="3" fillId="0" borderId="0" xfId="0" applyFont="1" applyAlignment="1">
      <alignment horizontal="left" wrapText="1" indent="1"/>
    </xf>
    <xf numFmtId="0" fontId="3" fillId="0" borderId="0" xfId="0" applyFont="1" applyAlignment="1">
      <alignment horizontal="left" indent="3"/>
    </xf>
    <xf numFmtId="0" fontId="3" fillId="0" borderId="0" xfId="0" applyFont="1" applyAlignment="1">
      <alignment horizontal="right"/>
    </xf>
    <xf numFmtId="0" fontId="8" fillId="0" borderId="0" xfId="0" applyFont="1" applyAlignment="1">
      <alignment horizontal="left" indent="1"/>
    </xf>
    <xf numFmtId="0" fontId="27" fillId="0" borderId="0" xfId="1" applyFont="1" applyAlignment="1" applyProtection="1">
      <alignment horizontal="left" indent="4"/>
    </xf>
    <xf numFmtId="0" fontId="3" fillId="0" borderId="0" xfId="0" applyFont="1" applyAlignment="1">
      <alignment horizontal="left" indent="4"/>
    </xf>
    <xf numFmtId="0" fontId="8"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5" borderId="0" xfId="0" applyFill="1" applyBorder="1" applyAlignment="1">
      <alignment horizontal="center"/>
    </xf>
    <xf numFmtId="0" fontId="0" fillId="3" borderId="0" xfId="0" applyFill="1" applyBorder="1" applyAlignment="1"/>
    <xf numFmtId="0" fontId="0" fillId="6" borderId="0" xfId="0" applyFill="1" applyBorder="1" applyAlignment="1">
      <alignment horizontal="center"/>
    </xf>
    <xf numFmtId="0" fontId="0" fillId="5" borderId="5" xfId="0" applyFill="1" applyBorder="1" applyAlignment="1">
      <alignment horizontal="right" vertical="top" wrapText="1"/>
    </xf>
    <xf numFmtId="0" fontId="0" fillId="3" borderId="5" xfId="0" applyFill="1" applyBorder="1" applyAlignment="1">
      <alignment horizontal="right" vertical="top" wrapText="1"/>
    </xf>
    <xf numFmtId="0" fontId="0" fillId="4" borderId="5" xfId="0" applyFill="1" applyBorder="1" applyAlignment="1">
      <alignment horizontal="right" vertical="top" wrapText="1"/>
    </xf>
    <xf numFmtId="0" fontId="0" fillId="6" borderId="5" xfId="0" applyFill="1" applyBorder="1" applyAlignment="1">
      <alignment horizontal="right" vertical="top" wrapText="1"/>
    </xf>
    <xf numFmtId="2" fontId="11" fillId="0" borderId="0" xfId="0" applyNumberFormat="1" applyFont="1" applyBorder="1"/>
    <xf numFmtId="0" fontId="3" fillId="0" borderId="0" xfId="0" applyFont="1" applyFill="1" applyAlignment="1">
      <alignment horizontal="left"/>
    </xf>
    <xf numFmtId="0" fontId="0" fillId="0" borderId="5" xfId="0" applyBorder="1"/>
    <xf numFmtId="2" fontId="0" fillId="0" borderId="5" xfId="0" applyNumberFormat="1" applyBorder="1"/>
    <xf numFmtId="2" fontId="3" fillId="0" borderId="0" xfId="0" applyNumberFormat="1" applyFont="1" applyBorder="1"/>
    <xf numFmtId="0" fontId="30" fillId="0" borderId="0" xfId="0" applyFont="1"/>
    <xf numFmtId="0" fontId="3" fillId="0" borderId="0" xfId="0" applyFont="1" applyFill="1" applyAlignment="1">
      <alignment vertical="top" wrapText="1"/>
    </xf>
    <xf numFmtId="0" fontId="23" fillId="5" borderId="1" xfId="3" applyFont="1" applyFill="1" applyBorder="1" applyAlignment="1">
      <alignment horizontal="center"/>
    </xf>
    <xf numFmtId="0" fontId="23" fillId="5" borderId="1" xfId="3" applyFont="1" applyFill="1" applyBorder="1" applyAlignment="1">
      <alignment horizontal="right"/>
    </xf>
    <xf numFmtId="0" fontId="23" fillId="5" borderId="0" xfId="3" applyFont="1" applyFill="1" applyAlignment="1">
      <alignment horizontal="left"/>
    </xf>
    <xf numFmtId="0" fontId="23" fillId="5" borderId="1" xfId="3" applyFont="1" applyFill="1" applyBorder="1" applyAlignment="1">
      <alignment horizontal="left"/>
    </xf>
    <xf numFmtId="0" fontId="23" fillId="5" borderId="0" xfId="3" applyFont="1" applyFill="1" applyAlignment="1">
      <alignment horizontal="center"/>
    </xf>
    <xf numFmtId="0" fontId="23" fillId="3" borderId="1" xfId="3" applyFont="1" applyFill="1" applyBorder="1" applyAlignment="1">
      <alignment horizontal="right"/>
    </xf>
    <xf numFmtId="0" fontId="23" fillId="3" borderId="0" xfId="3" applyFont="1" applyFill="1" applyAlignment="1">
      <alignment horizontal="right"/>
    </xf>
    <xf numFmtId="0" fontId="10" fillId="4" borderId="1" xfId="3" applyFont="1" applyFill="1" applyBorder="1"/>
    <xf numFmtId="0" fontId="23" fillId="4" borderId="1" xfId="3" applyFont="1" applyFill="1" applyBorder="1" applyAlignment="1">
      <alignment horizontal="right"/>
    </xf>
    <xf numFmtId="0" fontId="25" fillId="4" borderId="1" xfId="3" applyFont="1" applyFill="1" applyBorder="1" applyAlignment="1">
      <alignment horizontal="right"/>
    </xf>
    <xf numFmtId="0" fontId="31" fillId="0" borderId="0" xfId="3" applyFont="1" applyFill="1"/>
    <xf numFmtId="0" fontId="4" fillId="0" borderId="0" xfId="2" applyFill="1"/>
    <xf numFmtId="0" fontId="23" fillId="6" borderId="0" xfId="3" applyFont="1" applyFill="1" applyAlignment="1">
      <alignment horizontal="right"/>
    </xf>
    <xf numFmtId="0" fontId="23" fillId="6" borderId="1" xfId="3" applyFont="1" applyFill="1" applyBorder="1" applyAlignment="1">
      <alignment horizontal="right"/>
    </xf>
    <xf numFmtId="2" fontId="3" fillId="5" borderId="0" xfId="0" applyNumberFormat="1" applyFont="1" applyFill="1" applyBorder="1"/>
    <xf numFmtId="2" fontId="3" fillId="4" borderId="0" xfId="0" applyNumberFormat="1" applyFont="1" applyFill="1" applyBorder="1"/>
    <xf numFmtId="2" fontId="3" fillId="5" borderId="1" xfId="0" applyNumberFormat="1" applyFont="1" applyFill="1" applyBorder="1"/>
    <xf numFmtId="0" fontId="32" fillId="6" borderId="0" xfId="3" applyFont="1" applyFill="1"/>
    <xf numFmtId="0" fontId="31" fillId="0" borderId="0" xfId="0" applyFont="1"/>
    <xf numFmtId="0" fontId="23" fillId="5" borderId="0" xfId="0" applyFont="1" applyFill="1"/>
    <xf numFmtId="0" fontId="23" fillId="3" borderId="0" xfId="0" applyFont="1" applyFill="1"/>
    <xf numFmtId="0" fontId="32" fillId="4" borderId="0" xfId="3" applyFont="1" applyFill="1"/>
    <xf numFmtId="2" fontId="3" fillId="8" borderId="0" xfId="0" applyNumberFormat="1" applyFont="1" applyFill="1" applyBorder="1"/>
    <xf numFmtId="0" fontId="23" fillId="0" borderId="0" xfId="3" quotePrefix="1" applyFont="1" applyFill="1" applyBorder="1"/>
    <xf numFmtId="0" fontId="23" fillId="0" borderId="0" xfId="0" quotePrefix="1" applyFont="1"/>
    <xf numFmtId="0" fontId="23" fillId="0" borderId="0" xfId="0" applyFont="1" applyFill="1" applyBorder="1"/>
    <xf numFmtId="0" fontId="23" fillId="0" borderId="0" xfId="3" applyFont="1" applyFill="1" applyAlignment="1">
      <alignment horizontal="right"/>
    </xf>
    <xf numFmtId="0" fontId="23" fillId="0" borderId="1" xfId="3" applyFont="1" applyFill="1" applyBorder="1" applyAlignment="1">
      <alignment horizontal="right"/>
    </xf>
    <xf numFmtId="0" fontId="25" fillId="0" borderId="1" xfId="3" applyFont="1" applyFill="1" applyBorder="1" applyAlignment="1">
      <alignment horizontal="right"/>
    </xf>
    <xf numFmtId="0" fontId="23" fillId="0" borderId="0" xfId="3" applyFont="1" applyFill="1" applyAlignment="1">
      <alignment horizontal="left"/>
    </xf>
    <xf numFmtId="0" fontId="10" fillId="0" borderId="1" xfId="3" applyFont="1" applyBorder="1"/>
    <xf numFmtId="0" fontId="23" fillId="0" borderId="0" xfId="3" applyFont="1" applyAlignment="1">
      <alignment horizontal="left"/>
    </xf>
    <xf numFmtId="0" fontId="32" fillId="0" borderId="0" xfId="3" applyFont="1" applyFill="1"/>
    <xf numFmtId="0" fontId="8" fillId="0" borderId="0" xfId="0" applyFont="1" applyFill="1"/>
    <xf numFmtId="0" fontId="29" fillId="0" borderId="0" xfId="0" applyFont="1"/>
    <xf numFmtId="0" fontId="10" fillId="0" borderId="0" xfId="3" applyNumberFormat="1" applyFont="1" applyAlignment="1">
      <alignment horizontal="right"/>
    </xf>
    <xf numFmtId="169" fontId="23" fillId="0" borderId="0" xfId="3" applyNumberFormat="1" applyFont="1" applyAlignment="1">
      <alignment horizontal="right"/>
    </xf>
    <xf numFmtId="0" fontId="23" fillId="0" borderId="0" xfId="0" applyFont="1" applyAlignment="1">
      <alignment horizontal="right"/>
    </xf>
    <xf numFmtId="0" fontId="23" fillId="0" borderId="0" xfId="3" applyFont="1" applyAlignment="1">
      <alignment horizontal="right"/>
    </xf>
    <xf numFmtId="2" fontId="23" fillId="0" borderId="0" xfId="2" applyNumberFormat="1" applyFont="1" applyAlignment="1">
      <alignment horizontal="right"/>
    </xf>
    <xf numFmtId="2" fontId="23" fillId="0" borderId="0" xfId="0" applyNumberFormat="1" applyFont="1" applyAlignment="1">
      <alignment horizontal="right"/>
    </xf>
    <xf numFmtId="2" fontId="23" fillId="0" borderId="0" xfId="3" applyNumberFormat="1" applyFont="1" applyAlignment="1">
      <alignment horizontal="right"/>
    </xf>
    <xf numFmtId="0" fontId="23" fillId="0" borderId="0" xfId="3" applyNumberFormat="1" applyFont="1" applyAlignment="1">
      <alignment horizontal="right"/>
    </xf>
    <xf numFmtId="16" fontId="23" fillId="0" borderId="0" xfId="3" applyNumberFormat="1" applyFont="1" applyAlignment="1">
      <alignment horizontal="right"/>
    </xf>
    <xf numFmtId="14" fontId="23" fillId="0" borderId="0" xfId="3" applyNumberFormat="1" applyFont="1" applyAlignment="1">
      <alignment horizontal="right"/>
    </xf>
    <xf numFmtId="0" fontId="23" fillId="0" borderId="0" xfId="3" applyNumberFormat="1" applyFont="1" applyBorder="1" applyAlignment="1">
      <alignment horizontal="right"/>
    </xf>
    <xf numFmtId="16" fontId="23" fillId="0" borderId="0" xfId="3" applyNumberFormat="1" applyFont="1" applyBorder="1" applyAlignment="1">
      <alignment horizontal="right"/>
    </xf>
    <xf numFmtId="0" fontId="23" fillId="0" borderId="0" xfId="3" applyFont="1" applyBorder="1" applyAlignment="1">
      <alignment horizontal="right"/>
    </xf>
    <xf numFmtId="0" fontId="23" fillId="0" borderId="0" xfId="3" applyFont="1" applyFill="1" applyBorder="1" applyAlignment="1">
      <alignment horizontal="right"/>
    </xf>
    <xf numFmtId="0" fontId="0" fillId="0" borderId="0" xfId="0" applyAlignment="1">
      <alignment horizontal="right"/>
    </xf>
    <xf numFmtId="0" fontId="1" fillId="0" borderId="0" xfId="0" applyFont="1"/>
    <xf numFmtId="0" fontId="3" fillId="0" borderId="0" xfId="0" applyFont="1" applyAlignment="1">
      <alignment horizontal="left"/>
    </xf>
    <xf numFmtId="0" fontId="10" fillId="0" borderId="0" xfId="0" applyFont="1"/>
    <xf numFmtId="0" fontId="23" fillId="0" borderId="0" xfId="3" applyFont="1" applyBorder="1" applyAlignment="1">
      <alignment horizontal="left"/>
    </xf>
    <xf numFmtId="0" fontId="23" fillId="0" borderId="1" xfId="3" applyFont="1" applyBorder="1" applyAlignment="1">
      <alignment horizontal="left"/>
    </xf>
    <xf numFmtId="2" fontId="23" fillId="0" borderId="0" xfId="0" applyNumberFormat="1" applyFont="1"/>
    <xf numFmtId="2" fontId="23" fillId="0" borderId="0" xfId="0" applyNumberFormat="1" applyFont="1" applyBorder="1"/>
    <xf numFmtId="0" fontId="23" fillId="0" borderId="0" xfId="3" applyNumberFormat="1" applyFont="1"/>
    <xf numFmtId="0" fontId="23" fillId="0" borderId="1" xfId="3" applyNumberFormat="1" applyFont="1" applyBorder="1"/>
    <xf numFmtId="2" fontId="23" fillId="0" borderId="1" xfId="3" applyNumberFormat="1" applyFont="1" applyBorder="1"/>
    <xf numFmtId="2" fontId="23" fillId="0" borderId="0" xfId="3" applyNumberFormat="1" applyFont="1"/>
    <xf numFmtId="0" fontId="23" fillId="0" borderId="0" xfId="4" applyFont="1"/>
    <xf numFmtId="167" fontId="23" fillId="0" borderId="0" xfId="4" applyNumberFormat="1" applyFont="1"/>
    <xf numFmtId="166" fontId="23" fillId="0" borderId="1" xfId="3" applyNumberFormat="1" applyFont="1" applyBorder="1" applyAlignment="1">
      <alignment horizontal="left"/>
    </xf>
    <xf numFmtId="167" fontId="23" fillId="0" borderId="1" xfId="3" applyNumberFormat="1" applyFont="1" applyBorder="1"/>
    <xf numFmtId="2" fontId="23" fillId="0" borderId="1" xfId="0" applyNumberFormat="1" applyFont="1" applyBorder="1"/>
    <xf numFmtId="2" fontId="23" fillId="0" borderId="1" xfId="3" applyNumberFormat="1" applyFont="1" applyFill="1" applyBorder="1"/>
    <xf numFmtId="2" fontId="23" fillId="0" borderId="0" xfId="3" applyNumberFormat="1" applyFont="1" applyProtection="1"/>
    <xf numFmtId="166" fontId="23" fillId="0" borderId="0" xfId="3" applyNumberFormat="1" applyFont="1" applyAlignment="1">
      <alignment horizontal="left"/>
    </xf>
    <xf numFmtId="15" fontId="23" fillId="0" borderId="0" xfId="3" applyNumberFormat="1" applyFont="1" applyBorder="1"/>
    <xf numFmtId="168" fontId="23" fillId="0" borderId="0" xfId="3" applyNumberFormat="1" applyFont="1" applyBorder="1"/>
    <xf numFmtId="168" fontId="23" fillId="0" borderId="0" xfId="3" applyNumberFormat="1" applyFont="1" applyBorder="1" applyProtection="1"/>
    <xf numFmtId="168" fontId="23" fillId="0" borderId="0" xfId="3" applyNumberFormat="1" applyFont="1"/>
    <xf numFmtId="168" fontId="23" fillId="0" borderId="0" xfId="3" applyNumberFormat="1" applyFont="1" applyProtection="1"/>
    <xf numFmtId="0" fontId="23" fillId="0" borderId="0" xfId="4" applyFont="1" applyBorder="1"/>
    <xf numFmtId="171" fontId="23" fillId="0" borderId="0" xfId="3" applyNumberFormat="1" applyFont="1" applyBorder="1"/>
    <xf numFmtId="0" fontId="0" fillId="10" borderId="0" xfId="0" applyFill="1"/>
    <xf numFmtId="0" fontId="23" fillId="0" borderId="7" xfId="0" applyFont="1" applyBorder="1" applyAlignment="1">
      <alignment horizontal="right"/>
    </xf>
    <xf numFmtId="0" fontId="23" fillId="0" borderId="1" xfId="0" applyFont="1" applyBorder="1" applyAlignment="1">
      <alignment horizontal="right"/>
    </xf>
    <xf numFmtId="0" fontId="23" fillId="11" borderId="1" xfId="3" applyFont="1" applyFill="1" applyBorder="1" applyAlignment="1">
      <alignment horizontal="right"/>
    </xf>
    <xf numFmtId="0" fontId="23" fillId="0" borderId="1" xfId="3" applyFont="1" applyBorder="1" applyAlignment="1">
      <alignment horizontal="right"/>
    </xf>
    <xf numFmtId="2" fontId="0" fillId="11" borderId="0" xfId="0" applyNumberFormat="1" applyFill="1" applyBorder="1"/>
    <xf numFmtId="0" fontId="0" fillId="0" borderId="6" xfId="0" applyBorder="1"/>
    <xf numFmtId="2" fontId="0" fillId="0" borderId="6" xfId="0" applyNumberFormat="1" applyBorder="1"/>
    <xf numFmtId="0" fontId="28" fillId="0" borderId="0" xfId="1" applyFont="1" applyAlignment="1" applyProtection="1"/>
    <xf numFmtId="0" fontId="33" fillId="0" borderId="0" xfId="1" applyFont="1" applyAlignment="1" applyProtection="1"/>
    <xf numFmtId="0" fontId="34" fillId="0" borderId="0" xfId="0" applyFont="1"/>
    <xf numFmtId="0" fontId="23" fillId="0" borderId="0" xfId="0" applyFont="1" applyFill="1" applyAlignment="1">
      <alignment horizontal="right"/>
    </xf>
    <xf numFmtId="0" fontId="10" fillId="0" borderId="0" xfId="3" applyNumberFormat="1" applyFont="1" applyFill="1"/>
    <xf numFmtId="169" fontId="23" fillId="0" borderId="0" xfId="3" applyNumberFormat="1" applyFont="1" applyFill="1"/>
    <xf numFmtId="0" fontId="23" fillId="0" borderId="0" xfId="3" applyNumberFormat="1" applyFont="1" applyFill="1"/>
    <xf numFmtId="0" fontId="23" fillId="0" borderId="0" xfId="3" applyNumberFormat="1" applyFont="1" applyFill="1" applyBorder="1"/>
    <xf numFmtId="169" fontId="23" fillId="4" borderId="0" xfId="3" applyNumberFormat="1" applyFont="1" applyFill="1"/>
    <xf numFmtId="169" fontId="23" fillId="0" borderId="1" xfId="3" applyNumberFormat="1" applyFont="1" applyBorder="1" applyAlignment="1">
      <alignment horizontal="right"/>
    </xf>
    <xf numFmtId="0" fontId="10" fillId="6" borderId="0" xfId="3" applyNumberFormat="1" applyFont="1" applyFill="1" applyAlignment="1">
      <alignment horizontal="right"/>
    </xf>
    <xf numFmtId="169" fontId="23" fillId="6" borderId="0" xfId="3" applyNumberFormat="1" applyFont="1" applyFill="1" applyAlignment="1">
      <alignment horizontal="right"/>
    </xf>
    <xf numFmtId="0" fontId="23" fillId="6" borderId="0" xfId="3" applyNumberFormat="1" applyFont="1" applyFill="1" applyAlignment="1">
      <alignment horizontal="right"/>
    </xf>
    <xf numFmtId="0" fontId="23" fillId="6" borderId="0" xfId="3" applyNumberFormat="1" applyFont="1" applyFill="1" applyBorder="1" applyAlignment="1">
      <alignment horizontal="right"/>
    </xf>
    <xf numFmtId="0" fontId="10" fillId="4" borderId="0" xfId="3" applyNumberFormat="1" applyFont="1" applyFill="1" applyAlignment="1">
      <alignment horizontal="right"/>
    </xf>
    <xf numFmtId="169" fontId="23" fillId="4" borderId="0" xfId="3" applyNumberFormat="1" applyFont="1" applyFill="1" applyAlignment="1">
      <alignment horizontal="right"/>
    </xf>
    <xf numFmtId="0" fontId="23" fillId="4" borderId="0" xfId="3" applyNumberFormat="1" applyFont="1" applyFill="1" applyAlignment="1">
      <alignment horizontal="right"/>
    </xf>
    <xf numFmtId="0" fontId="23" fillId="4" borderId="0" xfId="3" applyNumberFormat="1" applyFont="1" applyFill="1" applyBorder="1" applyAlignment="1">
      <alignment horizontal="right"/>
    </xf>
    <xf numFmtId="0" fontId="10" fillId="5" borderId="0" xfId="3" applyNumberFormat="1" applyFont="1" applyFill="1" applyAlignment="1">
      <alignment horizontal="right"/>
    </xf>
    <xf numFmtId="169" fontId="23" fillId="5" borderId="0" xfId="3" applyNumberFormat="1" applyFont="1" applyFill="1" applyAlignment="1">
      <alignment horizontal="right"/>
    </xf>
    <xf numFmtId="0" fontId="23" fillId="5" borderId="0" xfId="3" applyNumberFormat="1" applyFont="1" applyFill="1" applyAlignment="1">
      <alignment horizontal="right"/>
    </xf>
    <xf numFmtId="0" fontId="23" fillId="5" borderId="0" xfId="3" applyNumberFormat="1" applyFont="1" applyFill="1" applyBorder="1" applyAlignment="1">
      <alignment horizontal="right"/>
    </xf>
    <xf numFmtId="0" fontId="23" fillId="5" borderId="1" xfId="3" applyFont="1" applyFill="1" applyBorder="1"/>
    <xf numFmtId="0" fontId="10" fillId="3" borderId="0" xfId="3" applyNumberFormat="1" applyFont="1" applyFill="1" applyAlignment="1">
      <alignment horizontal="right"/>
    </xf>
    <xf numFmtId="169" fontId="23" fillId="3" borderId="0" xfId="3" applyNumberFormat="1" applyFont="1" applyFill="1" applyAlignment="1">
      <alignment horizontal="right"/>
    </xf>
    <xf numFmtId="0" fontId="23" fillId="3" borderId="0" xfId="3" applyNumberFormat="1" applyFont="1" applyFill="1" applyAlignment="1">
      <alignment horizontal="right"/>
    </xf>
    <xf numFmtId="0" fontId="23" fillId="3" borderId="0" xfId="3" applyNumberFormat="1" applyFont="1" applyFill="1" applyBorder="1" applyAlignment="1">
      <alignment horizontal="right"/>
    </xf>
    <xf numFmtId="2" fontId="0" fillId="0" borderId="0" xfId="0" applyNumberFormat="1"/>
    <xf numFmtId="15" fontId="0" fillId="0" borderId="0" xfId="0" applyNumberFormat="1"/>
    <xf numFmtId="2" fontId="23" fillId="3" borderId="1" xfId="3" applyNumberFormat="1" applyFont="1" applyFill="1" applyBorder="1"/>
    <xf numFmtId="169" fontId="23" fillId="0" borderId="0" xfId="2" applyNumberFormat="1" applyFont="1" applyAlignment="1">
      <alignment horizontal="right"/>
    </xf>
    <xf numFmtId="165" fontId="23" fillId="0" borderId="0" xfId="3" applyNumberFormat="1" applyFont="1"/>
    <xf numFmtId="165" fontId="23" fillId="0" borderId="0" xfId="0" applyNumberFormat="1" applyFont="1" applyBorder="1"/>
    <xf numFmtId="165" fontId="23" fillId="0" borderId="0" xfId="0" applyNumberFormat="1" applyFont="1"/>
    <xf numFmtId="0" fontId="31" fillId="0" borderId="0" xfId="0" applyFont="1" applyBorder="1"/>
    <xf numFmtId="0" fontId="30" fillId="0" borderId="0" xfId="1" applyFont="1" applyAlignment="1" applyProtection="1"/>
    <xf numFmtId="0" fontId="0" fillId="3" borderId="1" xfId="0" applyFill="1" applyBorder="1"/>
    <xf numFmtId="0" fontId="6" fillId="10" borderId="0" xfId="0" applyFont="1" applyFill="1"/>
    <xf numFmtId="0" fontId="7" fillId="10" borderId="0" xfId="0" applyFont="1" applyFill="1"/>
    <xf numFmtId="0" fontId="12" fillId="10" borderId="0" xfId="0" applyFont="1" applyFill="1"/>
    <xf numFmtId="0" fontId="6" fillId="10" borderId="0" xfId="0" applyFont="1" applyFill="1" applyAlignment="1">
      <alignment horizontal="right"/>
    </xf>
    <xf numFmtId="169" fontId="3" fillId="10" borderId="2" xfId="0" applyNumberFormat="1" applyFont="1" applyFill="1" applyBorder="1"/>
    <xf numFmtId="0" fontId="3" fillId="10" borderId="0" xfId="0" applyFont="1" applyFill="1"/>
    <xf numFmtId="0" fontId="3" fillId="10" borderId="0" xfId="0" applyFont="1" applyFill="1" applyAlignment="1">
      <alignment horizontal="right"/>
    </xf>
    <xf numFmtId="2" fontId="3" fillId="10" borderId="2" xfId="0" applyNumberFormat="1" applyFont="1" applyFill="1" applyBorder="1"/>
    <xf numFmtId="0" fontId="6" fillId="10" borderId="1" xfId="0" applyFont="1" applyFill="1" applyBorder="1"/>
    <xf numFmtId="0" fontId="7" fillId="10" borderId="1" xfId="0" applyFont="1" applyFill="1" applyBorder="1"/>
    <xf numFmtId="0" fontId="12" fillId="10" borderId="1" xfId="0" applyFont="1" applyFill="1" applyBorder="1"/>
    <xf numFmtId="0" fontId="0" fillId="10" borderId="1" xfId="0" applyFill="1" applyBorder="1"/>
    <xf numFmtId="0" fontId="9" fillId="10" borderId="1" xfId="0" applyFont="1" applyFill="1" applyBorder="1" applyAlignment="1">
      <alignment horizontal="right"/>
    </xf>
    <xf numFmtId="0" fontId="30" fillId="10" borderId="0" xfId="0" applyFont="1" applyFill="1"/>
    <xf numFmtId="15" fontId="0" fillId="0" borderId="1" xfId="0" applyNumberFormat="1" applyBorder="1"/>
    <xf numFmtId="169" fontId="23" fillId="5" borderId="1" xfId="3" applyNumberFormat="1" applyFont="1" applyFill="1" applyBorder="1" applyAlignment="1">
      <alignment horizontal="right"/>
    </xf>
    <xf numFmtId="2" fontId="23" fillId="5" borderId="1" xfId="3" applyNumberFormat="1" applyFont="1" applyFill="1" applyBorder="1"/>
    <xf numFmtId="169" fontId="23" fillId="3" borderId="1" xfId="3" applyNumberFormat="1" applyFont="1" applyFill="1" applyBorder="1" applyAlignment="1">
      <alignment horizontal="right"/>
    </xf>
    <xf numFmtId="169" fontId="23" fillId="4" borderId="1" xfId="3" applyNumberFormat="1" applyFont="1" applyFill="1" applyBorder="1" applyAlignment="1">
      <alignment horizontal="right"/>
    </xf>
    <xf numFmtId="169" fontId="23" fillId="6" borderId="1" xfId="3" applyNumberFormat="1" applyFont="1" applyFill="1" applyBorder="1" applyAlignment="1">
      <alignment horizontal="right"/>
    </xf>
    <xf numFmtId="2" fontId="23" fillId="6" borderId="1" xfId="0" applyNumberFormat="1" applyFont="1" applyFill="1" applyBorder="1"/>
    <xf numFmtId="2" fontId="23" fillId="0" borderId="0" xfId="3" applyNumberFormat="1" applyFont="1" applyFill="1" applyBorder="1"/>
    <xf numFmtId="2" fontId="21" fillId="0" borderId="0" xfId="3" applyNumberFormat="1" applyFont="1" applyFill="1"/>
    <xf numFmtId="2" fontId="23" fillId="0" borderId="0" xfId="3" applyNumberFormat="1" applyFont="1" applyAlignment="1">
      <alignment horizontal="left"/>
    </xf>
    <xf numFmtId="2" fontId="21" fillId="0" borderId="0" xfId="0" applyNumberFormat="1" applyFont="1" applyFill="1" applyBorder="1"/>
    <xf numFmtId="0" fontId="21" fillId="0" borderId="0" xfId="0" applyFont="1" applyFill="1" applyBorder="1"/>
    <xf numFmtId="169" fontId="23" fillId="4" borderId="1" xfId="3" applyNumberFormat="1" applyFont="1" applyFill="1" applyBorder="1"/>
    <xf numFmtId="2" fontId="23" fillId="0" borderId="0" xfId="0" applyNumberFormat="1" applyFont="1" applyFill="1" applyBorder="1"/>
    <xf numFmtId="2" fontId="0" fillId="0" borderId="1" xfId="0" applyNumberFormat="1" applyBorder="1"/>
    <xf numFmtId="15" fontId="1" fillId="0" borderId="0" xfId="0" applyNumberFormat="1" applyFont="1"/>
    <xf numFmtId="2" fontId="1" fillId="0" borderId="1" xfId="0" applyNumberFormat="1" applyFont="1" applyFill="1" applyBorder="1"/>
    <xf numFmtId="0" fontId="1" fillId="0" borderId="1" xfId="0" applyFont="1" applyFill="1" applyBorder="1"/>
    <xf numFmtId="0" fontId="1" fillId="3" borderId="0" xfId="3" applyFont="1" applyFill="1"/>
    <xf numFmtId="0" fontId="1" fillId="6" borderId="0" xfId="0" applyFont="1" applyFill="1"/>
    <xf numFmtId="170" fontId="1" fillId="3" borderId="0" xfId="3" applyNumberFormat="1" applyFont="1" applyFill="1" applyProtection="1"/>
    <xf numFmtId="2" fontId="1" fillId="0" borderId="0" xfId="0" applyNumberFormat="1" applyFont="1" applyFill="1" applyBorder="1"/>
    <xf numFmtId="2" fontId="1" fillId="0" borderId="0" xfId="3" applyNumberFormat="1" applyFont="1" applyFill="1"/>
    <xf numFmtId="169" fontId="1" fillId="0" borderId="0" xfId="0" applyNumberFormat="1" applyFont="1"/>
    <xf numFmtId="0" fontId="1" fillId="0" borderId="0" xfId="0" applyFont="1" applyFill="1" applyBorder="1" applyAlignment="1">
      <alignment horizontal="left"/>
    </xf>
    <xf numFmtId="0" fontId="1" fillId="0" borderId="0" xfId="0" applyFont="1" applyFill="1" applyBorder="1"/>
    <xf numFmtId="0" fontId="3" fillId="0" borderId="0" xfId="0" applyFont="1" applyAlignment="1">
      <alignment horizontal="left" vertical="top" wrapText="1" indent="1"/>
    </xf>
    <xf numFmtId="0" fontId="1" fillId="10" borderId="0" xfId="0" applyFont="1" applyFill="1"/>
    <xf numFmtId="2" fontId="1" fillId="0" borderId="0" xfId="0" applyNumberFormat="1" applyFont="1"/>
    <xf numFmtId="0" fontId="9" fillId="0" borderId="0" xfId="0" applyFont="1" applyBorder="1" applyAlignment="1">
      <alignment horizontal="center"/>
    </xf>
    <xf numFmtId="0" fontId="0" fillId="0" borderId="8" xfId="0" applyBorder="1" applyAlignment="1"/>
    <xf numFmtId="0" fontId="9" fillId="0" borderId="0" xfId="0" applyFont="1" applyAlignment="1"/>
    <xf numFmtId="0" fontId="1" fillId="0" borderId="0" xfId="0" applyFont="1" applyBorder="1"/>
    <xf numFmtId="0" fontId="1" fillId="0" borderId="0" xfId="3" applyFont="1" applyBorder="1" applyAlignment="1">
      <alignment vertical="top" wrapText="1"/>
    </xf>
    <xf numFmtId="2" fontId="1" fillId="0" borderId="0" xfId="0" applyNumberFormat="1" applyFont="1" applyFill="1" applyBorder="1" applyAlignment="1">
      <alignment horizontal="right"/>
    </xf>
    <xf numFmtId="0" fontId="22" fillId="0" borderId="0" xfId="0" applyFont="1"/>
    <xf numFmtId="0" fontId="1" fillId="0" borderId="0" xfId="0" applyFont="1" applyFill="1"/>
    <xf numFmtId="0" fontId="1" fillId="0" borderId="0" xfId="0" applyFont="1" applyAlignment="1">
      <alignment horizontal="right"/>
    </xf>
    <xf numFmtId="2" fontId="23" fillId="0" borderId="0" xfId="3" applyNumberFormat="1" applyFont="1" applyFill="1"/>
    <xf numFmtId="2" fontId="23" fillId="12" borderId="0" xfId="0" applyNumberFormat="1" applyFont="1" applyFill="1" applyAlignment="1">
      <alignment horizontal="right"/>
    </xf>
    <xf numFmtId="2" fontId="23" fillId="0" borderId="0" xfId="0" applyNumberFormat="1" applyFont="1" applyFill="1" applyBorder="1" applyAlignment="1">
      <alignment horizontal="right"/>
    </xf>
    <xf numFmtId="0" fontId="0" fillId="0" borderId="7" xfId="0" applyBorder="1"/>
    <xf numFmtId="165" fontId="1" fillId="0" borderId="0" xfId="3" applyNumberFormat="1" applyFont="1" applyBorder="1" applyAlignment="1">
      <alignment vertical="top" wrapText="1"/>
    </xf>
    <xf numFmtId="2" fontId="23" fillId="0" borderId="0" xfId="3" applyNumberFormat="1" applyFont="1" applyBorder="1" applyAlignment="1">
      <alignment vertical="top" wrapText="1"/>
    </xf>
    <xf numFmtId="0" fontId="23" fillId="0" borderId="0" xfId="0" applyFont="1" applyBorder="1" applyAlignment="1">
      <alignment horizontal="right"/>
    </xf>
    <xf numFmtId="2" fontId="23" fillId="0" borderId="0" xfId="0" applyNumberFormat="1" applyFont="1" applyBorder="1" applyAlignment="1">
      <alignment horizontal="right"/>
    </xf>
    <xf numFmtId="2" fontId="23" fillId="0" borderId="1" xfId="2" applyNumberFormat="1" applyFont="1" applyBorder="1" applyAlignment="1">
      <alignment horizontal="right"/>
    </xf>
    <xf numFmtId="2" fontId="23" fillId="0" borderId="1" xfId="0" applyNumberFormat="1" applyFont="1" applyBorder="1" applyAlignment="1">
      <alignment horizontal="right"/>
    </xf>
    <xf numFmtId="2" fontId="23" fillId="0" borderId="1" xfId="3" applyNumberFormat="1" applyFont="1" applyBorder="1" applyAlignment="1">
      <alignment horizontal="right"/>
    </xf>
    <xf numFmtId="2" fontId="1" fillId="0" borderId="1" xfId="0" applyNumberFormat="1" applyFont="1" applyFill="1" applyBorder="1" applyAlignment="1">
      <alignment horizontal="right"/>
    </xf>
    <xf numFmtId="16" fontId="23" fillId="0" borderId="1" xfId="3" applyNumberFormat="1" applyFont="1" applyBorder="1" applyAlignment="1">
      <alignment horizontal="right"/>
    </xf>
    <xf numFmtId="169" fontId="1" fillId="6" borderId="0" xfId="3" applyNumberFormat="1" applyFont="1" applyFill="1"/>
    <xf numFmtId="0" fontId="1" fillId="0" borderId="0" xfId="3" applyFont="1" applyFill="1"/>
    <xf numFmtId="2" fontId="1" fillId="0" borderId="0" xfId="3" applyNumberFormat="1" applyFont="1" applyAlignment="1">
      <alignment horizontal="left"/>
    </xf>
    <xf numFmtId="0" fontId="23" fillId="0" borderId="0" xfId="3" applyNumberFormat="1" applyFont="1" applyBorder="1"/>
    <xf numFmtId="15" fontId="0" fillId="0" borderId="0" xfId="0" applyNumberFormat="1" applyBorder="1"/>
    <xf numFmtId="0" fontId="1" fillId="13" borderId="0" xfId="3" applyFont="1" applyFill="1"/>
    <xf numFmtId="165" fontId="23" fillId="0" borderId="1" xfId="0" applyNumberFormat="1" applyFont="1" applyBorder="1"/>
    <xf numFmtId="0" fontId="1" fillId="0" borderId="0" xfId="0" applyFont="1" applyAlignment="1"/>
    <xf numFmtId="0" fontId="1" fillId="0" borderId="0" xfId="3" applyFont="1" applyBorder="1" applyAlignment="1">
      <alignment horizontal="right"/>
    </xf>
    <xf numFmtId="0" fontId="10" fillId="10" borderId="7" xfId="3" applyFont="1" applyFill="1" applyBorder="1" applyAlignment="1">
      <alignment horizontal="right"/>
    </xf>
    <xf numFmtId="0" fontId="10" fillId="12" borderId="7" xfId="3" applyFont="1" applyFill="1" applyBorder="1" applyAlignment="1">
      <alignment horizontal="right"/>
    </xf>
    <xf numFmtId="0" fontId="10" fillId="14" borderId="7" xfId="3" applyFont="1" applyFill="1" applyBorder="1" applyAlignment="1">
      <alignment horizontal="right"/>
    </xf>
    <xf numFmtId="0" fontId="0" fillId="15" borderId="0" xfId="0" applyFill="1"/>
    <xf numFmtId="0" fontId="23" fillId="15" borderId="7" xfId="3" applyFont="1" applyFill="1" applyBorder="1" applyAlignment="1"/>
    <xf numFmtId="0" fontId="10" fillId="15" borderId="7" xfId="3" applyFont="1" applyFill="1" applyBorder="1" applyAlignment="1"/>
    <xf numFmtId="0" fontId="10" fillId="15" borderId="0" xfId="0" applyFont="1" applyFill="1"/>
    <xf numFmtId="0" fontId="10" fillId="16" borderId="7" xfId="3" applyFont="1" applyFill="1" applyBorder="1" applyAlignment="1">
      <alignment horizontal="right"/>
    </xf>
    <xf numFmtId="0" fontId="23" fillId="15" borderId="1" xfId="3" applyFont="1" applyFill="1" applyBorder="1" applyAlignment="1"/>
    <xf numFmtId="0" fontId="1" fillId="17" borderId="7" xfId="3" applyFont="1" applyFill="1" applyBorder="1" applyAlignment="1">
      <alignment horizontal="right"/>
    </xf>
    <xf numFmtId="0" fontId="1" fillId="0" borderId="1" xfId="3" applyFont="1" applyFill="1" applyBorder="1" applyAlignment="1">
      <alignment horizontal="right"/>
    </xf>
    <xf numFmtId="0" fontId="10" fillId="17" borderId="10" xfId="3" applyFont="1" applyFill="1" applyBorder="1" applyAlignment="1">
      <alignment horizontal="center"/>
    </xf>
    <xf numFmtId="0" fontId="36" fillId="0" borderId="0" xfId="1" applyFont="1" applyBorder="1" applyAlignment="1" applyProtection="1">
      <alignment horizontal="left"/>
    </xf>
    <xf numFmtId="165" fontId="0" fillId="0" borderId="0" xfId="0" applyNumberFormat="1"/>
    <xf numFmtId="0" fontId="1" fillId="0" borderId="0" xfId="3" applyFont="1" applyFill="1" applyBorder="1" applyAlignment="1">
      <alignment horizontal="right"/>
    </xf>
    <xf numFmtId="0" fontId="9" fillId="10" borderId="0" xfId="0" applyFont="1" applyFill="1" applyBorder="1" applyAlignment="1">
      <alignment horizontal="right"/>
    </xf>
    <xf numFmtId="0" fontId="0" fillId="10" borderId="0" xfId="0" applyFill="1" applyBorder="1"/>
    <xf numFmtId="2" fontId="3" fillId="10" borderId="0" xfId="0" applyNumberFormat="1" applyFont="1" applyFill="1" applyBorder="1"/>
    <xf numFmtId="0" fontId="1" fillId="0" borderId="0" xfId="0" applyFont="1" applyFill="1" applyBorder="1" applyAlignment="1">
      <alignment horizontal="right"/>
    </xf>
    <xf numFmtId="2" fontId="0" fillId="0" borderId="0" xfId="0" applyNumberFormat="1" applyFill="1" applyBorder="1"/>
    <xf numFmtId="0" fontId="5" fillId="0" borderId="12" xfId="0" applyFont="1" applyBorder="1"/>
    <xf numFmtId="0" fontId="0" fillId="4" borderId="9" xfId="0" applyFill="1" applyBorder="1"/>
    <xf numFmtId="0" fontId="0" fillId="6" borderId="13" xfId="0" applyFill="1" applyBorder="1"/>
    <xf numFmtId="0" fontId="23" fillId="0" borderId="14" xfId="0" applyFont="1" applyBorder="1"/>
    <xf numFmtId="0" fontId="0" fillId="6" borderId="8" xfId="0" applyFill="1" applyBorder="1"/>
    <xf numFmtId="0" fontId="0" fillId="0" borderId="15" xfId="0" applyBorder="1" applyAlignment="1">
      <alignment vertical="top" wrapText="1"/>
    </xf>
    <xf numFmtId="0" fontId="0" fillId="6" borderId="16" xfId="0" applyFill="1" applyBorder="1"/>
    <xf numFmtId="0" fontId="0" fillId="0" borderId="14" xfId="0" applyBorder="1"/>
    <xf numFmtId="0" fontId="1" fillId="5" borderId="0" xfId="0" quotePrefix="1" applyFont="1" applyFill="1" applyBorder="1"/>
    <xf numFmtId="0" fontId="0" fillId="5" borderId="0" xfId="0" applyFill="1" applyBorder="1"/>
    <xf numFmtId="0" fontId="0" fillId="3" borderId="0" xfId="0" applyFill="1" applyBorder="1"/>
    <xf numFmtId="0" fontId="0" fillId="6" borderId="0" xfId="0" applyFill="1" applyBorder="1" applyAlignment="1">
      <alignment horizontal="right"/>
    </xf>
    <xf numFmtId="0" fontId="1" fillId="6" borderId="0" xfId="0" applyFont="1" applyFill="1" applyBorder="1" applyAlignment="1">
      <alignment horizontal="right"/>
    </xf>
    <xf numFmtId="2" fontId="0" fillId="5" borderId="0" xfId="0" applyNumberFormat="1" applyFill="1" applyBorder="1"/>
    <xf numFmtId="2" fontId="0" fillId="3" borderId="0" xfId="0" applyNumberFormat="1" applyFill="1" applyBorder="1"/>
    <xf numFmtId="2" fontId="0" fillId="6" borderId="0" xfId="0" applyNumberFormat="1" applyFill="1" applyBorder="1"/>
    <xf numFmtId="164" fontId="0" fillId="6" borderId="0" xfId="0" applyNumberFormat="1" applyFill="1" applyBorder="1"/>
    <xf numFmtId="165" fontId="0" fillId="6" borderId="0" xfId="0" applyNumberFormat="1" applyFill="1" applyBorder="1"/>
    <xf numFmtId="0" fontId="0" fillId="0" borderId="17" xfId="0" applyBorder="1"/>
    <xf numFmtId="165" fontId="0" fillId="6" borderId="18" xfId="0" applyNumberFormat="1" applyFill="1" applyBorder="1"/>
    <xf numFmtId="0" fontId="0" fillId="0" borderId="15" xfId="0" applyBorder="1"/>
    <xf numFmtId="0" fontId="0" fillId="0" borderId="16" xfId="0" applyBorder="1"/>
    <xf numFmtId="0" fontId="9" fillId="7" borderId="17" xfId="0" applyFont="1" applyFill="1" applyBorder="1"/>
    <xf numFmtId="0" fontId="0" fillId="7" borderId="8" xfId="0" applyFill="1" applyBorder="1"/>
    <xf numFmtId="0" fontId="9" fillId="7" borderId="14" xfId="0" applyFont="1" applyFill="1" applyBorder="1"/>
    <xf numFmtId="0" fontId="1" fillId="7" borderId="14" xfId="0" applyFont="1" applyFill="1" applyBorder="1"/>
    <xf numFmtId="0" fontId="0" fillId="7" borderId="17" xfId="0" applyFill="1" applyBorder="1"/>
    <xf numFmtId="165" fontId="0" fillId="7" borderId="1" xfId="0" applyNumberFormat="1" applyFill="1" applyBorder="1"/>
    <xf numFmtId="0" fontId="0" fillId="7" borderId="18" xfId="0" applyFill="1" applyBorder="1"/>
    <xf numFmtId="0" fontId="1" fillId="0" borderId="14" xfId="0" applyFont="1" applyBorder="1"/>
    <xf numFmtId="0" fontId="0" fillId="18" borderId="0" xfId="0" applyFill="1"/>
    <xf numFmtId="0" fontId="0" fillId="18" borderId="1" xfId="0" applyFill="1" applyBorder="1"/>
    <xf numFmtId="0" fontId="1" fillId="3" borderId="5" xfId="0" applyFont="1" applyFill="1" applyBorder="1" applyAlignment="1">
      <alignment horizontal="right" vertical="top" wrapText="1"/>
    </xf>
    <xf numFmtId="0" fontId="1" fillId="6" borderId="5" xfId="0" applyFont="1" applyFill="1" applyBorder="1" applyAlignment="1">
      <alignment horizontal="righ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vertical="top"/>
    </xf>
    <xf numFmtId="0" fontId="1" fillId="0" borderId="0" xfId="4" applyFont="1"/>
    <xf numFmtId="0" fontId="23" fillId="0" borderId="0" xfId="0" quotePrefix="1" applyFont="1" applyFill="1"/>
    <xf numFmtId="0" fontId="22" fillId="0" borderId="0" xfId="0" quotePrefix="1" applyFont="1" applyFill="1" applyAlignment="1">
      <alignment horizontal="right"/>
    </xf>
    <xf numFmtId="0" fontId="22" fillId="0" borderId="0" xfId="0" quotePrefix="1" applyFont="1" applyFill="1" applyBorder="1" applyAlignment="1">
      <alignment horizontal="right"/>
    </xf>
    <xf numFmtId="0" fontId="23" fillId="0" borderId="0" xfId="0" applyFont="1" applyFill="1" applyBorder="1" applyAlignment="1">
      <alignment horizontal="right"/>
    </xf>
    <xf numFmtId="0" fontId="22" fillId="0" borderId="1" xfId="0" quotePrefix="1" applyFont="1" applyFill="1" applyBorder="1" applyAlignment="1">
      <alignment horizontal="right"/>
    </xf>
    <xf numFmtId="0" fontId="23" fillId="0" borderId="1" xfId="0" applyFont="1" applyFill="1" applyBorder="1" applyAlignment="1">
      <alignment horizontal="right"/>
    </xf>
    <xf numFmtId="0" fontId="1" fillId="18" borderId="0" xfId="0" applyFont="1" applyFill="1" applyAlignment="1">
      <alignment horizontal="right"/>
    </xf>
    <xf numFmtId="0" fontId="1" fillId="0" borderId="0" xfId="3" applyFont="1"/>
    <xf numFmtId="0" fontId="3" fillId="10" borderId="0" xfId="0" applyFont="1" applyFill="1" applyAlignment="1">
      <alignment horizontal="left"/>
    </xf>
    <xf numFmtId="2" fontId="38" fillId="0" borderId="0" xfId="0" applyNumberFormat="1" applyFont="1"/>
    <xf numFmtId="0" fontId="0" fillId="0" borderId="9" xfId="0" applyBorder="1" applyAlignment="1">
      <alignment horizontal="center"/>
    </xf>
    <xf numFmtId="0" fontId="1" fillId="0" borderId="1" xfId="0" applyFont="1" applyBorder="1"/>
    <xf numFmtId="165" fontId="1" fillId="0" borderId="1" xfId="0" applyNumberFormat="1" applyFont="1" applyBorder="1"/>
    <xf numFmtId="2" fontId="1" fillId="0" borderId="1" xfId="0" applyNumberFormat="1" applyFont="1" applyBorder="1"/>
    <xf numFmtId="2" fontId="39" fillId="0" borderId="0" xfId="0" applyNumberFormat="1" applyFont="1"/>
    <xf numFmtId="0" fontId="4" fillId="0" borderId="0" xfId="0" applyFont="1" applyAlignment="1"/>
    <xf numFmtId="0" fontId="23" fillId="0" borderId="20" xfId="3" applyFont="1" applyBorder="1" applyAlignment="1">
      <alignment horizontal="left"/>
    </xf>
    <xf numFmtId="0" fontId="23" fillId="0" borderId="21" xfId="3" applyFont="1" applyBorder="1" applyAlignment="1">
      <alignment horizontal="left"/>
    </xf>
    <xf numFmtId="0" fontId="23" fillId="0" borderId="20" xfId="3" applyFont="1" applyBorder="1" applyAlignment="1">
      <alignment horizontal="center" wrapText="1"/>
    </xf>
    <xf numFmtId="0" fontId="0" fillId="0" borderId="21" xfId="0" applyBorder="1" applyAlignment="1">
      <alignment horizontal="center" wrapText="1"/>
    </xf>
    <xf numFmtId="0" fontId="0" fillId="0" borderId="20" xfId="0" applyBorder="1"/>
    <xf numFmtId="0" fontId="23" fillId="11" borderId="21" xfId="3" applyFont="1" applyFill="1" applyBorder="1" applyAlignment="1">
      <alignment horizontal="right"/>
    </xf>
    <xf numFmtId="0" fontId="0" fillId="0" borderId="21" xfId="0" applyBorder="1"/>
    <xf numFmtId="0" fontId="23" fillId="0" borderId="20" xfId="3" applyFont="1" applyBorder="1"/>
    <xf numFmtId="0" fontId="23" fillId="0" borderId="21" xfId="3" applyFont="1" applyBorder="1"/>
    <xf numFmtId="0" fontId="23" fillId="0" borderId="21" xfId="3" applyFont="1" applyBorder="1" applyAlignment="1">
      <alignment horizontal="right"/>
    </xf>
    <xf numFmtId="0" fontId="23" fillId="0" borderId="20" xfId="3" applyFont="1" applyBorder="1" applyAlignment="1">
      <alignment horizontal="right"/>
    </xf>
    <xf numFmtId="0" fontId="0" fillId="0" borderId="12" xfId="0" applyBorder="1"/>
    <xf numFmtId="0" fontId="23" fillId="0" borderId="17" xfId="3" applyFont="1" applyBorder="1"/>
    <xf numFmtId="172" fontId="0" fillId="0" borderId="0" xfId="5" applyNumberFormat="1" applyFont="1"/>
    <xf numFmtId="172" fontId="23" fillId="0" borderId="0" xfId="3" applyNumberFormat="1" applyFont="1"/>
    <xf numFmtId="172" fontId="1" fillId="0" borderId="0" xfId="5" applyNumberFormat="1" applyFont="1"/>
    <xf numFmtId="0" fontId="0" fillId="16" borderId="0" xfId="0" applyFill="1"/>
    <xf numFmtId="0" fontId="1" fillId="16" borderId="0" xfId="0" applyFont="1" applyFill="1" applyAlignment="1">
      <alignment horizontal="right"/>
    </xf>
    <xf numFmtId="0" fontId="23" fillId="16" borderId="1" xfId="3" applyFont="1" applyFill="1" applyBorder="1" applyAlignment="1">
      <alignment horizontal="right"/>
    </xf>
    <xf numFmtId="0" fontId="1" fillId="20" borderId="0" xfId="0" applyFont="1" applyFill="1" applyAlignment="1">
      <alignment horizontal="right"/>
    </xf>
    <xf numFmtId="0" fontId="23" fillId="20" borderId="1" xfId="3" applyFont="1" applyFill="1" applyBorder="1" applyAlignment="1">
      <alignment horizontal="right"/>
    </xf>
    <xf numFmtId="0" fontId="1" fillId="21" borderId="0" xfId="0" applyFont="1" applyFill="1" applyAlignment="1">
      <alignment horizontal="right"/>
    </xf>
    <xf numFmtId="0" fontId="23" fillId="21" borderId="1" xfId="3" applyFont="1" applyFill="1" applyBorder="1" applyAlignment="1">
      <alignment horizontal="right"/>
    </xf>
    <xf numFmtId="0" fontId="12" fillId="0" borderId="0" xfId="0" applyFont="1" applyFill="1"/>
    <xf numFmtId="0" fontId="7" fillId="0" borderId="0" xfId="0" applyFont="1" applyFill="1" applyBorder="1"/>
    <xf numFmtId="0" fontId="12" fillId="0" borderId="0" xfId="0" applyFont="1" applyFill="1" applyBorder="1"/>
    <xf numFmtId="0" fontId="9" fillId="10" borderId="1" xfId="0" applyFont="1" applyFill="1" applyBorder="1" applyAlignment="1">
      <alignment horizontal="center"/>
    </xf>
    <xf numFmtId="0" fontId="3" fillId="19" borderId="0" xfId="0" applyFont="1" applyFill="1" applyBorder="1" applyAlignment="1">
      <alignment horizontal="left"/>
    </xf>
    <xf numFmtId="0" fontId="12" fillId="19" borderId="0" xfId="0" applyFont="1" applyFill="1" applyBorder="1"/>
    <xf numFmtId="2" fontId="3" fillId="19" borderId="0" xfId="0" applyNumberFormat="1" applyFont="1" applyFill="1" applyBorder="1"/>
    <xf numFmtId="0" fontId="0" fillId="19" borderId="0" xfId="0" applyFill="1" applyBorder="1"/>
    <xf numFmtId="2" fontId="3" fillId="18" borderId="0" xfId="0" applyNumberFormat="1" applyFont="1" applyFill="1" applyBorder="1"/>
    <xf numFmtId="0" fontId="0" fillId="6" borderId="22" xfId="0" applyFill="1" applyBorder="1"/>
    <xf numFmtId="2" fontId="29" fillId="5" borderId="0" xfId="0" applyNumberFormat="1" applyFont="1" applyFill="1" applyBorder="1"/>
    <xf numFmtId="2" fontId="0" fillId="9" borderId="0" xfId="0" applyNumberFormat="1" applyFill="1" applyBorder="1"/>
    <xf numFmtId="2" fontId="29" fillId="3" borderId="0" xfId="0" applyNumberFormat="1" applyFont="1" applyFill="1" applyBorder="1"/>
    <xf numFmtId="0" fontId="0" fillId="18" borderId="0" xfId="0" applyFill="1" applyBorder="1"/>
    <xf numFmtId="2" fontId="29" fillId="18" borderId="0" xfId="0" applyNumberFormat="1" applyFont="1" applyFill="1" applyBorder="1"/>
    <xf numFmtId="0" fontId="0" fillId="0" borderId="23" xfId="0" applyBorder="1"/>
    <xf numFmtId="0" fontId="0" fillId="0" borderId="24" xfId="0" applyBorder="1"/>
    <xf numFmtId="0" fontId="0" fillId="20" borderId="0" xfId="0" applyFill="1"/>
    <xf numFmtId="0" fontId="23" fillId="20" borderId="0" xfId="3" applyFont="1" applyFill="1"/>
    <xf numFmtId="2" fontId="23" fillId="0" borderId="0" xfId="0" applyNumberFormat="1" applyFont="1" applyFill="1" applyAlignment="1">
      <alignment horizontal="right"/>
    </xf>
    <xf numFmtId="0" fontId="6" fillId="0" borderId="0" xfId="0" applyFont="1" applyAlignment="1">
      <alignment vertical="top" wrapText="1"/>
    </xf>
    <xf numFmtId="0" fontId="0" fillId="5" borderId="0" xfId="0" quotePrefix="1" applyFill="1" applyBorder="1"/>
    <xf numFmtId="164" fontId="0" fillId="2" borderId="0" xfId="0" applyNumberFormat="1" applyFill="1" applyBorder="1"/>
    <xf numFmtId="2" fontId="0" fillId="4" borderId="0" xfId="0" applyNumberFormat="1" applyFill="1" applyBorder="1"/>
    <xf numFmtId="2" fontId="0" fillId="6" borderId="0" xfId="0" applyNumberFormat="1" applyFill="1" applyBorder="1" applyAlignment="1">
      <alignment horizontal="right"/>
    </xf>
    <xf numFmtId="2" fontId="0" fillId="0" borderId="0" xfId="0" applyNumberFormat="1" applyBorder="1"/>
    <xf numFmtId="164" fontId="0" fillId="6" borderId="8" xfId="0" applyNumberFormat="1" applyFill="1" applyBorder="1"/>
    <xf numFmtId="0" fontId="0" fillId="0" borderId="8" xfId="0" applyBorder="1"/>
    <xf numFmtId="164" fontId="0" fillId="6" borderId="18" xfId="0" applyNumberFormat="1" applyFill="1" applyBorder="1"/>
    <xf numFmtId="0" fontId="0" fillId="0" borderId="25" xfId="0" applyBorder="1"/>
    <xf numFmtId="0" fontId="0" fillId="0" borderId="17" xfId="0" applyBorder="1" applyAlignment="1">
      <alignment vertical="top" wrapText="1"/>
    </xf>
    <xf numFmtId="0" fontId="0" fillId="5" borderId="1" xfId="0" applyFill="1" applyBorder="1" applyAlignment="1">
      <alignment horizontal="right" vertical="top" wrapText="1"/>
    </xf>
    <xf numFmtId="0" fontId="1" fillId="3" borderId="1" xfId="0" applyFont="1" applyFill="1" applyBorder="1" applyAlignment="1">
      <alignment horizontal="right" vertical="top" wrapText="1"/>
    </xf>
    <xf numFmtId="0" fontId="0" fillId="3" borderId="1" xfId="0" applyFill="1" applyBorder="1" applyAlignment="1">
      <alignment horizontal="right" vertical="top" wrapText="1"/>
    </xf>
    <xf numFmtId="0" fontId="0" fillId="4" borderId="1" xfId="0" applyFill="1" applyBorder="1" applyAlignment="1">
      <alignment horizontal="right" vertical="top" wrapText="1"/>
    </xf>
    <xf numFmtId="0" fontId="0" fillId="6" borderId="1" xfId="0" applyFill="1" applyBorder="1" applyAlignment="1">
      <alignment horizontal="right" vertical="top" wrapText="1"/>
    </xf>
    <xf numFmtId="0" fontId="0" fillId="6" borderId="18" xfId="0" applyFill="1" applyBorder="1"/>
    <xf numFmtId="0" fontId="0" fillId="16" borderId="8" xfId="0" applyFill="1" applyBorder="1"/>
    <xf numFmtId="0" fontId="1" fillId="6" borderId="1" xfId="0" applyFont="1" applyFill="1" applyBorder="1" applyAlignment="1">
      <alignment horizontal="right" vertical="top" wrapText="1"/>
    </xf>
    <xf numFmtId="0" fontId="0" fillId="6" borderId="1" xfId="0" applyFill="1" applyBorder="1" applyAlignment="1">
      <alignment horizontal="center" vertical="top" wrapText="1"/>
    </xf>
    <xf numFmtId="0" fontId="0" fillId="6" borderId="5" xfId="0" applyFill="1" applyBorder="1" applyAlignment="1">
      <alignment horizontal="center" vertical="top" wrapText="1"/>
    </xf>
    <xf numFmtId="0" fontId="0" fillId="22" borderId="0" xfId="0" applyFill="1" applyBorder="1"/>
    <xf numFmtId="0" fontId="1" fillId="16" borderId="0" xfId="0" applyFont="1" applyFill="1" applyBorder="1" applyAlignment="1">
      <alignment horizontal="right"/>
    </xf>
    <xf numFmtId="0" fontId="0" fillId="16" borderId="9" xfId="0" applyFill="1" applyBorder="1" applyAlignment="1">
      <alignment horizontal="center"/>
    </xf>
    <xf numFmtId="0" fontId="0" fillId="18" borderId="9" xfId="0" applyFill="1" applyBorder="1" applyAlignment="1">
      <alignment horizontal="center"/>
    </xf>
    <xf numFmtId="0" fontId="0" fillId="23" borderId="9" xfId="0" applyFill="1" applyBorder="1" applyAlignment="1">
      <alignment horizontal="center"/>
    </xf>
    <xf numFmtId="0" fontId="0" fillId="21" borderId="9" xfId="0" applyFill="1" applyBorder="1" applyAlignment="1">
      <alignment horizontal="center"/>
    </xf>
    <xf numFmtId="2" fontId="0" fillId="18" borderId="1" xfId="0" applyNumberFormat="1" applyFill="1" applyBorder="1"/>
    <xf numFmtId="2" fontId="3" fillId="8" borderId="3" xfId="0" applyNumberFormat="1" applyFont="1" applyFill="1" applyBorder="1"/>
    <xf numFmtId="0" fontId="1" fillId="6" borderId="0" xfId="0" applyFont="1" applyFill="1" applyBorder="1"/>
    <xf numFmtId="2" fontId="23" fillId="0" borderId="1" xfId="0" applyNumberFormat="1" applyFont="1" applyFill="1" applyBorder="1" applyAlignment="1">
      <alignment horizontal="right"/>
    </xf>
    <xf numFmtId="43" fontId="23" fillId="0" borderId="0" xfId="5" applyFont="1" applyAlignment="1">
      <alignment horizontal="left"/>
    </xf>
    <xf numFmtId="2" fontId="23" fillId="0" borderId="0" xfId="4" applyNumberFormat="1" applyFont="1"/>
    <xf numFmtId="0" fontId="37" fillId="0" borderId="0" xfId="3" quotePrefix="1" applyNumberFormat="1" applyFont="1" applyAlignment="1">
      <alignment horizontal="left"/>
    </xf>
    <xf numFmtId="2" fontId="0" fillId="12" borderId="0" xfId="0" applyNumberFormat="1" applyFill="1"/>
    <xf numFmtId="164" fontId="23" fillId="12" borderId="0" xfId="0" applyNumberFormat="1" applyFont="1" applyFill="1" applyAlignment="1">
      <alignment horizontal="right"/>
    </xf>
    <xf numFmtId="0" fontId="23" fillId="0" borderId="0" xfId="3" applyFont="1" applyBorder="1" applyAlignment="1">
      <alignment horizontal="right" vertical="top" wrapText="1"/>
    </xf>
    <xf numFmtId="0" fontId="23" fillId="0" borderId="0" xfId="0" applyFont="1" applyBorder="1" applyAlignment="1">
      <alignment horizontal="right" vertical="top" wrapText="1"/>
    </xf>
    <xf numFmtId="0" fontId="1" fillId="0" borderId="0" xfId="0" applyFont="1" applyBorder="1" applyAlignment="1">
      <alignment horizontal="right" vertical="top" wrapText="1"/>
    </xf>
    <xf numFmtId="0" fontId="1" fillId="0" borderId="0" xfId="3" applyFont="1" applyBorder="1" applyAlignment="1">
      <alignment horizontal="right" vertical="top" wrapText="1"/>
    </xf>
    <xf numFmtId="0" fontId="1" fillId="0" borderId="0" xfId="3" applyFont="1" applyFill="1" applyBorder="1" applyAlignment="1">
      <alignment horizontal="right" vertical="top" wrapText="1"/>
    </xf>
    <xf numFmtId="0" fontId="1" fillId="12" borderId="0" xfId="3" applyFont="1" applyFill="1" applyBorder="1" applyAlignment="1">
      <alignment horizontal="right"/>
    </xf>
    <xf numFmtId="0" fontId="1" fillId="15" borderId="0" xfId="3" applyFont="1" applyFill="1" applyBorder="1" applyAlignment="1">
      <alignment horizontal="right" vertical="top" wrapText="1"/>
    </xf>
    <xf numFmtId="0" fontId="23" fillId="15" borderId="0" xfId="0" applyFont="1" applyFill="1" applyBorder="1" applyAlignment="1">
      <alignment horizontal="right" vertical="top" wrapText="1"/>
    </xf>
    <xf numFmtId="2" fontId="1" fillId="0" borderId="0" xfId="0" quotePrefix="1" applyNumberFormat="1" applyFont="1" applyAlignment="1">
      <alignment horizontal="right"/>
    </xf>
    <xf numFmtId="0" fontId="1" fillId="12" borderId="0" xfId="0" applyFont="1" applyFill="1"/>
    <xf numFmtId="0" fontId="0" fillId="12" borderId="0" xfId="0" applyFill="1"/>
    <xf numFmtId="0" fontId="23" fillId="12" borderId="0" xfId="0" applyFont="1" applyFill="1" applyAlignment="1">
      <alignment horizontal="right"/>
    </xf>
    <xf numFmtId="0" fontId="1" fillId="15" borderId="20" xfId="3" applyFont="1" applyFill="1" applyBorder="1" applyAlignment="1">
      <alignment horizontal="right" vertical="top" wrapText="1"/>
    </xf>
    <xf numFmtId="0" fontId="1" fillId="15" borderId="26" xfId="3" applyFont="1" applyFill="1" applyBorder="1" applyAlignment="1">
      <alignment horizontal="right" vertical="top" wrapText="1"/>
    </xf>
    <xf numFmtId="0" fontId="23" fillId="15" borderId="21" xfId="3" applyFont="1" applyFill="1" applyBorder="1" applyAlignment="1">
      <alignment horizontal="right" vertical="top" wrapText="1"/>
    </xf>
    <xf numFmtId="0" fontId="23" fillId="12" borderId="20" xfId="3" applyFont="1" applyFill="1" applyBorder="1" applyAlignment="1">
      <alignment horizontal="right" vertical="top" wrapText="1"/>
    </xf>
    <xf numFmtId="0" fontId="1" fillId="12" borderId="26" xfId="3" applyFont="1" applyFill="1" applyBorder="1" applyAlignment="1">
      <alignment horizontal="right" vertical="top" wrapText="1"/>
    </xf>
    <xf numFmtId="0" fontId="23" fillId="12" borderId="21" xfId="3" applyFont="1" applyFill="1" applyBorder="1" applyAlignment="1">
      <alignment horizontal="right" vertical="top" wrapText="1"/>
    </xf>
    <xf numFmtId="0" fontId="1" fillId="12" borderId="14" xfId="0" applyFont="1" applyFill="1" applyBorder="1" applyAlignment="1">
      <alignment horizontal="center" vertical="top" wrapText="1"/>
    </xf>
    <xf numFmtId="0" fontId="1" fillId="12" borderId="8" xfId="0" applyFont="1" applyFill="1" applyBorder="1" applyAlignment="1">
      <alignment horizontal="right" vertical="top" wrapText="1"/>
    </xf>
    <xf numFmtId="0" fontId="1" fillId="12" borderId="17" xfId="0" applyFont="1" applyFill="1" applyBorder="1" applyAlignment="1">
      <alignment horizontal="right" vertical="top" wrapText="1"/>
    </xf>
    <xf numFmtId="0" fontId="1" fillId="12" borderId="18" xfId="0" applyFont="1" applyFill="1" applyBorder="1" applyAlignment="1">
      <alignment horizontal="right" vertical="top" wrapText="1"/>
    </xf>
    <xf numFmtId="0" fontId="23" fillId="15" borderId="20" xfId="0" applyFont="1" applyFill="1" applyBorder="1" applyAlignment="1">
      <alignment horizontal="right" vertical="top" wrapText="1"/>
    </xf>
    <xf numFmtId="0" fontId="23" fillId="15" borderId="26" xfId="0" applyFont="1" applyFill="1" applyBorder="1" applyAlignment="1">
      <alignment horizontal="right" vertical="top" wrapText="1"/>
    </xf>
    <xf numFmtId="0" fontId="23" fillId="15" borderId="21" xfId="0" applyFont="1" applyFill="1" applyBorder="1" applyAlignment="1">
      <alignment horizontal="right" vertical="top" wrapText="1"/>
    </xf>
    <xf numFmtId="0" fontId="1" fillId="15" borderId="21" xfId="3" applyFont="1" applyFill="1" applyBorder="1" applyAlignment="1">
      <alignment horizontal="right" vertical="top" wrapText="1"/>
    </xf>
    <xf numFmtId="0" fontId="1" fillId="0" borderId="17" xfId="3" applyFont="1" applyBorder="1" applyAlignment="1">
      <alignment horizontal="right" vertical="top" wrapText="1"/>
    </xf>
    <xf numFmtId="0" fontId="23" fillId="15" borderId="18" xfId="0" applyFont="1" applyFill="1" applyBorder="1" applyAlignment="1">
      <alignment horizontal="right" vertical="top" wrapText="1"/>
    </xf>
    <xf numFmtId="0" fontId="1" fillId="12" borderId="0" xfId="3" applyFont="1" applyFill="1" applyBorder="1" applyAlignment="1">
      <alignment horizontal="center"/>
    </xf>
    <xf numFmtId="0" fontId="1" fillId="0" borderId="0" xfId="3" applyFont="1" applyFill="1" applyBorder="1" applyAlignment="1">
      <alignment horizontal="center"/>
    </xf>
    <xf numFmtId="0" fontId="23" fillId="0" borderId="17" xfId="3" applyFont="1" applyBorder="1" applyAlignment="1">
      <alignment horizontal="right" vertical="top" wrapText="1"/>
    </xf>
    <xf numFmtId="0" fontId="1" fillId="0" borderId="1" xfId="3" applyFont="1" applyFill="1" applyBorder="1" applyAlignment="1">
      <alignment horizontal="right" vertical="top" wrapText="1"/>
    </xf>
    <xf numFmtId="0" fontId="23"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0" fontId="23" fillId="0" borderId="1" xfId="0" applyFont="1" applyBorder="1" applyAlignment="1">
      <alignment horizontal="right" vertical="top" wrapText="1"/>
    </xf>
    <xf numFmtId="0" fontId="1" fillId="0" borderId="1" xfId="0" applyFont="1" applyBorder="1" applyAlignment="1">
      <alignment horizontal="right" vertical="top" wrapText="1"/>
    </xf>
    <xf numFmtId="0" fontId="10" fillId="0" borderId="0" xfId="0" applyFont="1" applyAlignment="1">
      <alignment horizontal="right"/>
    </xf>
    <xf numFmtId="2" fontId="23" fillId="0" borderId="0" xfId="3" applyNumberFormat="1" applyFont="1" applyBorder="1"/>
    <xf numFmtId="0" fontId="1" fillId="0" borderId="1" xfId="3" applyFont="1" applyFill="1" applyBorder="1"/>
    <xf numFmtId="14" fontId="1" fillId="0" borderId="0" xfId="0" applyNumberFormat="1" applyFont="1" applyFill="1" applyBorder="1"/>
    <xf numFmtId="0" fontId="0" fillId="0" borderId="0" xfId="0" applyBorder="1" applyAlignment="1"/>
    <xf numFmtId="3" fontId="0" fillId="0" borderId="0" xfId="0" applyNumberFormat="1" applyBorder="1" applyAlignment="1"/>
    <xf numFmtId="0" fontId="1" fillId="0" borderId="1" xfId="3" applyFont="1" applyFill="1" applyBorder="1" applyAlignment="1">
      <alignment vertical="top" wrapText="1"/>
    </xf>
    <xf numFmtId="2" fontId="1" fillId="0" borderId="0" xfId="0" applyNumberFormat="1" applyFont="1" applyBorder="1"/>
    <xf numFmtId="0" fontId="1" fillId="0" borderId="0" xfId="3" applyFont="1" applyFill="1" applyBorder="1"/>
    <xf numFmtId="0" fontId="28" fillId="0" borderId="0" xfId="1" applyFont="1" applyAlignment="1" applyProtection="1">
      <alignment horizontal="center" vertical="center"/>
    </xf>
    <xf numFmtId="3" fontId="0" fillId="0" borderId="1" xfId="0" applyNumberFormat="1" applyBorder="1"/>
    <xf numFmtId="14" fontId="0" fillId="0" borderId="0" xfId="0" applyNumberFormat="1"/>
    <xf numFmtId="0" fontId="3" fillId="0" borderId="0" xfId="0" applyFont="1" applyAlignment="1">
      <alignment vertical="top" wrapText="1"/>
    </xf>
    <xf numFmtId="0" fontId="1" fillId="21" borderId="0" xfId="3" applyFont="1" applyFill="1"/>
    <xf numFmtId="0" fontId="1" fillId="0" borderId="0" xfId="3" applyFont="1" applyBorder="1"/>
    <xf numFmtId="2" fontId="41" fillId="0" borderId="0" xfId="0" applyNumberFormat="1" applyFont="1"/>
    <xf numFmtId="0" fontId="1" fillId="0" borderId="0" xfId="3" applyFont="1" applyAlignment="1">
      <alignment horizontal="left"/>
    </xf>
    <xf numFmtId="0" fontId="10" fillId="0" borderId="0" xfId="3" applyFont="1"/>
    <xf numFmtId="3" fontId="0" fillId="0" borderId="0" xfId="0" applyNumberFormat="1" applyBorder="1"/>
    <xf numFmtId="165" fontId="0" fillId="0" borderId="1" xfId="0" applyNumberFormat="1" applyBorder="1"/>
    <xf numFmtId="0" fontId="1" fillId="0" borderId="0" xfId="3" applyFont="1" applyAlignment="1">
      <alignment horizontal="right"/>
    </xf>
    <xf numFmtId="0" fontId="37" fillId="0" borderId="0" xfId="3" quotePrefix="1" applyFont="1" applyAlignment="1">
      <alignment horizontal="left"/>
    </xf>
    <xf numFmtId="169" fontId="0" fillId="0" borderId="0" xfId="0" applyNumberFormat="1"/>
    <xf numFmtId="0" fontId="3" fillId="0" borderId="0" xfId="0" applyFont="1" applyAlignment="1">
      <alignment horizontal="left" wrapText="1" indent="3"/>
    </xf>
    <xf numFmtId="0" fontId="8" fillId="0" borderId="0" xfId="0" applyFont="1" applyAlignment="1">
      <alignment vertical="top" wrapText="1"/>
    </xf>
    <xf numFmtId="0" fontId="3" fillId="0" borderId="0" xfId="0" applyFont="1" applyAlignment="1">
      <alignment vertical="top" wrapText="1"/>
    </xf>
    <xf numFmtId="0" fontId="28" fillId="0" borderId="0" xfId="1" applyFont="1" applyAlignment="1" applyProtection="1">
      <alignment horizontal="left" indent="2"/>
    </xf>
    <xf numFmtId="0" fontId="28" fillId="0" borderId="0" xfId="1" applyFont="1" applyAlignment="1" applyProtection="1">
      <alignment horizontal="center" vertical="center"/>
    </xf>
    <xf numFmtId="0" fontId="3" fillId="0" borderId="0" xfId="0" applyFont="1" applyAlignment="1">
      <alignment horizontal="center" vertical="center"/>
    </xf>
    <xf numFmtId="0" fontId="28" fillId="0" borderId="0" xfId="1" applyFont="1" applyAlignment="1" applyProtection="1">
      <alignment horizontal="center"/>
    </xf>
    <xf numFmtId="0" fontId="36" fillId="0" borderId="0" xfId="1" applyFont="1" applyAlignment="1" applyProtection="1">
      <alignment horizontal="center" vertical="center"/>
    </xf>
    <xf numFmtId="0" fontId="6" fillId="0" borderId="0" xfId="0" applyFont="1" applyAlignment="1">
      <alignment wrapText="1"/>
    </xf>
    <xf numFmtId="0" fontId="35" fillId="0" borderId="0" xfId="1" applyFont="1" applyAlignment="1" applyProtection="1">
      <alignment horizontal="left" indent="1"/>
    </xf>
    <xf numFmtId="0" fontId="3" fillId="0" borderId="0" xfId="0" applyFont="1" applyAlignment="1">
      <alignment horizontal="left" vertical="top" indent="3"/>
    </xf>
    <xf numFmtId="0" fontId="3" fillId="0" borderId="0" xfId="0" applyFont="1" applyAlignment="1">
      <alignment horizontal="left" wrapText="1" indent="3"/>
    </xf>
    <xf numFmtId="0" fontId="1" fillId="12" borderId="12" xfId="0" applyFont="1" applyFill="1" applyBorder="1" applyAlignment="1">
      <alignment horizontal="center" vertical="top" wrapText="1"/>
    </xf>
    <xf numFmtId="0" fontId="0" fillId="12" borderId="13" xfId="0" applyFill="1" applyBorder="1" applyAlignment="1">
      <alignment horizontal="center" vertical="top" wrapText="1"/>
    </xf>
    <xf numFmtId="0" fontId="1" fillId="15" borderId="20" xfId="3" applyFont="1" applyFill="1" applyBorder="1" applyAlignment="1">
      <alignment horizontal="right" vertical="top" wrapText="1"/>
    </xf>
    <xf numFmtId="0" fontId="0" fillId="0" borderId="26" xfId="0" applyBorder="1" applyAlignment="1">
      <alignment horizontal="right" vertical="top" wrapText="1"/>
    </xf>
    <xf numFmtId="0" fontId="0" fillId="0" borderId="21" xfId="0" applyBorder="1" applyAlignment="1">
      <alignment horizontal="right" vertical="top" wrapText="1"/>
    </xf>
    <xf numFmtId="0" fontId="1" fillId="3" borderId="0" xfId="3" applyFont="1" applyFill="1" applyAlignment="1">
      <alignment wrapText="1"/>
    </xf>
    <xf numFmtId="0" fontId="0" fillId="0" borderId="0" xfId="0" applyAlignment="1">
      <alignment wrapText="1"/>
    </xf>
    <xf numFmtId="0" fontId="1" fillId="6" borderId="0" xfId="0" applyFont="1" applyFill="1" applyAlignment="1">
      <alignment wrapText="1"/>
    </xf>
    <xf numFmtId="0" fontId="23" fillId="16" borderId="6" xfId="3" applyFont="1" applyFill="1" applyBorder="1" applyAlignment="1">
      <alignment horizontal="center"/>
    </xf>
    <xf numFmtId="0" fontId="1" fillId="6" borderId="9" xfId="3" applyFont="1" applyFill="1" applyBorder="1" applyAlignment="1">
      <alignment horizontal="center"/>
    </xf>
    <xf numFmtId="0" fontId="23" fillId="6" borderId="9" xfId="3" applyFont="1" applyFill="1" applyBorder="1" applyAlignment="1">
      <alignment horizontal="center"/>
    </xf>
    <xf numFmtId="0" fontId="32" fillId="6" borderId="9" xfId="3" applyFont="1" applyFill="1" applyBorder="1" applyAlignment="1">
      <alignment horizontal="center"/>
    </xf>
    <xf numFmtId="0" fontId="23" fillId="21" borderId="6" xfId="3" applyFont="1" applyFill="1" applyBorder="1" applyAlignment="1">
      <alignment horizontal="center"/>
    </xf>
    <xf numFmtId="0" fontId="1" fillId="4" borderId="9" xfId="3" applyFont="1" applyFill="1" applyBorder="1" applyAlignment="1">
      <alignment horizontal="center"/>
    </xf>
    <xf numFmtId="0" fontId="23" fillId="4" borderId="9" xfId="3" applyFont="1" applyFill="1" applyBorder="1" applyAlignment="1">
      <alignment horizontal="center"/>
    </xf>
    <xf numFmtId="0" fontId="1" fillId="15" borderId="20" xfId="0" applyFont="1" applyFill="1" applyBorder="1" applyAlignment="1">
      <alignment horizontal="center" vertical="top" wrapText="1"/>
    </xf>
    <xf numFmtId="0" fontId="0" fillId="0" borderId="26" xfId="0" applyBorder="1" applyAlignment="1">
      <alignment horizontal="center" vertical="top" wrapText="1"/>
    </xf>
    <xf numFmtId="0" fontId="0" fillId="0" borderId="21" xfId="0" applyBorder="1" applyAlignment="1">
      <alignment horizontal="center" vertical="top" wrapText="1"/>
    </xf>
    <xf numFmtId="0" fontId="35" fillId="0" borderId="0" xfId="1" applyFont="1" applyAlignment="1" applyProtection="1">
      <alignment horizontal="left" indent="2"/>
    </xf>
    <xf numFmtId="0" fontId="0" fillId="3" borderId="9" xfId="0" applyFill="1" applyBorder="1" applyAlignment="1"/>
    <xf numFmtId="0" fontId="9" fillId="0" borderId="0" xfId="0" applyFont="1" applyBorder="1" applyAlignment="1">
      <alignment horizontal="center"/>
    </xf>
    <xf numFmtId="0" fontId="9" fillId="0" borderId="8" xfId="0" applyFont="1" applyBorder="1" applyAlignment="1">
      <alignment horizontal="center"/>
    </xf>
    <xf numFmtId="0" fontId="3" fillId="10" borderId="0" xfId="0" applyFont="1" applyFill="1" applyAlignment="1">
      <alignment horizontal="left"/>
    </xf>
    <xf numFmtId="0" fontId="3" fillId="5" borderId="0" xfId="0" applyFont="1" applyFill="1" applyAlignment="1" applyProtection="1">
      <alignment vertical="top" wrapText="1"/>
      <protection locked="0"/>
    </xf>
    <xf numFmtId="0" fontId="0" fillId="5" borderId="0" xfId="0" applyFill="1" applyAlignment="1">
      <alignment vertical="top" wrapText="1"/>
    </xf>
    <xf numFmtId="0" fontId="3" fillId="3" borderId="0" xfId="0" applyFont="1" applyFill="1" applyAlignment="1">
      <alignment vertical="top" wrapText="1"/>
    </xf>
    <xf numFmtId="0" fontId="0" fillId="0" borderId="0" xfId="0" applyAlignment="1">
      <alignment vertical="top" wrapText="1"/>
    </xf>
    <xf numFmtId="0" fontId="4" fillId="4" borderId="0" xfId="0" applyFont="1" applyFill="1" applyAlignment="1">
      <alignment vertical="top" wrapText="1"/>
    </xf>
    <xf numFmtId="0" fontId="0" fillId="5" borderId="9" xfId="0" applyFill="1" applyBorder="1" applyAlignment="1">
      <alignment horizontal="center"/>
    </xf>
    <xf numFmtId="0" fontId="0" fillId="5" borderId="9" xfId="0" quotePrefix="1" applyFill="1" applyBorder="1" applyAlignment="1">
      <alignment horizontal="center"/>
    </xf>
    <xf numFmtId="0" fontId="0" fillId="6" borderId="9" xfId="0" applyFill="1" applyBorder="1" applyAlignment="1">
      <alignment horizontal="center"/>
    </xf>
    <xf numFmtId="0" fontId="3" fillId="6" borderId="0" xfId="0" applyFont="1" applyFill="1" applyAlignment="1">
      <alignment vertical="top" wrapText="1"/>
    </xf>
    <xf numFmtId="0" fontId="3" fillId="7" borderId="0" xfId="0" applyFont="1" applyFill="1" applyAlignment="1">
      <alignment horizontal="left"/>
    </xf>
    <xf numFmtId="0" fontId="3" fillId="0" borderId="0" xfId="0" applyFont="1" applyFill="1" applyAlignment="1">
      <alignment horizontal="left"/>
    </xf>
    <xf numFmtId="0" fontId="3" fillId="4" borderId="0" xfId="0" applyFont="1" applyFill="1" applyAlignment="1">
      <alignment vertical="top" wrapText="1"/>
    </xf>
    <xf numFmtId="0" fontId="3" fillId="3" borderId="0" xfId="0" applyFont="1" applyFill="1" applyAlignment="1">
      <alignment wrapText="1"/>
    </xf>
    <xf numFmtId="0" fontId="3" fillId="5" borderId="0" xfId="0" applyFont="1" applyFill="1" applyAlignment="1">
      <alignment vertical="top" wrapText="1"/>
    </xf>
    <xf numFmtId="0" fontId="8" fillId="0" borderId="0" xfId="0" applyFont="1" applyAlignment="1">
      <alignment vertical="top" wrapText="1"/>
    </xf>
    <xf numFmtId="0" fontId="1" fillId="3" borderId="9" xfId="3" applyFont="1" applyFill="1" applyBorder="1" applyAlignment="1">
      <alignment horizontal="center"/>
    </xf>
    <xf numFmtId="0" fontId="23" fillId="3" borderId="9" xfId="3" applyFont="1" applyFill="1" applyBorder="1" applyAlignment="1">
      <alignment horizontal="center"/>
    </xf>
    <xf numFmtId="0" fontId="32" fillId="3" borderId="9" xfId="3" applyFont="1" applyFill="1" applyBorder="1" applyAlignment="1">
      <alignment horizontal="center"/>
    </xf>
    <xf numFmtId="0" fontId="23" fillId="5" borderId="6" xfId="3" applyFont="1" applyFill="1" applyBorder="1" applyAlignment="1">
      <alignment horizontal="center"/>
    </xf>
    <xf numFmtId="0" fontId="23" fillId="20" borderId="6" xfId="3" applyFont="1" applyFill="1" applyBorder="1" applyAlignment="1">
      <alignment horizontal="center"/>
    </xf>
    <xf numFmtId="0" fontId="1" fillId="5" borderId="9" xfId="3" applyFont="1" applyFill="1" applyBorder="1" applyAlignment="1">
      <alignment horizontal="center"/>
    </xf>
    <xf numFmtId="0" fontId="23" fillId="5" borderId="9" xfId="3" applyFont="1" applyFill="1" applyBorder="1" applyAlignment="1">
      <alignment horizontal="center"/>
    </xf>
    <xf numFmtId="0" fontId="3" fillId="7" borderId="0" xfId="0" applyFont="1" applyFill="1" applyAlignment="1">
      <alignment vertical="top" wrapText="1"/>
    </xf>
    <xf numFmtId="0" fontId="1" fillId="20" borderId="9" xfId="3" applyFont="1" applyFill="1" applyBorder="1" applyAlignment="1">
      <alignment horizontal="center"/>
    </xf>
    <xf numFmtId="0" fontId="23" fillId="20" borderId="9" xfId="3" applyFont="1" applyFill="1" applyBorder="1" applyAlignment="1">
      <alignment horizontal="center"/>
    </xf>
    <xf numFmtId="0" fontId="1" fillId="16" borderId="9" xfId="3" applyFont="1" applyFill="1" applyBorder="1" applyAlignment="1">
      <alignment horizontal="center"/>
    </xf>
    <xf numFmtId="0" fontId="23" fillId="16" borderId="9" xfId="3" applyFont="1" applyFill="1" applyBorder="1" applyAlignment="1">
      <alignment horizontal="center"/>
    </xf>
    <xf numFmtId="0" fontId="1" fillId="15" borderId="20" xfId="0" applyFont="1" applyFill="1" applyBorder="1" applyAlignment="1">
      <alignment horizontal="left" vertical="top" wrapText="1"/>
    </xf>
    <xf numFmtId="0" fontId="0" fillId="0" borderId="26" xfId="0" applyBorder="1" applyAlignment="1">
      <alignment horizontal="left" vertical="top" wrapText="1"/>
    </xf>
    <xf numFmtId="0" fontId="0" fillId="0" borderId="21" xfId="0" applyBorder="1" applyAlignment="1">
      <alignment horizontal="left" vertical="top" wrapText="1"/>
    </xf>
    <xf numFmtId="0" fontId="8" fillId="5" borderId="0" xfId="0" applyFont="1" applyFill="1" applyAlignment="1">
      <alignment vertical="top" wrapText="1"/>
    </xf>
    <xf numFmtId="0" fontId="1" fillId="21" borderId="9" xfId="3" applyFont="1" applyFill="1" applyBorder="1" applyAlignment="1">
      <alignment horizontal="center"/>
    </xf>
    <xf numFmtId="0" fontId="23" fillId="21" borderId="9" xfId="3" applyFont="1" applyFill="1" applyBorder="1" applyAlignment="1">
      <alignment horizontal="center"/>
    </xf>
    <xf numFmtId="170" fontId="1" fillId="3" borderId="0" xfId="3" applyNumberFormat="1" applyFont="1" applyFill="1" applyAlignment="1" applyProtection="1">
      <alignment wrapText="1"/>
    </xf>
    <xf numFmtId="0" fontId="3" fillId="0" borderId="0" xfId="0" applyFont="1" applyAlignment="1">
      <alignment vertical="top" wrapText="1"/>
    </xf>
    <xf numFmtId="0" fontId="28" fillId="0" borderId="0" xfId="1" applyFont="1" applyAlignment="1" applyProtection="1">
      <alignment horizontal="left" wrapText="1" indent="2"/>
    </xf>
    <xf numFmtId="0" fontId="28" fillId="0" borderId="0" xfId="1" applyFont="1" applyFill="1" applyAlignment="1" applyProtection="1">
      <alignment horizontal="left" wrapText="1" indent="2"/>
    </xf>
    <xf numFmtId="0" fontId="3" fillId="0" borderId="0" xfId="0" applyFont="1" applyFill="1" applyAlignment="1">
      <alignment horizontal="left" vertical="top" wrapText="1"/>
    </xf>
    <xf numFmtId="0" fontId="28" fillId="0" borderId="0" xfId="1" applyFont="1" applyAlignment="1" applyProtection="1">
      <alignment horizontal="left" indent="2"/>
    </xf>
    <xf numFmtId="0" fontId="28" fillId="0" borderId="0" xfId="1" applyNumberFormat="1" applyFont="1" applyAlignment="1" applyProtection="1">
      <alignment horizontal="left" indent="2"/>
    </xf>
    <xf numFmtId="0" fontId="3" fillId="0" borderId="0" xfId="0" applyFont="1" applyAlignment="1">
      <alignment wrapText="1"/>
    </xf>
    <xf numFmtId="0" fontId="28" fillId="0" borderId="0" xfId="1" applyFont="1" applyAlignment="1" applyProtection="1">
      <alignment horizontal="left" indent="3" readingOrder="1"/>
    </xf>
    <xf numFmtId="0" fontId="28" fillId="0" borderId="0" xfId="1" applyFont="1" applyBorder="1" applyAlignment="1" applyProtection="1">
      <alignment horizontal="left" indent="3"/>
    </xf>
    <xf numFmtId="0" fontId="28" fillId="0" borderId="0" xfId="1" applyFont="1" applyAlignment="1" applyProtection="1">
      <alignment horizontal="left"/>
    </xf>
    <xf numFmtId="0" fontId="28" fillId="0" borderId="0" xfId="1" applyFont="1" applyBorder="1" applyAlignment="1" applyProtection="1">
      <alignment horizontal="left"/>
    </xf>
    <xf numFmtId="0" fontId="1" fillId="0" borderId="0" xfId="0" applyFont="1" applyFill="1" applyBorder="1" applyAlignment="1">
      <alignment horizontal="center"/>
    </xf>
    <xf numFmtId="0" fontId="0" fillId="0" borderId="0" xfId="0" applyFill="1" applyBorder="1" applyAlignment="1">
      <alignment horizontal="center"/>
    </xf>
    <xf numFmtId="0" fontId="1" fillId="0" borderId="9" xfId="3" applyFont="1" applyBorder="1" applyAlignment="1">
      <alignment horizontal="center"/>
    </xf>
    <xf numFmtId="0" fontId="23" fillId="0" borderId="9" xfId="3" applyFont="1" applyBorder="1" applyAlignment="1">
      <alignment horizontal="center"/>
    </xf>
    <xf numFmtId="0" fontId="23" fillId="0" borderId="7" xfId="3" applyFont="1" applyBorder="1" applyAlignment="1">
      <alignment horizontal="center"/>
    </xf>
    <xf numFmtId="0" fontId="23" fillId="0" borderId="7" xfId="3" applyFont="1" applyFill="1" applyBorder="1" applyAlignment="1">
      <alignment horizontal="center"/>
    </xf>
    <xf numFmtId="0" fontId="1" fillId="0" borderId="9" xfId="3" applyFont="1" applyFill="1" applyBorder="1" applyAlignment="1">
      <alignment horizontal="center"/>
    </xf>
    <xf numFmtId="0" fontId="23" fillId="0" borderId="9" xfId="3" applyFont="1" applyFill="1" applyBorder="1" applyAlignment="1">
      <alignment horizontal="center"/>
    </xf>
    <xf numFmtId="0" fontId="10" fillId="17" borderId="7" xfId="3" applyFont="1" applyFill="1" applyBorder="1" applyAlignment="1">
      <alignment horizontal="center"/>
    </xf>
    <xf numFmtId="0" fontId="10" fillId="17" borderId="11" xfId="3" applyFont="1" applyFill="1" applyBorder="1" applyAlignment="1">
      <alignment horizontal="center"/>
    </xf>
    <xf numFmtId="0" fontId="10" fillId="0" borderId="0" xfId="0" applyFont="1" applyBorder="1" applyAlignment="1"/>
    <xf numFmtId="0" fontId="0" fillId="0" borderId="0" xfId="0" applyAlignment="1"/>
    <xf numFmtId="0" fontId="1" fillId="0" borderId="20" xfId="0" applyFont="1" applyBorder="1" applyAlignment="1">
      <alignment wrapText="1"/>
    </xf>
    <xf numFmtId="0" fontId="0" fillId="0" borderId="21" xfId="0" applyBorder="1" applyAlignment="1">
      <alignment wrapText="1"/>
    </xf>
    <xf numFmtId="0" fontId="23" fillId="0" borderId="20" xfId="3" applyFont="1" applyFill="1" applyBorder="1" applyAlignment="1">
      <alignment wrapText="1"/>
    </xf>
    <xf numFmtId="0" fontId="1" fillId="0" borderId="0" xfId="3" applyFont="1" applyFill="1" applyBorder="1" applyAlignment="1">
      <alignment horizontal="left" wrapText="1"/>
    </xf>
    <xf numFmtId="0" fontId="1" fillId="0" borderId="0" xfId="0" applyFont="1" applyFill="1" applyBorder="1" applyAlignment="1">
      <alignment horizontal="left" wrapText="1"/>
    </xf>
    <xf numFmtId="0" fontId="1" fillId="0" borderId="0" xfId="0" applyFont="1" applyFill="1" applyBorder="1" applyAlignment="1">
      <alignment horizontal="right" wrapText="1"/>
    </xf>
    <xf numFmtId="0" fontId="10" fillId="0" borderId="0" xfId="0" applyFont="1" applyFill="1" applyBorder="1" applyAlignment="1">
      <alignment horizontal="left" vertical="top" wrapText="1"/>
    </xf>
    <xf numFmtId="0" fontId="0" fillId="0" borderId="0" xfId="0" applyFill="1" applyBorder="1" applyAlignment="1">
      <alignment horizontal="left" vertical="top"/>
    </xf>
    <xf numFmtId="0" fontId="1" fillId="0" borderId="19" xfId="3" applyFont="1" applyBorder="1" applyAlignment="1">
      <alignment horizontal="center" wrapText="1"/>
    </xf>
    <xf numFmtId="0" fontId="0" fillId="0" borderId="4" xfId="0" applyBorder="1" applyAlignment="1">
      <alignment horizontal="center" wrapText="1"/>
    </xf>
    <xf numFmtId="0" fontId="1" fillId="0" borderId="7" xfId="0" applyFont="1" applyBorder="1" applyAlignment="1">
      <alignment horizontal="center"/>
    </xf>
    <xf numFmtId="0" fontId="0" fillId="0" borderId="7" xfId="0" applyBorder="1" applyAlignment="1">
      <alignment horizontal="center"/>
    </xf>
    <xf numFmtId="0" fontId="1" fillId="11" borderId="9" xfId="3" applyFont="1" applyFill="1" applyBorder="1" applyAlignment="1">
      <alignment wrapText="1"/>
    </xf>
    <xf numFmtId="0" fontId="0" fillId="0" borderId="1" xfId="0" applyBorder="1" applyAlignment="1">
      <alignment wrapText="1"/>
    </xf>
    <xf numFmtId="0" fontId="25" fillId="0" borderId="0" xfId="0" quotePrefix="1" applyFont="1" applyAlignment="1">
      <alignment horizontal="center"/>
    </xf>
    <xf numFmtId="0" fontId="36" fillId="0" borderId="0" xfId="1" applyFont="1" applyBorder="1" applyAlignment="1" applyProtection="1">
      <alignment horizontal="left"/>
    </xf>
    <xf numFmtId="0" fontId="36" fillId="0" borderId="0" xfId="1" applyFont="1" applyAlignment="1" applyProtection="1"/>
    <xf numFmtId="0" fontId="28" fillId="0" borderId="0" xfId="1" applyFont="1" applyAlignment="1" applyProtection="1">
      <alignment horizontal="left" indent="3"/>
    </xf>
    <xf numFmtId="0" fontId="10" fillId="10" borderId="10" xfId="3" applyFont="1" applyFill="1" applyBorder="1" applyAlignment="1">
      <alignment horizontal="center"/>
    </xf>
    <xf numFmtId="0" fontId="0" fillId="0" borderId="11" xfId="0" applyBorder="1" applyAlignment="1">
      <alignment horizontal="center"/>
    </xf>
    <xf numFmtId="0" fontId="10" fillId="12" borderId="10" xfId="3" applyFont="1" applyFill="1" applyBorder="1" applyAlignment="1">
      <alignment horizontal="center"/>
    </xf>
    <xf numFmtId="0" fontId="0" fillId="12" borderId="11" xfId="0" applyFill="1" applyBorder="1" applyAlignment="1">
      <alignment horizontal="center"/>
    </xf>
    <xf numFmtId="0" fontId="10" fillId="14" borderId="10" xfId="3" applyFont="1" applyFill="1" applyBorder="1" applyAlignment="1">
      <alignment horizontal="center"/>
    </xf>
    <xf numFmtId="0" fontId="0" fillId="14" borderId="7" xfId="0" applyFill="1" applyBorder="1" applyAlignment="1">
      <alignment horizontal="center"/>
    </xf>
    <xf numFmtId="0" fontId="0" fillId="14" borderId="11" xfId="0" applyFill="1" applyBorder="1" applyAlignment="1">
      <alignment horizontal="center"/>
    </xf>
    <xf numFmtId="0" fontId="10" fillId="6" borderId="10" xfId="3" applyFont="1" applyFill="1" applyBorder="1" applyAlignment="1">
      <alignment horizontal="center"/>
    </xf>
    <xf numFmtId="0" fontId="10" fillId="0" borderId="7" xfId="3" applyFont="1" applyBorder="1" applyAlignment="1">
      <alignment horizontal="center"/>
    </xf>
    <xf numFmtId="0" fontId="10" fillId="0" borderId="9" xfId="3" applyFont="1" applyBorder="1" applyAlignment="1">
      <alignment horizontal="center"/>
    </xf>
    <xf numFmtId="0" fontId="1" fillId="0" borderId="0" xfId="3" applyFont="1" applyBorder="1" applyAlignment="1">
      <alignment horizontal="center"/>
    </xf>
    <xf numFmtId="0" fontId="23" fillId="0" borderId="0" xfId="3" applyFont="1" applyBorder="1" applyAlignment="1">
      <alignment horizontal="center"/>
    </xf>
    <xf numFmtId="165" fontId="1" fillId="0" borderId="20" xfId="0" applyNumberFormat="1" applyFont="1" applyBorder="1" applyAlignment="1">
      <alignment wrapText="1"/>
    </xf>
    <xf numFmtId="0" fontId="1" fillId="0" borderId="21" xfId="0" applyFont="1" applyBorder="1" applyAlignment="1">
      <alignment wrapText="1"/>
    </xf>
    <xf numFmtId="0" fontId="0" fillId="0" borderId="20" xfId="0" applyBorder="1" applyAlignment="1">
      <alignment wrapText="1"/>
    </xf>
    <xf numFmtId="0" fontId="0" fillId="0" borderId="1" xfId="0" applyBorder="1" applyAlignment="1">
      <alignment horizontal="center"/>
    </xf>
    <xf numFmtId="0" fontId="0" fillId="0" borderId="0" xfId="0" applyAlignment="1">
      <alignment horizontal="center"/>
    </xf>
    <xf numFmtId="0" fontId="23" fillId="0" borderId="9" xfId="0" applyFont="1" applyBorder="1" applyAlignment="1">
      <alignment horizontal="center"/>
    </xf>
    <xf numFmtId="0" fontId="0" fillId="0" borderId="9" xfId="0" applyBorder="1" applyAlignment="1">
      <alignment horizontal="center"/>
    </xf>
    <xf numFmtId="0" fontId="1" fillId="0" borderId="9" xfId="0" applyFont="1" applyBorder="1" applyAlignment="1">
      <alignment horizontal="center"/>
    </xf>
    <xf numFmtId="0" fontId="23" fillId="0" borderId="9" xfId="3" applyFont="1" applyBorder="1" applyAlignment="1">
      <alignment horizontal="center" wrapText="1"/>
    </xf>
    <xf numFmtId="0" fontId="0" fillId="0" borderId="1" xfId="0" applyBorder="1" applyAlignment="1">
      <alignment horizontal="center" wrapText="1"/>
    </xf>
  </cellXfs>
  <cellStyles count="6">
    <cellStyle name="Comma" xfId="5" builtinId="3"/>
    <cellStyle name="Hyperlink" xfId="1" builtinId="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CCFFCC"/>
      <color rgb="FFCCFFFF"/>
      <color rgb="FFCCFF99"/>
      <color rgb="FF00FFFF"/>
      <color rgb="FFFFFF99"/>
      <color rgb="FF99FFCC"/>
      <color rgb="FF99FF99"/>
      <color rgb="FF99FF66"/>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marketing year 2020/21</a:t>
            </a:r>
          </a:p>
        </c:rich>
      </c:tx>
      <c:layout>
        <c:manualLayout>
          <c:xMode val="edge"/>
          <c:yMode val="edge"/>
          <c:x val="0.20812883659591652"/>
          <c:y val="2.5346724055475847E-2"/>
        </c:manualLayout>
      </c:layout>
      <c:overlay val="0"/>
      <c:spPr>
        <a:noFill/>
        <a:ln w="25400">
          <a:noFill/>
        </a:ln>
      </c:spPr>
    </c:title>
    <c:autoTitleDeleted val="0"/>
    <c:plotArea>
      <c:layout>
        <c:manualLayout>
          <c:layoutTarget val="inner"/>
          <c:xMode val="edge"/>
          <c:yMode val="edge"/>
          <c:x val="0.14866339334424442"/>
          <c:y val="0.1539934552657245"/>
          <c:w val="0.7675944147315551"/>
          <c:h val="0.69440507756811953"/>
        </c:manualLayout>
      </c:layout>
      <c:lineChart>
        <c:grouping val="standard"/>
        <c:varyColors val="0"/>
        <c:ser>
          <c:idx val="1"/>
          <c:order val="0"/>
          <c:tx>
            <c:strRef>
              <c:f>'2020-21 Forecast'!$H$513</c:f>
              <c:strCache>
                <c:ptCount val="1"/>
                <c:pt idx="0">
                  <c:v>Actual SAP (available in October Agricultural Prices report, 2019)</c:v>
                </c:pt>
              </c:strCache>
            </c:strRef>
          </c:tx>
          <c:spPr>
            <a:ln w="25400">
              <a:solidFill>
                <a:srgbClr val="800000"/>
              </a:solidFill>
              <a:prstDash val="solid"/>
            </a:ln>
          </c:spPr>
          <c:marker>
            <c:symbol val="square"/>
            <c:size val="5"/>
            <c:spPr>
              <a:noFill/>
              <a:ln w="9525">
                <a:noFill/>
              </a:ln>
            </c:spPr>
          </c:marker>
          <c:cat>
            <c:numRef>
              <c:f>'2020-21 Forecast'!$B$517:$B$581</c:f>
              <c:numCache>
                <c:formatCode>[$-409]d\-mmm\-yy;@</c:formatCode>
                <c:ptCount val="65"/>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numCache>
            </c:numRef>
          </c:cat>
          <c:val>
            <c:numRef>
              <c:f>'2020-21 Forecast'!$H$517:$H$581</c:f>
              <c:numCache>
                <c:formatCode>General</c:formatCode>
                <c:ptCount val="65"/>
              </c:numCache>
            </c:numRef>
          </c:val>
          <c:smooth val="0"/>
          <c:extLst>
            <c:ext xmlns:c16="http://schemas.microsoft.com/office/drawing/2014/chart" uri="{C3380CC4-5D6E-409C-BE32-E72D297353CC}">
              <c16:uniqueId val="{00000000-432B-4E36-9A26-BD3B06FFAE64}"/>
            </c:ext>
          </c:extLst>
        </c:ser>
        <c:ser>
          <c:idx val="6"/>
          <c:order val="1"/>
          <c:tx>
            <c:strRef>
              <c:f>'2020-21 Forecast'!$C$513</c:f>
              <c:strCache>
                <c:ptCount val="1"/>
                <c:pt idx="0">
                  <c:v>Futures SAP forecast</c:v>
                </c:pt>
              </c:strCache>
            </c:strRef>
          </c:tx>
          <c:spPr>
            <a:ln w="25400">
              <a:solidFill>
                <a:srgbClr val="000080"/>
              </a:solidFill>
              <a:prstDash val="solid"/>
            </a:ln>
          </c:spPr>
          <c:marker>
            <c:symbol val="none"/>
          </c:marker>
          <c:cat>
            <c:numRef>
              <c:f>'2020-21 Forecast'!$B$517:$B$581</c:f>
              <c:numCache>
                <c:formatCode>[$-409]d\-mmm\-yy;@</c:formatCode>
                <c:ptCount val="65"/>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numCache>
            </c:numRef>
          </c:cat>
          <c:val>
            <c:numRef>
              <c:f>'2020-21 Forecast'!$C$517:$C$581</c:f>
              <c:numCache>
                <c:formatCode>0.00</c:formatCode>
                <c:ptCount val="65"/>
                <c:pt idx="0">
                  <c:v>54.139944221658638</c:v>
                </c:pt>
                <c:pt idx="1">
                  <c:v>54.843194952438246</c:v>
                </c:pt>
                <c:pt idx="2">
                  <c:v>55.684131770432963</c:v>
                </c:pt>
                <c:pt idx="3">
                  <c:v>54.801105289917693</c:v>
                </c:pt>
                <c:pt idx="4">
                  <c:v>56.43183223446956</c:v>
                </c:pt>
                <c:pt idx="5">
                  <c:v>56.256888046153378</c:v>
                </c:pt>
                <c:pt idx="6">
                  <c:v>56.446058064677281</c:v>
                </c:pt>
                <c:pt idx="7">
                  <c:v>56.588370162911929</c:v>
                </c:pt>
                <c:pt idx="8">
                  <c:v>59.948693206633642</c:v>
                </c:pt>
                <c:pt idx="9">
                  <c:v>60.788431367924886</c:v>
                </c:pt>
                <c:pt idx="10">
                  <c:v>59.48858623441474</c:v>
                </c:pt>
                <c:pt idx="11">
                  <c:v>58.894799952077669</c:v>
                </c:pt>
                <c:pt idx="12">
                  <c:v>60.096434825090903</c:v>
                </c:pt>
                <c:pt idx="13">
                  <c:v>61.689018023170682</c:v>
                </c:pt>
                <c:pt idx="14">
                  <c:v>60.118246243340359</c:v>
                </c:pt>
                <c:pt idx="15">
                  <c:v>61.602035447398784</c:v>
                </c:pt>
                <c:pt idx="16">
                  <c:v>62.469102260111484</c:v>
                </c:pt>
                <c:pt idx="17">
                  <c:v>61.513878764990316</c:v>
                </c:pt>
                <c:pt idx="18">
                  <c:v>61.590142127795339</c:v>
                </c:pt>
                <c:pt idx="19">
                  <c:v>62.533117476102063</c:v>
                </c:pt>
                <c:pt idx="20">
                  <c:v>62.03090074339314</c:v>
                </c:pt>
                <c:pt idx="21">
                  <c:v>62.424242338618036</c:v>
                </c:pt>
                <c:pt idx="22">
                  <c:v>64.333270665091476</c:v>
                </c:pt>
                <c:pt idx="23">
                  <c:v>65.635010041493018</c:v>
                </c:pt>
                <c:pt idx="24">
                  <c:v>68.095052299369726</c:v>
                </c:pt>
                <c:pt idx="25">
                  <c:v>66.025952794464061</c:v>
                </c:pt>
                <c:pt idx="26">
                  <c:v>66.683395339930939</c:v>
                </c:pt>
                <c:pt idx="27">
                  <c:v>65.917257292765697</c:v>
                </c:pt>
                <c:pt idx="28">
                  <c:v>66.868082653879895</c:v>
                </c:pt>
                <c:pt idx="29">
                  <c:v>66.873484707295361</c:v>
                </c:pt>
                <c:pt idx="30">
                  <c:v>66.178812749366585</c:v>
                </c:pt>
                <c:pt idx="31">
                  <c:v>68.446279788693602</c:v>
                </c:pt>
                <c:pt idx="32">
                  <c:v>70.042010379214119</c:v>
                </c:pt>
                <c:pt idx="33">
                  <c:v>69.823172620752302</c:v>
                </c:pt>
                <c:pt idx="34">
                  <c:v>70.503128924693129</c:v>
                </c:pt>
                <c:pt idx="35">
                  <c:v>71.768104386273805</c:v>
                </c:pt>
                <c:pt idx="36">
                  <c:v>66.138554744681755</c:v>
                </c:pt>
                <c:pt idx="37">
                  <c:v>73.850327056341911</c:v>
                </c:pt>
                <c:pt idx="38">
                  <c:v>71.993509253442923</c:v>
                </c:pt>
                <c:pt idx="39">
                  <c:v>71.529362207391429</c:v>
                </c:pt>
                <c:pt idx="40">
                  <c:v>72.631131728935387</c:v>
                </c:pt>
                <c:pt idx="41">
                  <c:v>73.785979982931323</c:v>
                </c:pt>
                <c:pt idx="42">
                  <c:v>73.515538925666704</c:v>
                </c:pt>
                <c:pt idx="43">
                  <c:v>70.429791171722371</c:v>
                </c:pt>
                <c:pt idx="44">
                  <c:v>70.670162578618559</c:v>
                </c:pt>
                <c:pt idx="45">
                  <c:v>70.074804964396506</c:v>
                </c:pt>
                <c:pt idx="46">
                  <c:v>68.619590564613631</c:v>
                </c:pt>
                <c:pt idx="47">
                  <c:v>67.682191677055698</c:v>
                </c:pt>
                <c:pt idx="48">
                  <c:v>68.399053739406838</c:v>
                </c:pt>
                <c:pt idx="49">
                  <c:v>69.152626547797567</c:v>
                </c:pt>
                <c:pt idx="50">
                  <c:v>69.088400584314101</c:v>
                </c:pt>
                <c:pt idx="51">
                  <c:v>69.281727233911553</c:v>
                </c:pt>
                <c:pt idx="52">
                  <c:v>68.815971182401213</c:v>
                </c:pt>
                <c:pt idx="53">
                  <c:v>68.315543475443192</c:v>
                </c:pt>
                <c:pt idx="54">
                  <c:v>68.007244263120839</c:v>
                </c:pt>
                <c:pt idx="55">
                  <c:v>67.751680797493989</c:v>
                </c:pt>
                <c:pt idx="56">
                  <c:v>67.981341370151512</c:v>
                </c:pt>
                <c:pt idx="57">
                  <c:v>68.345938699506647</c:v>
                </c:pt>
                <c:pt idx="58">
                  <c:v>67.881255828759905</c:v>
                </c:pt>
                <c:pt idx="59">
                  <c:v>68.119852610470247</c:v>
                </c:pt>
                <c:pt idx="60">
                  <c:v>67.736909558510746</c:v>
                </c:pt>
                <c:pt idx="61">
                  <c:v>67.721592699813826</c:v>
                </c:pt>
                <c:pt idx="62">
                  <c:v>67.767880249264607</c:v>
                </c:pt>
                <c:pt idx="63">
                  <c:v>67.752451066114347</c:v>
                </c:pt>
                <c:pt idx="64">
                  <c:v>67.730850209703988</c:v>
                </c:pt>
              </c:numCache>
            </c:numRef>
          </c:val>
          <c:smooth val="0"/>
          <c:extLst>
            <c:ext xmlns:c16="http://schemas.microsoft.com/office/drawing/2014/chart" uri="{C3380CC4-5D6E-409C-BE32-E72D297353CC}">
              <c16:uniqueId val="{00000001-432B-4E36-9A26-BD3B06FFAE64}"/>
            </c:ext>
          </c:extLst>
        </c:ser>
        <c:ser>
          <c:idx val="2"/>
          <c:order val="2"/>
          <c:tx>
            <c:strRef>
              <c:f>'2020-21 Forecast'!$F$513</c:f>
              <c:strCache>
                <c:ptCount val="1"/>
                <c:pt idx="0">
                  <c:v>WASDE SAP projection</c:v>
                </c:pt>
              </c:strCache>
            </c:strRef>
          </c:tx>
          <c:spPr>
            <a:ln w="25400">
              <a:solidFill>
                <a:srgbClr val="FF00FF"/>
              </a:solidFill>
              <a:prstDash val="solid"/>
            </a:ln>
          </c:spPr>
          <c:marker>
            <c:symbol val="none"/>
          </c:marker>
          <c:cat>
            <c:numRef>
              <c:f>'2020-21 Forecast'!$B$517:$B$581</c:f>
              <c:numCache>
                <c:formatCode>[$-409]d\-mmm\-yy;@</c:formatCode>
                <c:ptCount val="65"/>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numCache>
            </c:numRef>
          </c:cat>
          <c:val>
            <c:numRef>
              <c:f>'2020-21 Forecast'!$F$517:$F$581</c:f>
              <c:numCache>
                <c:formatCode>0.00</c:formatCode>
                <c:ptCount val="65"/>
                <c:pt idx="0">
                  <c:v>70</c:v>
                </c:pt>
                <c:pt idx="1">
                  <c:v>57</c:v>
                </c:pt>
                <c:pt idx="2">
                  <c:v>57</c:v>
                </c:pt>
                <c:pt idx="3">
                  <c:v>57</c:v>
                </c:pt>
                <c:pt idx="4">
                  <c:v>57</c:v>
                </c:pt>
                <c:pt idx="5">
                  <c:v>57</c:v>
                </c:pt>
                <c:pt idx="6">
                  <c:v>57</c:v>
                </c:pt>
                <c:pt idx="7">
                  <c:v>57</c:v>
                </c:pt>
                <c:pt idx="8">
                  <c:v>57</c:v>
                </c:pt>
                <c:pt idx="9">
                  <c:v>59</c:v>
                </c:pt>
                <c:pt idx="10">
                  <c:v>59</c:v>
                </c:pt>
                <c:pt idx="11">
                  <c:v>59</c:v>
                </c:pt>
                <c:pt idx="12">
                  <c:v>59</c:v>
                </c:pt>
                <c:pt idx="13">
                  <c:v>59.6</c:v>
                </c:pt>
                <c:pt idx="14">
                  <c:v>59.6</c:v>
                </c:pt>
                <c:pt idx="15">
                  <c:v>59.6</c:v>
                </c:pt>
                <c:pt idx="16">
                  <c:v>59.6</c:v>
                </c:pt>
                <c:pt idx="17">
                  <c:v>59.6</c:v>
                </c:pt>
                <c:pt idx="18">
                  <c:v>59.6</c:v>
                </c:pt>
                <c:pt idx="19">
                  <c:v>59.6</c:v>
                </c:pt>
                <c:pt idx="20">
                  <c:v>59.6</c:v>
                </c:pt>
                <c:pt idx="21">
                  <c:v>59.6</c:v>
                </c:pt>
                <c:pt idx="22">
                  <c:v>61</c:v>
                </c:pt>
                <c:pt idx="23">
                  <c:v>61</c:v>
                </c:pt>
                <c:pt idx="24">
                  <c:v>61</c:v>
                </c:pt>
                <c:pt idx="25">
                  <c:v>61</c:v>
                </c:pt>
                <c:pt idx="26">
                  <c:v>64</c:v>
                </c:pt>
                <c:pt idx="27">
                  <c:v>64</c:v>
                </c:pt>
                <c:pt idx="28">
                  <c:v>64</c:v>
                </c:pt>
                <c:pt idx="29">
                  <c:v>64</c:v>
                </c:pt>
                <c:pt idx="30">
                  <c:v>64</c:v>
                </c:pt>
                <c:pt idx="31">
                  <c:v>65</c:v>
                </c:pt>
                <c:pt idx="32">
                  <c:v>65</c:v>
                </c:pt>
                <c:pt idx="33">
                  <c:v>65</c:v>
                </c:pt>
                <c:pt idx="34">
                  <c:v>65</c:v>
                </c:pt>
                <c:pt idx="35">
                  <c:v>68</c:v>
                </c:pt>
                <c:pt idx="36">
                  <c:v>68</c:v>
                </c:pt>
                <c:pt idx="37">
                  <c:v>68</c:v>
                </c:pt>
                <c:pt idx="38">
                  <c:v>68</c:v>
                </c:pt>
                <c:pt idx="39">
                  <c:v>68</c:v>
                </c:pt>
                <c:pt idx="40">
                  <c:v>68</c:v>
                </c:pt>
                <c:pt idx="41">
                  <c:v>68</c:v>
                </c:pt>
                <c:pt idx="42">
                  <c:v>68</c:v>
                </c:pt>
                <c:pt idx="43">
                  <c:v>69</c:v>
                </c:pt>
                <c:pt idx="44">
                  <c:v>69</c:v>
                </c:pt>
                <c:pt idx="45">
                  <c:v>69</c:v>
                </c:pt>
                <c:pt idx="46">
                  <c:v>69</c:v>
                </c:pt>
                <c:pt idx="47">
                  <c:v>69</c:v>
                </c:pt>
                <c:pt idx="48">
                  <c:v>68</c:v>
                </c:pt>
                <c:pt idx="49">
                  <c:v>68</c:v>
                </c:pt>
                <c:pt idx="50">
                  <c:v>68</c:v>
                </c:pt>
                <c:pt idx="51">
                  <c:v>68</c:v>
                </c:pt>
                <c:pt idx="52">
                  <c:v>68</c:v>
                </c:pt>
                <c:pt idx="53">
                  <c:v>68</c:v>
                </c:pt>
                <c:pt idx="54">
                  <c:v>68</c:v>
                </c:pt>
                <c:pt idx="55">
                  <c:v>68</c:v>
                </c:pt>
                <c:pt idx="56">
                  <c:v>68</c:v>
                </c:pt>
                <c:pt idx="57">
                  <c:v>67</c:v>
                </c:pt>
                <c:pt idx="58">
                  <c:v>67</c:v>
                </c:pt>
                <c:pt idx="59">
                  <c:v>67</c:v>
                </c:pt>
                <c:pt idx="60">
                  <c:v>75</c:v>
                </c:pt>
                <c:pt idx="61">
                  <c:v>75</c:v>
                </c:pt>
                <c:pt idx="62">
                  <c:v>75</c:v>
                </c:pt>
                <c:pt idx="63">
                  <c:v>75</c:v>
                </c:pt>
                <c:pt idx="64">
                  <c:v>75</c:v>
                </c:pt>
              </c:numCache>
            </c:numRef>
          </c:val>
          <c:smooth val="0"/>
          <c:extLst>
            <c:ext xmlns:c16="http://schemas.microsoft.com/office/drawing/2014/chart" uri="{C3380CC4-5D6E-409C-BE32-E72D297353CC}">
              <c16:uniqueId val="{00000002-432B-4E36-9A26-BD3B06FFAE64}"/>
            </c:ext>
          </c:extLst>
        </c:ser>
        <c:ser>
          <c:idx val="4"/>
          <c:order val="3"/>
          <c:tx>
            <c:strRef>
              <c:f>'2020-21 Forecast'!$K$513</c:f>
              <c:strCache>
                <c:ptCount val="1"/>
                <c:pt idx="0">
                  <c:v>National marketing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'2020-21 Forecast'!$B$517:$B$581</c:f>
              <c:numCache>
                <c:formatCode>[$-409]d\-mmm\-yy;@</c:formatCode>
                <c:ptCount val="65"/>
                <c:pt idx="0">
                  <c:v>43958</c:v>
                </c:pt>
                <c:pt idx="1">
                  <c:v>43965</c:v>
                </c:pt>
                <c:pt idx="2">
                  <c:v>43972</c:v>
                </c:pt>
                <c:pt idx="3">
                  <c:v>43979</c:v>
                </c:pt>
                <c:pt idx="4">
                  <c:v>43986</c:v>
                </c:pt>
                <c:pt idx="5">
                  <c:v>43993</c:v>
                </c:pt>
                <c:pt idx="6">
                  <c:v>44000</c:v>
                </c:pt>
                <c:pt idx="7">
                  <c:v>44007</c:v>
                </c:pt>
                <c:pt idx="8">
                  <c:v>44014</c:v>
                </c:pt>
                <c:pt idx="9">
                  <c:v>44021</c:v>
                </c:pt>
                <c:pt idx="10">
                  <c:v>44028</c:v>
                </c:pt>
                <c:pt idx="11">
                  <c:v>44035</c:v>
                </c:pt>
                <c:pt idx="12">
                  <c:v>44042</c:v>
                </c:pt>
                <c:pt idx="13">
                  <c:v>44049</c:v>
                </c:pt>
                <c:pt idx="14">
                  <c:v>44056</c:v>
                </c:pt>
                <c:pt idx="15">
                  <c:v>44063</c:v>
                </c:pt>
                <c:pt idx="16">
                  <c:v>44070</c:v>
                </c:pt>
                <c:pt idx="17">
                  <c:v>44077</c:v>
                </c:pt>
                <c:pt idx="18">
                  <c:v>44084</c:v>
                </c:pt>
                <c:pt idx="19">
                  <c:v>44091</c:v>
                </c:pt>
                <c:pt idx="20">
                  <c:v>44098</c:v>
                </c:pt>
                <c:pt idx="21">
                  <c:v>44105</c:v>
                </c:pt>
                <c:pt idx="22">
                  <c:v>44112</c:v>
                </c:pt>
                <c:pt idx="23">
                  <c:v>44119</c:v>
                </c:pt>
                <c:pt idx="24">
                  <c:v>44126</c:v>
                </c:pt>
                <c:pt idx="25">
                  <c:v>44133</c:v>
                </c:pt>
                <c:pt idx="26">
                  <c:v>44140</c:v>
                </c:pt>
                <c:pt idx="27">
                  <c:v>44147</c:v>
                </c:pt>
                <c:pt idx="28">
                  <c:v>44154</c:v>
                </c:pt>
                <c:pt idx="29">
                  <c:v>44161</c:v>
                </c:pt>
                <c:pt idx="30">
                  <c:v>44168</c:v>
                </c:pt>
                <c:pt idx="31">
                  <c:v>44175</c:v>
                </c:pt>
                <c:pt idx="32">
                  <c:v>44182</c:v>
                </c:pt>
                <c:pt idx="33">
                  <c:v>44189</c:v>
                </c:pt>
                <c:pt idx="34">
                  <c:v>44196</c:v>
                </c:pt>
                <c:pt idx="35">
                  <c:v>44203</c:v>
                </c:pt>
                <c:pt idx="36">
                  <c:v>44210</c:v>
                </c:pt>
                <c:pt idx="37">
                  <c:v>44217</c:v>
                </c:pt>
                <c:pt idx="38">
                  <c:v>44224</c:v>
                </c:pt>
                <c:pt idx="39">
                  <c:v>44231</c:v>
                </c:pt>
                <c:pt idx="40">
                  <c:v>44238</c:v>
                </c:pt>
                <c:pt idx="41">
                  <c:v>44245</c:v>
                </c:pt>
                <c:pt idx="42">
                  <c:v>44252</c:v>
                </c:pt>
                <c:pt idx="43">
                  <c:v>44259</c:v>
                </c:pt>
                <c:pt idx="44">
                  <c:v>44266</c:v>
                </c:pt>
                <c:pt idx="45">
                  <c:v>44273</c:v>
                </c:pt>
                <c:pt idx="46">
                  <c:v>44280</c:v>
                </c:pt>
                <c:pt idx="47">
                  <c:v>44287</c:v>
                </c:pt>
                <c:pt idx="48">
                  <c:v>44294</c:v>
                </c:pt>
                <c:pt idx="49">
                  <c:v>44301</c:v>
                </c:pt>
                <c:pt idx="50">
                  <c:v>44308</c:v>
                </c:pt>
                <c:pt idx="51">
                  <c:v>44315</c:v>
                </c:pt>
                <c:pt idx="52">
                  <c:v>44322</c:v>
                </c:pt>
                <c:pt idx="53">
                  <c:v>44329</c:v>
                </c:pt>
                <c:pt idx="54">
                  <c:v>44336</c:v>
                </c:pt>
                <c:pt idx="55">
                  <c:v>44343</c:v>
                </c:pt>
                <c:pt idx="56">
                  <c:v>44350</c:v>
                </c:pt>
                <c:pt idx="57">
                  <c:v>44357</c:v>
                </c:pt>
                <c:pt idx="58">
                  <c:v>44364</c:v>
                </c:pt>
                <c:pt idx="59">
                  <c:v>44371</c:v>
                </c:pt>
                <c:pt idx="60">
                  <c:v>44378</c:v>
                </c:pt>
                <c:pt idx="61">
                  <c:v>44385</c:v>
                </c:pt>
                <c:pt idx="62">
                  <c:v>44392</c:v>
                </c:pt>
                <c:pt idx="63">
                  <c:v>44399</c:v>
                </c:pt>
                <c:pt idx="64">
                  <c:v>44406</c:v>
                </c:pt>
              </c:numCache>
            </c:numRef>
          </c:cat>
          <c:val>
            <c:numRef>
              <c:f>'2020-21 Forecast'!$K$517:$K$581</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c:ext xmlns:c16="http://schemas.microsoft.com/office/drawing/2014/chart" uri="{C3380CC4-5D6E-409C-BE32-E72D297353CC}">
              <c16:uniqueId val="{00000004-432B-4E36-9A26-BD3B06FFAE64}"/>
            </c:ext>
          </c:extLst>
        </c:ser>
        <c:dLbls>
          <c:showLegendKey val="0"/>
          <c:showVal val="0"/>
          <c:showCatName val="0"/>
          <c:showSerName val="0"/>
          <c:showPercent val="0"/>
          <c:showBubbleSize val="0"/>
        </c:dLbls>
        <c:marker val="1"/>
        <c:smooth val="0"/>
        <c:axId val="2060141184"/>
        <c:axId val="2060144448"/>
      </c:lineChart>
      <c:catAx>
        <c:axId val="20601411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7108582376466446"/>
              <c:y val="0.95648075554400735"/>
            </c:manualLayout>
          </c:layout>
          <c:overlay val="0"/>
          <c:spPr>
            <a:noFill/>
            <a:ln w="25400">
              <a:noFill/>
            </a:ln>
          </c:spPr>
        </c:title>
        <c:numFmt formatCode="[$-409]d\-mmm\-yy;@" sourceLinked="1"/>
        <c:majorTickMark val="out"/>
        <c:minorTickMark val="none"/>
        <c:tickLblPos val="nextTo"/>
        <c:spPr>
          <a:noFill/>
          <a:ln w="3175">
            <a:solidFill>
              <a:srgbClr val="000000"/>
            </a:solidFill>
            <a:prstDash val="solid"/>
          </a:ln>
        </c:spPr>
        <c:txPr>
          <a:bodyPr rot="2580000" vert="horz" anchor="ctr" anchorCtr="0"/>
          <a:lstStyle/>
          <a:p>
            <a:pPr>
              <a:defRPr sz="1000" b="1" i="0" u="none" strike="noStrike" baseline="0">
                <a:solidFill>
                  <a:srgbClr val="000000"/>
                </a:solidFill>
                <a:latin typeface="Arial"/>
                <a:ea typeface="Arial"/>
                <a:cs typeface="Arial"/>
              </a:defRPr>
            </a:pPr>
            <a:endParaRPr lang="en-US"/>
          </a:p>
        </c:txPr>
        <c:crossAx val="2060144448"/>
        <c:crosses val="autoZero"/>
        <c:auto val="0"/>
        <c:lblAlgn val="ctr"/>
        <c:lblOffset val="100"/>
        <c:tickLblSkip val="2"/>
        <c:tickMarkSkip val="1"/>
        <c:noMultiLvlLbl val="0"/>
      </c:catAx>
      <c:valAx>
        <c:axId val="2060144448"/>
        <c:scaling>
          <c:orientation val="minMax"/>
          <c:max val="100"/>
          <c:min val="2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 per bushel)</a:t>
                </a:r>
              </a:p>
            </c:rich>
          </c:tx>
          <c:layout>
            <c:manualLayout>
              <c:xMode val="edge"/>
              <c:yMode val="edge"/>
              <c:x val="6.6830332787779598E-2"/>
              <c:y val="0.269727553783180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60141184"/>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5930169121658488"/>
          <c:y val="0.16738402678144429"/>
          <c:w val="0.23567921440261863"/>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marketing year 2019/20</a:t>
            </a:r>
          </a:p>
        </c:rich>
      </c:tx>
      <c:layout>
        <c:manualLayout>
          <c:xMode val="edge"/>
          <c:yMode val="edge"/>
          <c:x val="0.14060928245764354"/>
          <c:y val="2.7259684361549498E-2"/>
        </c:manualLayout>
      </c:layout>
      <c:overlay val="0"/>
      <c:spPr>
        <a:noFill/>
        <a:ln w="25400">
          <a:noFill/>
        </a:ln>
      </c:spPr>
    </c:title>
    <c:autoTitleDeleted val="0"/>
    <c:plotArea>
      <c:layout>
        <c:manualLayout>
          <c:layoutTarget val="inner"/>
          <c:xMode val="edge"/>
          <c:yMode val="edge"/>
          <c:x val="0.124917288436642"/>
          <c:y val="0.1539934552657245"/>
          <c:w val="0.7675944147315551"/>
          <c:h val="0.69440507756811953"/>
        </c:manualLayout>
      </c:layout>
      <c:lineChart>
        <c:grouping val="standard"/>
        <c:varyColors val="0"/>
        <c:ser>
          <c:idx val="1"/>
          <c:order val="0"/>
          <c:tx>
            <c:strRef>
              <c:f>'2019-20 Forecast'!$H$519</c:f>
              <c:strCache>
                <c:ptCount val="1"/>
                <c:pt idx="0">
                  <c:v>Actual SAP (available in October Agricultural Prices report 2019)</c:v>
                </c:pt>
              </c:strCache>
            </c:strRef>
          </c:tx>
          <c:spPr>
            <a:ln w="25400">
              <a:solidFill>
                <a:srgbClr val="800000"/>
              </a:solidFill>
              <a:prstDash val="solid"/>
            </a:ln>
          </c:spPr>
          <c:marker>
            <c:symbol val="square"/>
            <c:size val="5"/>
            <c:spPr>
              <a:noFill/>
              <a:ln w="9525">
                <a:noFill/>
              </a:ln>
            </c:spPr>
          </c:marker>
          <c:cat>
            <c:numRef>
              <c:f>'2019-20 Forecast'!$B$523:$B$587</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Forecast'!$H$523:$H$587</c:f>
              <c:numCache>
                <c:formatCode>0.00</c:formatCode>
                <c:ptCount val="65"/>
                <c:pt idx="0">
                  <c:v>70.3</c:v>
                </c:pt>
                <c:pt idx="1">
                  <c:v>70.3</c:v>
                </c:pt>
                <c:pt idx="2">
                  <c:v>70.3</c:v>
                </c:pt>
                <c:pt idx="3">
                  <c:v>70.3</c:v>
                </c:pt>
                <c:pt idx="4">
                  <c:v>70.3</c:v>
                </c:pt>
                <c:pt idx="5">
                  <c:v>70.3</c:v>
                </c:pt>
                <c:pt idx="6">
                  <c:v>70.3</c:v>
                </c:pt>
                <c:pt idx="7">
                  <c:v>70.3</c:v>
                </c:pt>
                <c:pt idx="8">
                  <c:v>70.3</c:v>
                </c:pt>
                <c:pt idx="9">
                  <c:v>70.3</c:v>
                </c:pt>
                <c:pt idx="10">
                  <c:v>70.3</c:v>
                </c:pt>
                <c:pt idx="11">
                  <c:v>70.3</c:v>
                </c:pt>
                <c:pt idx="12">
                  <c:v>70.3</c:v>
                </c:pt>
                <c:pt idx="13">
                  <c:v>70.3</c:v>
                </c:pt>
                <c:pt idx="14">
                  <c:v>70.3</c:v>
                </c:pt>
                <c:pt idx="15">
                  <c:v>70.3</c:v>
                </c:pt>
                <c:pt idx="16">
                  <c:v>70.3</c:v>
                </c:pt>
                <c:pt idx="17">
                  <c:v>70.3</c:v>
                </c:pt>
                <c:pt idx="18">
                  <c:v>70.3</c:v>
                </c:pt>
                <c:pt idx="19">
                  <c:v>70.3</c:v>
                </c:pt>
                <c:pt idx="20">
                  <c:v>70.3</c:v>
                </c:pt>
                <c:pt idx="21">
                  <c:v>70.3</c:v>
                </c:pt>
                <c:pt idx="22">
                  <c:v>70.3</c:v>
                </c:pt>
                <c:pt idx="23">
                  <c:v>70.3</c:v>
                </c:pt>
                <c:pt idx="24">
                  <c:v>70.3</c:v>
                </c:pt>
                <c:pt idx="25">
                  <c:v>70.3</c:v>
                </c:pt>
                <c:pt idx="26">
                  <c:v>70.3</c:v>
                </c:pt>
                <c:pt idx="27">
                  <c:v>70.3</c:v>
                </c:pt>
                <c:pt idx="28">
                  <c:v>70.3</c:v>
                </c:pt>
                <c:pt idx="29">
                  <c:v>70.3</c:v>
                </c:pt>
                <c:pt idx="30">
                  <c:v>70.3</c:v>
                </c:pt>
                <c:pt idx="31">
                  <c:v>70.3</c:v>
                </c:pt>
                <c:pt idx="32">
                  <c:v>70.3</c:v>
                </c:pt>
                <c:pt idx="33">
                  <c:v>70.3</c:v>
                </c:pt>
                <c:pt idx="34">
                  <c:v>70.3</c:v>
                </c:pt>
                <c:pt idx="35">
                  <c:v>70.3</c:v>
                </c:pt>
                <c:pt idx="36">
                  <c:v>70.3</c:v>
                </c:pt>
                <c:pt idx="37">
                  <c:v>70.3</c:v>
                </c:pt>
                <c:pt idx="38">
                  <c:v>70.3</c:v>
                </c:pt>
                <c:pt idx="39">
                  <c:v>70.3</c:v>
                </c:pt>
                <c:pt idx="40">
                  <c:v>70.3</c:v>
                </c:pt>
                <c:pt idx="41">
                  <c:v>70.3</c:v>
                </c:pt>
                <c:pt idx="42">
                  <c:v>70.3</c:v>
                </c:pt>
                <c:pt idx="43">
                  <c:v>70.3</c:v>
                </c:pt>
                <c:pt idx="44">
                  <c:v>70.3</c:v>
                </c:pt>
                <c:pt idx="45">
                  <c:v>70.3</c:v>
                </c:pt>
                <c:pt idx="46">
                  <c:v>70.3</c:v>
                </c:pt>
                <c:pt idx="47">
                  <c:v>70.3</c:v>
                </c:pt>
                <c:pt idx="48">
                  <c:v>70.3</c:v>
                </c:pt>
                <c:pt idx="49">
                  <c:v>70.3</c:v>
                </c:pt>
                <c:pt idx="50">
                  <c:v>70.3</c:v>
                </c:pt>
                <c:pt idx="51">
                  <c:v>70.3</c:v>
                </c:pt>
                <c:pt idx="52">
                  <c:v>70.3</c:v>
                </c:pt>
                <c:pt idx="53">
                  <c:v>70.3</c:v>
                </c:pt>
                <c:pt idx="54">
                  <c:v>70.3</c:v>
                </c:pt>
                <c:pt idx="55">
                  <c:v>70.3</c:v>
                </c:pt>
                <c:pt idx="56">
                  <c:v>70.3</c:v>
                </c:pt>
                <c:pt idx="57">
                  <c:v>70.3</c:v>
                </c:pt>
                <c:pt idx="58">
                  <c:v>70.3</c:v>
                </c:pt>
                <c:pt idx="59">
                  <c:v>70.3</c:v>
                </c:pt>
                <c:pt idx="60">
                  <c:v>70.3</c:v>
                </c:pt>
                <c:pt idx="61">
                  <c:v>70.3</c:v>
                </c:pt>
                <c:pt idx="62">
                  <c:v>70.3</c:v>
                </c:pt>
                <c:pt idx="63">
                  <c:v>70.3</c:v>
                </c:pt>
                <c:pt idx="64">
                  <c:v>70.3</c:v>
                </c:pt>
              </c:numCache>
            </c:numRef>
          </c:val>
          <c:smooth val="0"/>
          <c:extLst>
            <c:ext xmlns:c16="http://schemas.microsoft.com/office/drawing/2014/chart" uri="{C3380CC4-5D6E-409C-BE32-E72D297353CC}">
              <c16:uniqueId val="{00000000-2AF1-453F-B8BD-F99C32DF8A47}"/>
            </c:ext>
          </c:extLst>
        </c:ser>
        <c:ser>
          <c:idx val="6"/>
          <c:order val="1"/>
          <c:tx>
            <c:strRef>
              <c:f>'2019-20 Forecast'!$C$519</c:f>
              <c:strCache>
                <c:ptCount val="1"/>
                <c:pt idx="0">
                  <c:v>Futures SAP forecast</c:v>
                </c:pt>
              </c:strCache>
            </c:strRef>
          </c:tx>
          <c:spPr>
            <a:ln w="25400">
              <a:solidFill>
                <a:srgbClr val="000080"/>
              </a:solidFill>
              <a:prstDash val="lgDashDotDot"/>
            </a:ln>
          </c:spPr>
          <c:marker>
            <c:symbol val="none"/>
          </c:marker>
          <c:cat>
            <c:numRef>
              <c:f>'2019-20 Forecast'!$B$523:$B$587</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Forecast'!$C$523:$C$587</c:f>
              <c:numCache>
                <c:formatCode>0.00</c:formatCode>
                <c:ptCount val="65"/>
                <c:pt idx="0">
                  <c:v>0</c:v>
                </c:pt>
                <c:pt idx="1">
                  <c:v>71.019817878788899</c:v>
                </c:pt>
                <c:pt idx="2">
                  <c:v>67.401148612847763</c:v>
                </c:pt>
                <c:pt idx="3">
                  <c:v>64.216233918426084</c:v>
                </c:pt>
                <c:pt idx="4">
                  <c:v>63.727574728290378</c:v>
                </c:pt>
                <c:pt idx="5">
                  <c:v>65.170015492735828</c:v>
                </c:pt>
                <c:pt idx="6">
                  <c:v>63.480323106847031</c:v>
                </c:pt>
                <c:pt idx="7">
                  <c:v>63.219817212604674</c:v>
                </c:pt>
                <c:pt idx="8">
                  <c:v>62.840697871300939</c:v>
                </c:pt>
                <c:pt idx="9">
                  <c:v>62.988506978169411</c:v>
                </c:pt>
                <c:pt idx="10">
                  <c:v>64.137062326030716</c:v>
                </c:pt>
                <c:pt idx="11">
                  <c:v>60.269315783113619</c:v>
                </c:pt>
                <c:pt idx="12">
                  <c:v>58.910531263781671</c:v>
                </c:pt>
                <c:pt idx="13">
                  <c:v>61.194093627635205</c:v>
                </c:pt>
                <c:pt idx="14">
                  <c:v>59.609811609192896</c:v>
                </c:pt>
                <c:pt idx="15">
                  <c:v>56.617261052344908</c:v>
                </c:pt>
                <c:pt idx="16">
                  <c:v>56.467552622570508</c:v>
                </c:pt>
                <c:pt idx="17">
                  <c:v>55.986568721668405</c:v>
                </c:pt>
                <c:pt idx="18">
                  <c:v>55.990461415042596</c:v>
                </c:pt>
                <c:pt idx="19">
                  <c:v>56.091310880979805</c:v>
                </c:pt>
                <c:pt idx="20">
                  <c:v>58.95588765605649</c:v>
                </c:pt>
                <c:pt idx="21">
                  <c:v>57.384507783340602</c:v>
                </c:pt>
                <c:pt idx="22">
                  <c:v>57.291551150285663</c:v>
                </c:pt>
                <c:pt idx="23">
                  <c:v>58.649409556507869</c:v>
                </c:pt>
                <c:pt idx="24">
                  <c:v>58.335700388989778</c:v>
                </c:pt>
                <c:pt idx="25">
                  <c:v>61.537707536200564</c:v>
                </c:pt>
                <c:pt idx="26">
                  <c:v>61.553111433397731</c:v>
                </c:pt>
                <c:pt idx="27">
                  <c:v>61.966656094282371</c:v>
                </c:pt>
                <c:pt idx="28">
                  <c:v>62.166184883403247</c:v>
                </c:pt>
                <c:pt idx="29">
                  <c:v>62.135844756402101</c:v>
                </c:pt>
                <c:pt idx="30">
                  <c:v>60.129401193994696</c:v>
                </c:pt>
                <c:pt idx="31">
                  <c:v>61.881459059403838</c:v>
                </c:pt>
                <c:pt idx="32">
                  <c:v>60.811200496150015</c:v>
                </c:pt>
                <c:pt idx="33">
                  <c:v>62.672375982652468</c:v>
                </c:pt>
                <c:pt idx="34">
                  <c:v>63.000740155548662</c:v>
                </c:pt>
                <c:pt idx="35">
                  <c:v>63.486912082491472</c:v>
                </c:pt>
                <c:pt idx="36">
                  <c:v>63.917925904866998</c:v>
                </c:pt>
                <c:pt idx="37">
                  <c:v>64.943973129033779</c:v>
                </c:pt>
                <c:pt idx="38">
                  <c:v>64.557885464161188</c:v>
                </c:pt>
                <c:pt idx="39">
                  <c:v>64.365706266676014</c:v>
                </c:pt>
                <c:pt idx="40">
                  <c:v>62.502127866101517</c:v>
                </c:pt>
                <c:pt idx="41">
                  <c:v>61.9488976277161</c:v>
                </c:pt>
                <c:pt idx="42">
                  <c:v>61.93911799297031</c:v>
                </c:pt>
                <c:pt idx="43">
                  <c:v>62.365426324950114</c:v>
                </c:pt>
                <c:pt idx="44">
                  <c:v>59.720637958543051</c:v>
                </c:pt>
                <c:pt idx="45">
                  <c:v>60.303476966640872</c:v>
                </c:pt>
                <c:pt idx="46">
                  <c:v>59.55803551986304</c:v>
                </c:pt>
                <c:pt idx="47">
                  <c:v>58.352514647171532</c:v>
                </c:pt>
                <c:pt idx="48">
                  <c:v>57.917977782296397</c:v>
                </c:pt>
                <c:pt idx="49">
                  <c:v>57.323591232048052</c:v>
                </c:pt>
                <c:pt idx="50">
                  <c:v>58.239542002930222</c:v>
                </c:pt>
                <c:pt idx="51">
                  <c:v>57.937225559155863</c:v>
                </c:pt>
                <c:pt idx="52">
                  <c:v>58.698547795041215</c:v>
                </c:pt>
                <c:pt idx="53">
                  <c:v>59.286556687983698</c:v>
                </c:pt>
                <c:pt idx="54">
                  <c:v>58.922154633993657</c:v>
                </c:pt>
                <c:pt idx="55">
                  <c:v>59.294494794992005</c:v>
                </c:pt>
                <c:pt idx="56">
                  <c:v>59.314577015068977</c:v>
                </c:pt>
                <c:pt idx="57">
                  <c:v>59.417653678467254</c:v>
                </c:pt>
                <c:pt idx="58">
                  <c:v>59.65003365364371</c:v>
                </c:pt>
                <c:pt idx="59">
                  <c:v>59.651946246031997</c:v>
                </c:pt>
                <c:pt idx="60">
                  <c:v>59.761920308358299</c:v>
                </c:pt>
                <c:pt idx="61">
                  <c:v>59.742863511169745</c:v>
                </c:pt>
                <c:pt idx="62">
                  <c:v>59.822959283914287</c:v>
                </c:pt>
                <c:pt idx="63">
                  <c:v>59.841691359798091</c:v>
                </c:pt>
                <c:pt idx="64">
                  <c:v>#N/A</c:v>
                </c:pt>
              </c:numCache>
            </c:numRef>
          </c:val>
          <c:smooth val="0"/>
          <c:extLst>
            <c:ext xmlns:c16="http://schemas.microsoft.com/office/drawing/2014/chart" uri="{C3380CC4-5D6E-409C-BE32-E72D297353CC}">
              <c16:uniqueId val="{00000001-2AF1-453F-B8BD-F99C32DF8A47}"/>
            </c:ext>
          </c:extLst>
        </c:ser>
        <c:ser>
          <c:idx val="2"/>
          <c:order val="2"/>
          <c:tx>
            <c:strRef>
              <c:f>'2019-20 Forecast'!$F$519</c:f>
              <c:strCache>
                <c:ptCount val="1"/>
                <c:pt idx="0">
                  <c:v>Midpoint of the WASDE SAP projection</c:v>
                </c:pt>
              </c:strCache>
            </c:strRef>
          </c:tx>
          <c:spPr>
            <a:ln w="25400">
              <a:solidFill>
                <a:srgbClr val="FF00FF"/>
              </a:solidFill>
              <a:prstDash val="lgDashDotDot"/>
            </a:ln>
          </c:spPr>
          <c:marker>
            <c:symbol val="none"/>
          </c:marker>
          <c:cat>
            <c:numRef>
              <c:f>'2019-20 Forecast'!$B$523:$B$587</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Forecast'!$F$523:$F$587</c:f>
              <c:numCache>
                <c:formatCode>0.00</c:formatCode>
                <c:ptCount val="65"/>
                <c:pt idx="1">
                  <c:v>65</c:v>
                </c:pt>
                <c:pt idx="2">
                  <c:v>65</c:v>
                </c:pt>
                <c:pt idx="3">
                  <c:v>65</c:v>
                </c:pt>
                <c:pt idx="4">
                  <c:v>65</c:v>
                </c:pt>
                <c:pt idx="5">
                  <c:v>65</c:v>
                </c:pt>
                <c:pt idx="6">
                  <c:v>64</c:v>
                </c:pt>
                <c:pt idx="7">
                  <c:v>64</c:v>
                </c:pt>
                <c:pt idx="8">
                  <c:v>64</c:v>
                </c:pt>
                <c:pt idx="9">
                  <c:v>64</c:v>
                </c:pt>
                <c:pt idx="10">
                  <c:v>63</c:v>
                </c:pt>
                <c:pt idx="11">
                  <c:v>63</c:v>
                </c:pt>
                <c:pt idx="12">
                  <c:v>63</c:v>
                </c:pt>
                <c:pt idx="13">
                  <c:v>63</c:v>
                </c:pt>
                <c:pt idx="14">
                  <c:v>63</c:v>
                </c:pt>
                <c:pt idx="15">
                  <c:v>60</c:v>
                </c:pt>
                <c:pt idx="16">
                  <c:v>60</c:v>
                </c:pt>
                <c:pt idx="17">
                  <c:v>60</c:v>
                </c:pt>
                <c:pt idx="18">
                  <c:v>60</c:v>
                </c:pt>
                <c:pt idx="19">
                  <c:v>58</c:v>
                </c:pt>
                <c:pt idx="20">
                  <c:v>58</c:v>
                </c:pt>
                <c:pt idx="21">
                  <c:v>58</c:v>
                </c:pt>
                <c:pt idx="22">
                  <c:v>58</c:v>
                </c:pt>
                <c:pt idx="23">
                  <c:v>58</c:v>
                </c:pt>
                <c:pt idx="24">
                  <c:v>58</c:v>
                </c:pt>
                <c:pt idx="25">
                  <c:v>58</c:v>
                </c:pt>
                <c:pt idx="26">
                  <c:v>58</c:v>
                </c:pt>
                <c:pt idx="27">
                  <c:v>58</c:v>
                </c:pt>
                <c:pt idx="28">
                  <c:v>61</c:v>
                </c:pt>
                <c:pt idx="29">
                  <c:v>61</c:v>
                </c:pt>
                <c:pt idx="30">
                  <c:v>61</c:v>
                </c:pt>
                <c:pt idx="31">
                  <c:v>61</c:v>
                </c:pt>
                <c:pt idx="32">
                  <c:v>61</c:v>
                </c:pt>
                <c:pt idx="33">
                  <c:v>61</c:v>
                </c:pt>
                <c:pt idx="34">
                  <c:v>61</c:v>
                </c:pt>
                <c:pt idx="35">
                  <c:v>61</c:v>
                </c:pt>
                <c:pt idx="36">
                  <c:v>63</c:v>
                </c:pt>
                <c:pt idx="37">
                  <c:v>63</c:v>
                </c:pt>
                <c:pt idx="38">
                  <c:v>63</c:v>
                </c:pt>
                <c:pt idx="39">
                  <c:v>63</c:v>
                </c:pt>
                <c:pt idx="40">
                  <c:v>63</c:v>
                </c:pt>
                <c:pt idx="41">
                  <c:v>62</c:v>
                </c:pt>
                <c:pt idx="42">
                  <c:v>62</c:v>
                </c:pt>
                <c:pt idx="43">
                  <c:v>62</c:v>
                </c:pt>
                <c:pt idx="44">
                  <c:v>60</c:v>
                </c:pt>
                <c:pt idx="45">
                  <c:v>60</c:v>
                </c:pt>
                <c:pt idx="46">
                  <c:v>60</c:v>
                </c:pt>
                <c:pt idx="47">
                  <c:v>60</c:v>
                </c:pt>
                <c:pt idx="48">
                  <c:v>60</c:v>
                </c:pt>
                <c:pt idx="49">
                  <c:v>59</c:v>
                </c:pt>
                <c:pt idx="50">
                  <c:v>59</c:v>
                </c:pt>
                <c:pt idx="51">
                  <c:v>59</c:v>
                </c:pt>
                <c:pt idx="52">
                  <c:v>59</c:v>
                </c:pt>
                <c:pt idx="53">
                  <c:v>59</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2-2AF1-453F-B8BD-F99C32DF8A47}"/>
            </c:ext>
          </c:extLst>
        </c:ser>
        <c:ser>
          <c:idx val="4"/>
          <c:order val="3"/>
          <c:tx>
            <c:strRef>
              <c:f>'2019-20 Forecast'!$K$519</c:f>
              <c:strCache>
                <c:ptCount val="1"/>
                <c:pt idx="0">
                  <c:v>National marketing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'2019-20 Forecast'!$B$523:$B$587</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Forecast'!$K$523:$K$587</c:f>
              <c:numCache>
                <c:formatCode>0.00</c:formatCode>
                <c:ptCount val="65"/>
                <c:pt idx="0">
                  <c:v>49.49</c:v>
                </c:pt>
                <c:pt idx="1">
                  <c:v>49.49</c:v>
                </c:pt>
                <c:pt idx="2">
                  <c:v>49.49</c:v>
                </c:pt>
                <c:pt idx="3">
                  <c:v>49.49</c:v>
                </c:pt>
                <c:pt idx="4">
                  <c:v>49.49</c:v>
                </c:pt>
                <c:pt idx="5">
                  <c:v>49.49</c:v>
                </c:pt>
                <c:pt idx="6">
                  <c:v>49.49</c:v>
                </c:pt>
                <c:pt idx="7">
                  <c:v>49.49</c:v>
                </c:pt>
                <c:pt idx="8">
                  <c:v>49.49</c:v>
                </c:pt>
                <c:pt idx="9">
                  <c:v>49.49</c:v>
                </c:pt>
                <c:pt idx="10">
                  <c:v>49.49</c:v>
                </c:pt>
                <c:pt idx="11">
                  <c:v>49.49</c:v>
                </c:pt>
                <c:pt idx="12">
                  <c:v>49.49</c:v>
                </c:pt>
                <c:pt idx="13">
                  <c:v>49.49</c:v>
                </c:pt>
                <c:pt idx="14">
                  <c:v>49.49</c:v>
                </c:pt>
                <c:pt idx="15">
                  <c:v>49.49</c:v>
                </c:pt>
                <c:pt idx="16">
                  <c:v>49.49</c:v>
                </c:pt>
                <c:pt idx="17">
                  <c:v>49.49</c:v>
                </c:pt>
                <c:pt idx="18">
                  <c:v>49.49</c:v>
                </c:pt>
                <c:pt idx="19">
                  <c:v>49.49</c:v>
                </c:pt>
                <c:pt idx="20">
                  <c:v>49.49</c:v>
                </c:pt>
                <c:pt idx="21">
                  <c:v>49.49</c:v>
                </c:pt>
                <c:pt idx="22">
                  <c:v>49.49</c:v>
                </c:pt>
                <c:pt idx="23">
                  <c:v>49.49</c:v>
                </c:pt>
                <c:pt idx="24">
                  <c:v>49.49</c:v>
                </c:pt>
                <c:pt idx="25">
                  <c:v>49.49</c:v>
                </c:pt>
                <c:pt idx="26">
                  <c:v>49.49</c:v>
                </c:pt>
                <c:pt idx="27">
                  <c:v>49.49</c:v>
                </c:pt>
                <c:pt idx="28">
                  <c:v>49.49</c:v>
                </c:pt>
                <c:pt idx="29">
                  <c:v>49.49</c:v>
                </c:pt>
                <c:pt idx="30">
                  <c:v>49.49</c:v>
                </c:pt>
                <c:pt idx="31">
                  <c:v>49.49</c:v>
                </c:pt>
                <c:pt idx="32">
                  <c:v>49.49</c:v>
                </c:pt>
                <c:pt idx="33">
                  <c:v>49.49</c:v>
                </c:pt>
                <c:pt idx="34">
                  <c:v>49.49</c:v>
                </c:pt>
                <c:pt idx="35">
                  <c:v>49.49</c:v>
                </c:pt>
                <c:pt idx="36">
                  <c:v>49.49</c:v>
                </c:pt>
                <c:pt idx="37">
                  <c:v>49.49</c:v>
                </c:pt>
                <c:pt idx="38">
                  <c:v>49.49</c:v>
                </c:pt>
                <c:pt idx="39">
                  <c:v>49.49</c:v>
                </c:pt>
                <c:pt idx="40">
                  <c:v>49.49</c:v>
                </c:pt>
                <c:pt idx="41">
                  <c:v>49.49</c:v>
                </c:pt>
                <c:pt idx="42">
                  <c:v>49.49</c:v>
                </c:pt>
                <c:pt idx="43">
                  <c:v>49.49</c:v>
                </c:pt>
                <c:pt idx="44">
                  <c:v>49.49</c:v>
                </c:pt>
                <c:pt idx="45">
                  <c:v>49.49</c:v>
                </c:pt>
                <c:pt idx="46">
                  <c:v>49.49</c:v>
                </c:pt>
                <c:pt idx="47">
                  <c:v>49.49</c:v>
                </c:pt>
                <c:pt idx="48">
                  <c:v>49.49</c:v>
                </c:pt>
                <c:pt idx="49">
                  <c:v>49.49</c:v>
                </c:pt>
                <c:pt idx="50">
                  <c:v>49.49</c:v>
                </c:pt>
                <c:pt idx="51">
                  <c:v>49.49</c:v>
                </c:pt>
                <c:pt idx="52">
                  <c:v>49.49</c:v>
                </c:pt>
                <c:pt idx="53">
                  <c:v>49.49</c:v>
                </c:pt>
                <c:pt idx="54">
                  <c:v>49.49</c:v>
                </c:pt>
                <c:pt idx="55">
                  <c:v>49.49</c:v>
                </c:pt>
                <c:pt idx="56">
                  <c:v>49.49</c:v>
                </c:pt>
                <c:pt idx="57">
                  <c:v>49.49</c:v>
                </c:pt>
                <c:pt idx="58">
                  <c:v>49.49</c:v>
                </c:pt>
                <c:pt idx="59">
                  <c:v>49.49</c:v>
                </c:pt>
                <c:pt idx="60">
                  <c:v>49.49</c:v>
                </c:pt>
                <c:pt idx="61">
                  <c:v>49.49</c:v>
                </c:pt>
                <c:pt idx="62">
                  <c:v>49.49</c:v>
                </c:pt>
                <c:pt idx="63">
                  <c:v>49.49</c:v>
                </c:pt>
                <c:pt idx="64">
                  <c:v>49.49</c:v>
                </c:pt>
              </c:numCache>
            </c:numRef>
          </c:val>
          <c:smooth val="0"/>
          <c:extLst>
            <c:ext xmlns:c16="http://schemas.microsoft.com/office/drawing/2014/chart" uri="{C3380CC4-5D6E-409C-BE32-E72D297353CC}">
              <c16:uniqueId val="{00000004-2AF1-453F-B8BD-F99C32DF8A47}"/>
            </c:ext>
          </c:extLst>
        </c:ser>
        <c:dLbls>
          <c:showLegendKey val="0"/>
          <c:showVal val="0"/>
          <c:showCatName val="0"/>
          <c:showSerName val="0"/>
          <c:showPercent val="0"/>
          <c:showBubbleSize val="0"/>
        </c:dLbls>
        <c:marker val="1"/>
        <c:smooth val="0"/>
        <c:axId val="2060143360"/>
        <c:axId val="2060141728"/>
      </c:lineChart>
      <c:catAx>
        <c:axId val="20601433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580000" vert="horz"/>
          <a:lstStyle/>
          <a:p>
            <a:pPr>
              <a:defRPr sz="1000" b="1" i="0" u="none" strike="noStrike" baseline="0">
                <a:solidFill>
                  <a:srgbClr val="000000"/>
                </a:solidFill>
                <a:latin typeface="Arial"/>
                <a:ea typeface="Arial"/>
                <a:cs typeface="Arial"/>
              </a:defRPr>
            </a:pPr>
            <a:endParaRPr lang="en-US"/>
          </a:p>
        </c:txPr>
        <c:crossAx val="2060141728"/>
        <c:crosses val="autoZero"/>
        <c:auto val="0"/>
        <c:lblAlgn val="ctr"/>
        <c:lblOffset val="100"/>
        <c:tickLblSkip val="2"/>
        <c:tickMarkSkip val="1"/>
        <c:noMultiLvlLbl val="0"/>
      </c:catAx>
      <c:valAx>
        <c:axId val="2060141728"/>
        <c:scaling>
          <c:orientation val="minMax"/>
          <c:max val="100"/>
          <c:min val="2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pound )</a:t>
                </a:r>
              </a:p>
            </c:rich>
          </c:tx>
          <c:layout>
            <c:manualLayout>
              <c:xMode val="edge"/>
              <c:yMode val="edge"/>
              <c:x val="5.3577580006629433E-2"/>
              <c:y val="0.2735534743953275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60143360"/>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4017745200436127"/>
          <c:y val="0.17694882831181252"/>
          <c:w val="0.23567919379418312"/>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69</xdr:row>
      <xdr:rowOff>19050</xdr:rowOff>
    </xdr:from>
    <xdr:to>
      <xdr:col>11</xdr:col>
      <xdr:colOff>28575</xdr:colOff>
      <xdr:row>110</xdr:row>
      <xdr:rowOff>19050</xdr:rowOff>
    </xdr:to>
    <xdr:graphicFrame macro="">
      <xdr:nvGraphicFramePr>
        <xdr:cNvPr id="1467701" name="Chart 8">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69</xdr:row>
      <xdr:rowOff>0</xdr:rowOff>
    </xdr:from>
    <xdr:to>
      <xdr:col>11</xdr:col>
      <xdr:colOff>9525</xdr:colOff>
      <xdr:row>110</xdr:row>
      <xdr:rowOff>0</xdr:rowOff>
    </xdr:to>
    <xdr:graphicFrame macro="">
      <xdr:nvGraphicFramePr>
        <xdr:cNvPr id="1469748" name="Chart 8">
          <a:extLst>
            <a:ext uri="{FF2B5EF4-FFF2-40B4-BE49-F238E27FC236}">
              <a16:creationId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7"/>
  <sheetViews>
    <sheetView topLeftCell="A5" workbookViewId="0">
      <selection activeCell="C5" sqref="C5"/>
    </sheetView>
  </sheetViews>
  <sheetFormatPr defaultRowHeight="13.2"/>
  <cols>
    <col min="1" max="1" width="100.6640625" customWidth="1"/>
  </cols>
  <sheetData>
    <row r="1" spans="1:12" ht="65.25" customHeight="1">
      <c r="A1" s="577" t="s">
        <v>393</v>
      </c>
    </row>
    <row r="2" spans="1:12" ht="45" customHeight="1">
      <c r="A2" s="3"/>
    </row>
    <row r="3" spans="1:12" ht="15.6">
      <c r="A3" s="213" t="s">
        <v>394</v>
      </c>
    </row>
    <row r="4" spans="1:12" ht="15.6">
      <c r="A4" s="323"/>
    </row>
    <row r="5" spans="1:12" ht="62.4">
      <c r="A5" s="323" t="s">
        <v>395</v>
      </c>
    </row>
    <row r="6" spans="1:12" ht="15.6">
      <c r="A6" s="3"/>
    </row>
    <row r="7" spans="1:12" ht="15.6">
      <c r="A7" s="578" t="s">
        <v>397</v>
      </c>
    </row>
    <row r="8" spans="1:12" ht="15.6">
      <c r="A8" s="139" t="s">
        <v>249</v>
      </c>
    </row>
    <row r="9" spans="1:12" ht="31.8">
      <c r="A9" s="569" t="s">
        <v>250</v>
      </c>
      <c r="B9" s="13"/>
      <c r="C9" s="13"/>
      <c r="D9" s="13"/>
      <c r="E9" s="13"/>
      <c r="F9" s="13"/>
      <c r="G9" s="13"/>
      <c r="H9" s="6"/>
      <c r="I9" s="6"/>
      <c r="J9" s="6"/>
      <c r="K9" s="6"/>
      <c r="L9" s="6"/>
    </row>
    <row r="10" spans="1:12" ht="18">
      <c r="A10" s="579" t="s">
        <v>251</v>
      </c>
      <c r="B10" s="13"/>
      <c r="C10" s="13"/>
      <c r="D10" s="13"/>
      <c r="E10" s="13"/>
      <c r="F10" s="13"/>
      <c r="G10" s="13"/>
      <c r="H10" s="6"/>
      <c r="I10" s="6"/>
      <c r="J10" s="6"/>
      <c r="K10" s="6"/>
      <c r="L10" s="6"/>
    </row>
    <row r="11" spans="1:12" ht="47.4">
      <c r="A11" s="569" t="s">
        <v>396</v>
      </c>
      <c r="B11" s="13"/>
      <c r="C11" s="13"/>
      <c r="D11" s="13"/>
      <c r="E11" s="13"/>
      <c r="F11" s="13"/>
      <c r="G11" s="13"/>
      <c r="H11" s="4"/>
      <c r="I11" s="6"/>
      <c r="J11" s="6"/>
      <c r="K11" s="6"/>
      <c r="L11" s="6"/>
    </row>
    <row r="12" spans="1:12" ht="18">
      <c r="A12" s="137" t="s">
        <v>38</v>
      </c>
      <c r="C12" s="3"/>
      <c r="D12" s="3"/>
      <c r="E12" s="3"/>
      <c r="F12" s="3"/>
      <c r="G12" s="13"/>
      <c r="H12" s="4"/>
      <c r="I12" s="6"/>
      <c r="J12" s="6"/>
      <c r="K12" s="6"/>
      <c r="L12" s="6"/>
    </row>
    <row r="13" spans="1:12" ht="14.25" customHeight="1">
      <c r="A13" s="3"/>
      <c r="B13" s="13"/>
      <c r="C13" s="13"/>
      <c r="D13" s="13"/>
      <c r="E13" s="13"/>
      <c r="F13" s="13"/>
      <c r="G13" s="13"/>
      <c r="H13" s="4"/>
      <c r="I13" s="6"/>
      <c r="J13" s="6"/>
      <c r="K13" s="6"/>
      <c r="L13" s="6"/>
    </row>
    <row r="14" spans="1:12" ht="18">
      <c r="A14" s="578" t="s">
        <v>403</v>
      </c>
      <c r="B14" s="13"/>
      <c r="C14" s="13"/>
      <c r="D14" s="13"/>
      <c r="E14" s="13"/>
      <c r="F14" s="13"/>
      <c r="G14" s="13"/>
      <c r="H14" s="4"/>
      <c r="I14" s="6"/>
      <c r="J14" s="6"/>
      <c r="K14" s="6"/>
      <c r="L14" s="6"/>
    </row>
    <row r="15" spans="1:12" ht="17.399999999999999">
      <c r="A15" s="139" t="s">
        <v>249</v>
      </c>
      <c r="B15" s="5"/>
      <c r="C15" s="5"/>
      <c r="D15" s="5"/>
      <c r="E15" s="5"/>
      <c r="F15" s="5"/>
      <c r="G15" s="5"/>
      <c r="H15" s="6"/>
      <c r="I15" s="6"/>
      <c r="J15" s="6"/>
      <c r="K15" s="6"/>
      <c r="L15" s="6"/>
    </row>
    <row r="16" spans="1:12" ht="31.2">
      <c r="A16" s="569" t="s">
        <v>250</v>
      </c>
    </row>
    <row r="17" spans="1:12" ht="18">
      <c r="A17" s="140" t="s">
        <v>251</v>
      </c>
      <c r="B17" s="13"/>
      <c r="C17" s="13"/>
      <c r="D17" s="13"/>
      <c r="E17" s="13"/>
      <c r="F17" s="13"/>
      <c r="G17" s="13"/>
      <c r="H17" s="6"/>
      <c r="I17" s="6"/>
      <c r="J17" s="6"/>
      <c r="K17" s="6"/>
      <c r="L17" s="6"/>
    </row>
    <row r="18" spans="1:12" ht="18">
      <c r="A18" s="580" t="s">
        <v>398</v>
      </c>
      <c r="B18" s="13"/>
      <c r="C18" s="13"/>
      <c r="D18" s="13"/>
      <c r="E18" s="13"/>
      <c r="F18" s="13"/>
      <c r="G18" s="13"/>
      <c r="H18" s="6"/>
      <c r="I18" s="6"/>
      <c r="J18" s="6"/>
      <c r="K18" s="6"/>
      <c r="L18" s="6"/>
    </row>
    <row r="19" spans="1:12" ht="18">
      <c r="A19" s="580"/>
      <c r="B19" s="13"/>
      <c r="C19" s="13"/>
      <c r="D19" s="13"/>
      <c r="E19" s="13"/>
      <c r="F19" s="13"/>
      <c r="G19" s="13"/>
      <c r="H19" s="4"/>
      <c r="I19" s="6"/>
      <c r="J19" s="6"/>
      <c r="K19" s="6"/>
      <c r="L19" s="6"/>
    </row>
    <row r="20" spans="1:12" ht="17.399999999999999">
      <c r="A20" s="137" t="s">
        <v>38</v>
      </c>
      <c r="B20" s="5"/>
      <c r="C20" s="5"/>
      <c r="D20" s="5"/>
      <c r="E20" s="5"/>
      <c r="F20" s="5"/>
      <c r="G20" s="5"/>
      <c r="H20" s="6"/>
      <c r="I20" s="6"/>
      <c r="J20" s="6"/>
      <c r="K20" s="6"/>
      <c r="L20" s="6"/>
    </row>
    <row r="21" spans="1:12" ht="13.5" customHeight="1">
      <c r="A21" s="3"/>
      <c r="B21" s="5"/>
      <c r="C21" s="5"/>
      <c r="D21" s="5"/>
      <c r="E21" s="5"/>
      <c r="F21" s="5"/>
      <c r="G21" s="5"/>
      <c r="H21" s="6"/>
      <c r="I21" s="6"/>
      <c r="J21" s="6"/>
      <c r="K21" s="6"/>
      <c r="L21" s="6"/>
    </row>
    <row r="22" spans="1:12" ht="17.399999999999999">
      <c r="A22" s="578" t="s">
        <v>119</v>
      </c>
      <c r="B22" s="5"/>
      <c r="C22" s="5"/>
      <c r="D22" s="5"/>
      <c r="E22" s="5"/>
      <c r="F22" s="5"/>
      <c r="G22" s="5"/>
      <c r="H22" s="6"/>
      <c r="I22" s="6"/>
      <c r="J22" s="6"/>
      <c r="K22" s="6"/>
      <c r="L22" s="6"/>
    </row>
    <row r="23" spans="1:12" ht="31.2">
      <c r="A23" s="139" t="s">
        <v>39</v>
      </c>
      <c r="B23" s="5"/>
      <c r="C23" s="5"/>
      <c r="D23" s="5"/>
      <c r="E23" s="5"/>
      <c r="F23" s="5"/>
      <c r="G23" s="5"/>
      <c r="H23" s="6"/>
      <c r="I23" s="6"/>
      <c r="J23" s="6"/>
      <c r="K23" s="6"/>
      <c r="L23" s="6"/>
    </row>
    <row r="24" spans="1:12" ht="15.6">
      <c r="A24" s="137" t="s">
        <v>38</v>
      </c>
    </row>
    <row r="25" spans="1:12" ht="18">
      <c r="A25" s="3"/>
      <c r="B25" s="13"/>
      <c r="C25" s="13"/>
      <c r="D25" s="13"/>
      <c r="E25" s="13"/>
      <c r="F25" s="13"/>
      <c r="G25" s="13"/>
      <c r="H25" s="6"/>
      <c r="I25" s="6"/>
      <c r="J25" s="6"/>
    </row>
    <row r="26" spans="1:12" s="57" customFormat="1" ht="18">
      <c r="A26" s="578" t="s">
        <v>40</v>
      </c>
      <c r="B26" s="13"/>
      <c r="C26" s="13"/>
      <c r="D26" s="13"/>
      <c r="E26" s="13"/>
      <c r="F26" s="13"/>
      <c r="G26" s="13"/>
      <c r="H26" s="6"/>
      <c r="I26" s="6"/>
      <c r="J26" s="6"/>
      <c r="K26" s="6"/>
      <c r="L26" s="6"/>
    </row>
    <row r="27" spans="1:12" ht="18">
      <c r="A27" s="2" t="s">
        <v>252</v>
      </c>
      <c r="B27" s="127"/>
      <c r="C27" s="127"/>
      <c r="D27" s="127"/>
      <c r="E27" s="127"/>
      <c r="F27" s="22"/>
      <c r="G27" s="22"/>
    </row>
    <row r="28" spans="1:12" ht="12.75" customHeight="1">
      <c r="A28" s="2"/>
      <c r="B28" s="127"/>
      <c r="C28" s="127"/>
      <c r="D28" s="127"/>
      <c r="E28" s="127"/>
      <c r="F28" s="22"/>
      <c r="G28" s="22"/>
    </row>
    <row r="29" spans="1:12" ht="15.6">
      <c r="A29" s="578" t="s">
        <v>41</v>
      </c>
      <c r="F29" s="137"/>
    </row>
    <row r="30" spans="1:12" ht="15.6">
      <c r="A30" s="2" t="s">
        <v>43</v>
      </c>
    </row>
    <row r="31" spans="1:12" ht="12.75" customHeight="1">
      <c r="A31" s="3"/>
    </row>
    <row r="32" spans="1:12" ht="15.6">
      <c r="A32" s="578" t="s">
        <v>42</v>
      </c>
    </row>
    <row r="33" spans="1:14" ht="15.6">
      <c r="A33" s="2" t="s">
        <v>399</v>
      </c>
    </row>
    <row r="34" spans="1:14" ht="15.6">
      <c r="A34" s="140" t="s">
        <v>253</v>
      </c>
    </row>
    <row r="35" spans="1:14" ht="15.6">
      <c r="A35" s="140" t="s">
        <v>254</v>
      </c>
      <c r="L35" s="6"/>
      <c r="M35" s="6"/>
      <c r="N35" s="6"/>
    </row>
    <row r="36" spans="1:14" ht="15.6">
      <c r="A36" s="140" t="s">
        <v>255</v>
      </c>
      <c r="L36" s="6"/>
      <c r="M36" s="6"/>
      <c r="N36" s="6"/>
    </row>
    <row r="37" spans="1:14" ht="15.6">
      <c r="A37" s="140" t="s">
        <v>256</v>
      </c>
      <c r="C37" s="7"/>
      <c r="D37" s="7"/>
      <c r="E37" s="7"/>
      <c r="F37" s="7"/>
      <c r="G37" s="7"/>
      <c r="H37" s="7"/>
    </row>
    <row r="38" spans="1:14" ht="31.2">
      <c r="A38" s="569" t="s">
        <v>400</v>
      </c>
      <c r="C38" s="7"/>
      <c r="D38" s="7"/>
      <c r="E38" s="7"/>
      <c r="F38" s="7"/>
      <c r="G38" s="7"/>
      <c r="H38" s="7"/>
    </row>
    <row r="39" spans="1:14" ht="15.6">
      <c r="A39" s="3"/>
      <c r="C39" s="7"/>
      <c r="D39" s="7"/>
      <c r="E39" s="7"/>
      <c r="F39" s="7"/>
      <c r="G39" s="7"/>
      <c r="H39" s="7"/>
    </row>
    <row r="40" spans="1:14" ht="15.6">
      <c r="A40" s="3"/>
      <c r="C40" s="7"/>
      <c r="D40" s="7"/>
      <c r="E40" s="7"/>
      <c r="F40" s="7"/>
      <c r="G40" s="7"/>
      <c r="H40" s="7"/>
    </row>
    <row r="41" spans="1:14" ht="15.6">
      <c r="A41" s="3" t="s">
        <v>401</v>
      </c>
      <c r="C41" s="7"/>
      <c r="D41" s="7"/>
      <c r="E41" s="7"/>
      <c r="F41" s="7"/>
      <c r="G41" s="7"/>
      <c r="H41" s="7"/>
    </row>
    <row r="42" spans="1:14" ht="15.6">
      <c r="A42" s="2" t="s">
        <v>402</v>
      </c>
    </row>
    <row r="43" spans="1:14" ht="15.6">
      <c r="A43" s="573"/>
    </row>
    <row r="44" spans="1:14">
      <c r="A44" s="6" t="s">
        <v>44</v>
      </c>
    </row>
    <row r="45" spans="1:14">
      <c r="A45" s="142" t="s">
        <v>257</v>
      </c>
    </row>
    <row r="46" spans="1:14" ht="15.6">
      <c r="A46" s="555"/>
    </row>
    <row r="47" spans="1:14">
      <c r="A47" s="143"/>
    </row>
  </sheetData>
  <mergeCells count="1">
    <mergeCell ref="A18:A19"/>
  </mergeCells>
  <phoneticPr fontId="2" type="noConversion"/>
  <hyperlinks>
    <hyperlink ref="A14" location="'2019-20 Forecast'!A1" display="2019-20 Forecast" xr:uid="{ED7FDEEE-6B4C-4A97-80D1-EB6C24FEF024}"/>
    <hyperlink ref="A22" location="'Change Forecast'!A1" display="Change Forecast" xr:uid="{CA063392-D7DC-44BE-978A-57763848E8D0}"/>
    <hyperlink ref="A26" location="Definitions!A1" display="Definitions" xr:uid="{3BD000EC-0175-4D47-B255-83E236A5CF29}"/>
    <hyperlink ref="A29" location="Documentation!A1" display="Documentation" xr:uid="{4D11D67D-2FA1-4D4C-A49E-029FFC02495E}"/>
    <hyperlink ref="A32" location="Data!A1" display="Data" xr:uid="{204446DA-4108-43E4-AB63-EC8D3D9C31A8}"/>
    <hyperlink ref="A7" location="'2020-21 Forecast'!A1" display="2020-21 Forecast" xr:uid="{817E61D3-6549-46E2-A6A6-0A827406CE59}"/>
  </hyperlinks>
  <pageMargins left="0.5" right="0.5" top="0.75" bottom="0.75" header="0.5" footer="0.5"/>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90"/>
  <sheetViews>
    <sheetView topLeftCell="A31" workbookViewId="0">
      <selection activeCell="B45" sqref="B45"/>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5.33203125" customWidth="1"/>
    <col min="7" max="7" width="19" customWidth="1"/>
    <col min="8" max="8" width="20.6640625" customWidth="1"/>
    <col min="9" max="9" width="15.88671875" customWidth="1"/>
    <col min="10" max="10" width="19.88671875" customWidth="1"/>
    <col min="11" max="11" width="18.88671875" customWidth="1"/>
    <col min="12" max="16" width="10.88671875" bestFit="1" customWidth="1"/>
  </cols>
  <sheetData>
    <row r="1" spans="1:12" ht="18">
      <c r="A1" s="135" t="s">
        <v>373</v>
      </c>
      <c r="B1" s="13"/>
      <c r="C1" s="13" t="s">
        <v>81</v>
      </c>
      <c r="D1" s="248"/>
      <c r="E1" s="13"/>
      <c r="G1" s="13"/>
      <c r="H1" s="13"/>
      <c r="I1" s="13"/>
      <c r="J1" s="6"/>
      <c r="K1" s="6"/>
      <c r="L1" s="6"/>
    </row>
    <row r="2" spans="1:12" ht="18">
      <c r="A2" s="213" t="s">
        <v>66</v>
      </c>
      <c r="B2" s="3"/>
      <c r="C2" s="3"/>
      <c r="D2" s="160"/>
      <c r="E2" s="3"/>
      <c r="F2" s="3"/>
      <c r="G2" s="3"/>
      <c r="I2" s="13"/>
      <c r="J2" s="6"/>
      <c r="K2" s="6"/>
      <c r="L2" s="6"/>
    </row>
    <row r="3" spans="1:12" ht="18">
      <c r="A3" s="599" t="s">
        <v>372</v>
      </c>
      <c r="B3" s="599"/>
      <c r="C3" s="599"/>
      <c r="D3" s="599"/>
      <c r="E3" s="599"/>
      <c r="F3" s="599"/>
      <c r="G3" s="599"/>
      <c r="H3" s="599"/>
      <c r="I3" s="13"/>
      <c r="J3" s="6"/>
      <c r="K3" s="6"/>
      <c r="L3" s="6"/>
    </row>
    <row r="4" spans="1:12" ht="18">
      <c r="A4" s="144" t="s">
        <v>46</v>
      </c>
      <c r="B4" s="4"/>
      <c r="C4" s="4"/>
      <c r="D4" s="4"/>
      <c r="E4" s="4"/>
      <c r="F4" s="4"/>
      <c r="G4" s="4"/>
      <c r="H4" s="5"/>
      <c r="I4" s="13"/>
      <c r="J4" s="6"/>
      <c r="K4" s="6"/>
      <c r="L4" s="6"/>
    </row>
    <row r="5" spans="1:12" ht="18">
      <c r="A5" s="599" t="s">
        <v>105</v>
      </c>
      <c r="B5" s="599"/>
      <c r="C5" s="599"/>
      <c r="D5" s="4"/>
      <c r="E5" s="4"/>
      <c r="F5" s="4"/>
      <c r="G5" s="4"/>
      <c r="H5" s="5"/>
      <c r="I5" s="13"/>
      <c r="J5" s="6"/>
      <c r="K5" s="6"/>
      <c r="L5" s="6"/>
    </row>
    <row r="6" spans="1:12" ht="18.75" customHeight="1">
      <c r="A6" s="599" t="s">
        <v>193</v>
      </c>
      <c r="B6" s="599"/>
      <c r="C6" s="599"/>
      <c r="D6" s="599"/>
      <c r="E6" s="599"/>
      <c r="F6" s="599"/>
      <c r="H6" s="247"/>
      <c r="I6" s="247"/>
      <c r="J6" s="6"/>
      <c r="K6" s="6"/>
      <c r="L6" s="6"/>
    </row>
    <row r="7" spans="1:12" ht="18">
      <c r="A7" s="599" t="s">
        <v>194</v>
      </c>
      <c r="B7" s="599"/>
      <c r="C7" s="599"/>
      <c r="D7" s="599"/>
      <c r="E7" s="599"/>
      <c r="F7" s="599"/>
      <c r="G7" s="599"/>
      <c r="H7" s="599"/>
      <c r="I7" s="13"/>
      <c r="J7" s="6"/>
      <c r="K7" s="6"/>
      <c r="L7" s="6"/>
    </row>
    <row r="8" spans="1:12" ht="18">
      <c r="A8" s="138" t="s">
        <v>38</v>
      </c>
      <c r="B8" s="5"/>
      <c r="C8" s="5"/>
      <c r="D8" s="5"/>
      <c r="E8" s="5"/>
      <c r="F8" s="5"/>
      <c r="G8" s="5"/>
      <c r="H8" s="5"/>
      <c r="I8" s="13"/>
      <c r="J8" s="6"/>
      <c r="K8" s="6"/>
      <c r="L8" s="6"/>
    </row>
    <row r="9" spans="1:12" ht="13.5" customHeight="1">
      <c r="A9" s="138"/>
      <c r="B9" s="5"/>
      <c r="C9" s="5"/>
      <c r="D9" s="5"/>
      <c r="E9" s="5"/>
      <c r="F9" s="5"/>
      <c r="G9" s="5"/>
      <c r="H9" s="5"/>
      <c r="I9" s="13"/>
      <c r="J9" s="6"/>
      <c r="K9" s="6"/>
      <c r="L9" s="6"/>
    </row>
    <row r="10" spans="1:12" ht="13.5" customHeight="1">
      <c r="A10" s="138"/>
      <c r="B10" s="5"/>
      <c r="C10" s="5"/>
      <c r="D10" s="5"/>
      <c r="E10" s="5"/>
      <c r="F10" s="5"/>
      <c r="G10" s="5"/>
      <c r="H10" s="5"/>
      <c r="I10" s="13"/>
      <c r="J10" s="6"/>
      <c r="K10" s="6"/>
      <c r="L10" s="6"/>
    </row>
    <row r="11" spans="1:12" ht="13.5" customHeight="1">
      <c r="A11" s="138"/>
      <c r="B11" s="5"/>
      <c r="C11" s="5"/>
      <c r="D11" s="5"/>
      <c r="E11" s="5"/>
      <c r="F11" s="5"/>
      <c r="G11" s="5"/>
      <c r="H11" s="5"/>
      <c r="I11" s="13"/>
      <c r="J11" s="6"/>
      <c r="K11" s="6"/>
      <c r="L11" s="6"/>
    </row>
    <row r="12" spans="1:12" ht="18.600000000000001" thickBot="1">
      <c r="A12" s="291" t="s">
        <v>227</v>
      </c>
      <c r="B12" s="292"/>
      <c r="C12" s="292"/>
      <c r="D12" s="292"/>
      <c r="E12" s="292"/>
      <c r="F12" s="292"/>
      <c r="G12" s="292"/>
      <c r="H12" s="455"/>
      <c r="I12" s="456"/>
      <c r="J12" s="6"/>
      <c r="K12" s="6"/>
      <c r="L12" s="6"/>
    </row>
    <row r="13" spans="1:12" ht="18.600000000000001" thickBot="1">
      <c r="A13" s="284" t="s">
        <v>81</v>
      </c>
      <c r="B13" s="285"/>
      <c r="C13" s="285"/>
      <c r="D13" s="285"/>
      <c r="E13" s="285"/>
      <c r="F13" s="285"/>
      <c r="G13" s="285"/>
      <c r="H13" s="456"/>
      <c r="I13" s="456"/>
      <c r="J13" s="6"/>
      <c r="K13" s="6"/>
      <c r="L13" s="6"/>
    </row>
    <row r="14" spans="1:12" ht="18.600000000000001" thickBot="1">
      <c r="A14" s="284"/>
      <c r="B14" s="238"/>
      <c r="C14" s="286" t="s">
        <v>258</v>
      </c>
      <c r="D14" s="287" t="e">
        <f>LOOKUP("End of Data",Data!$H$33:'Data'!$H$97,Data!$B$33:'Data'!$B$97)</f>
        <v>#N/A</v>
      </c>
      <c r="E14" s="285"/>
      <c r="F14" s="285"/>
      <c r="G14" s="285"/>
      <c r="H14" s="456"/>
      <c r="I14" s="456"/>
      <c r="J14" s="6"/>
      <c r="K14" s="6"/>
      <c r="L14" s="6"/>
    </row>
    <row r="15" spans="1:12" ht="18">
      <c r="A15" s="284"/>
      <c r="B15" s="285"/>
      <c r="C15" s="285"/>
      <c r="D15" s="285"/>
      <c r="E15" s="285"/>
      <c r="F15" s="285"/>
      <c r="G15" s="285"/>
      <c r="H15" s="456"/>
      <c r="I15" s="456"/>
      <c r="J15" s="6"/>
      <c r="K15" s="6"/>
      <c r="L15" s="6"/>
    </row>
    <row r="16" spans="1:12" ht="18.600000000000001" thickBot="1">
      <c r="A16" s="284" t="s">
        <v>103</v>
      </c>
      <c r="B16" s="293"/>
      <c r="C16" s="294"/>
      <c r="D16" s="295" t="s">
        <v>67</v>
      </c>
      <c r="E16" s="293"/>
      <c r="F16" s="372"/>
      <c r="G16" s="373"/>
      <c r="H16" s="456"/>
      <c r="I16" s="456"/>
      <c r="J16" s="6"/>
      <c r="K16" s="6"/>
      <c r="L16" s="6"/>
    </row>
    <row r="17" spans="1:12" ht="18.600000000000001" thickBot="1">
      <c r="A17" s="283"/>
      <c r="B17" s="288"/>
      <c r="C17" s="288"/>
      <c r="D17" s="603" t="s">
        <v>259</v>
      </c>
      <c r="E17" s="603"/>
      <c r="F17" s="603"/>
      <c r="G17" s="238"/>
      <c r="H17" s="456"/>
      <c r="I17" s="456"/>
      <c r="J17" s="6"/>
      <c r="K17" s="6"/>
      <c r="L17" s="6"/>
    </row>
    <row r="18" spans="1:12" ht="18.600000000000001" thickBot="1">
      <c r="A18" s="284"/>
      <c r="B18" s="238"/>
      <c r="C18" s="289" t="s">
        <v>260</v>
      </c>
      <c r="D18" s="290">
        <f>LOOKUP("End of Data",$Q$517:$Q$586,C$517:C$586)</f>
        <v>67.417460733111852</v>
      </c>
      <c r="E18" s="285"/>
      <c r="F18" s="374"/>
      <c r="G18" s="324"/>
      <c r="H18" s="456"/>
      <c r="I18" s="456"/>
      <c r="J18" s="6"/>
      <c r="K18" s="6"/>
      <c r="L18" s="6"/>
    </row>
    <row r="19" spans="1:12" ht="18.600000000000001" thickBot="1">
      <c r="A19" s="284"/>
      <c r="B19" s="238"/>
      <c r="C19" s="289"/>
      <c r="D19" s="285"/>
      <c r="E19" s="285"/>
      <c r="F19" s="285"/>
      <c r="G19" s="238"/>
      <c r="H19" s="456"/>
      <c r="I19" s="456"/>
      <c r="J19" s="6"/>
      <c r="K19" s="6"/>
      <c r="L19" s="6"/>
    </row>
    <row r="20" spans="1:12" ht="18.600000000000001" thickBot="1">
      <c r="A20" s="238"/>
      <c r="B20" s="238"/>
      <c r="C20" s="289" t="s">
        <v>261</v>
      </c>
      <c r="D20" s="290">
        <f>LOOKUP("End of Data",$Q$517:$Q$586,F$517:F$586)</f>
        <v>80</v>
      </c>
      <c r="E20" s="285"/>
      <c r="F20" s="374"/>
      <c r="G20" s="324"/>
      <c r="H20" s="456"/>
      <c r="I20" s="456"/>
      <c r="J20" s="6"/>
      <c r="K20" s="6"/>
      <c r="L20" s="6"/>
    </row>
    <row r="21" spans="1:12" ht="13.5" customHeight="1">
      <c r="C21" s="141"/>
      <c r="D21" s="159"/>
      <c r="E21" s="13"/>
      <c r="F21" s="159"/>
      <c r="H21" s="13"/>
      <c r="I21" s="13"/>
      <c r="J21" s="6"/>
      <c r="K21" s="6"/>
      <c r="L21" s="6"/>
    </row>
    <row r="22" spans="1:12" ht="13.5" customHeight="1">
      <c r="A22" s="5"/>
      <c r="B22" s="13"/>
      <c r="C22" s="13"/>
      <c r="D22" s="13"/>
      <c r="E22" s="13"/>
      <c r="F22" s="13"/>
      <c r="G22" s="13"/>
      <c r="H22" s="13"/>
      <c r="I22" s="13"/>
      <c r="J22" s="6"/>
      <c r="K22" s="6"/>
      <c r="L22" s="6"/>
    </row>
    <row r="23" spans="1:12" ht="13.5" customHeight="1">
      <c r="A23" s="5"/>
      <c r="B23" s="13"/>
      <c r="C23" s="13"/>
      <c r="D23" s="13"/>
      <c r="E23" s="13"/>
      <c r="F23" s="13"/>
      <c r="G23" s="13"/>
      <c r="H23" s="6"/>
      <c r="I23" s="6"/>
      <c r="J23" s="6"/>
      <c r="K23" s="6"/>
    </row>
    <row r="24" spans="1:12" ht="18">
      <c r="A24" s="4" t="s">
        <v>47</v>
      </c>
      <c r="B24" s="13"/>
      <c r="C24" s="13"/>
      <c r="D24" s="13"/>
      <c r="E24" s="13"/>
      <c r="F24" s="13"/>
      <c r="G24" s="13"/>
      <c r="H24" s="6"/>
      <c r="I24" s="6"/>
      <c r="J24" s="6"/>
      <c r="K24" s="6"/>
    </row>
    <row r="25" spans="1:12" s="146" customFormat="1" ht="33" customHeight="1">
      <c r="A25" s="604" t="s">
        <v>262</v>
      </c>
      <c r="B25" s="605"/>
      <c r="C25" s="605"/>
      <c r="D25" s="605"/>
      <c r="E25" s="605"/>
      <c r="F25" s="605"/>
      <c r="G25" s="605"/>
      <c r="H25" s="145"/>
      <c r="I25" s="145"/>
      <c r="J25" s="145"/>
      <c r="K25" s="145"/>
    </row>
    <row r="26" spans="1:12" ht="15.6">
      <c r="A26" s="3"/>
      <c r="H26" s="33"/>
    </row>
    <row r="27" spans="1:12" ht="48" customHeight="1">
      <c r="A27" s="606" t="s">
        <v>263</v>
      </c>
      <c r="B27" s="607"/>
      <c r="C27" s="607"/>
      <c r="D27" s="607"/>
      <c r="E27" s="607"/>
      <c r="F27" s="607"/>
      <c r="G27" s="607"/>
      <c r="H27" s="31"/>
      <c r="I27" s="3"/>
      <c r="J27" s="3"/>
      <c r="K27" s="3"/>
    </row>
    <row r="28" spans="1:12" ht="15.6">
      <c r="A28" s="31"/>
      <c r="B28" s="31"/>
      <c r="C28" s="31"/>
      <c r="D28" s="31"/>
      <c r="E28" s="31"/>
      <c r="F28" s="31"/>
      <c r="G28" s="31"/>
      <c r="H28" s="31"/>
    </row>
    <row r="29" spans="1:12" ht="33" customHeight="1">
      <c r="A29" s="608" t="s">
        <v>264</v>
      </c>
      <c r="B29" s="607"/>
      <c r="C29" s="607"/>
      <c r="D29" s="607"/>
      <c r="E29" s="607"/>
      <c r="F29" s="607"/>
      <c r="G29" s="607"/>
      <c r="H29" s="31"/>
      <c r="I29" s="32"/>
      <c r="J29" s="3"/>
      <c r="K29" s="3"/>
      <c r="L29" s="3"/>
    </row>
    <row r="30" spans="1:12" ht="15.6">
      <c r="H30" s="33"/>
      <c r="I30" s="32"/>
      <c r="J30" s="3"/>
      <c r="K30" s="3"/>
      <c r="L30" s="3"/>
    </row>
    <row r="31" spans="1:12" ht="48" customHeight="1">
      <c r="A31" s="612" t="s">
        <v>265</v>
      </c>
      <c r="B31" s="607"/>
      <c r="C31" s="607"/>
      <c r="D31" s="607"/>
      <c r="E31" s="607"/>
      <c r="F31" s="607"/>
      <c r="G31" s="607"/>
      <c r="H31" s="31"/>
    </row>
    <row r="32" spans="1:12" ht="13.8">
      <c r="H32" s="33"/>
      <c r="I32" s="24"/>
    </row>
    <row r="33" spans="1:11" ht="15.6">
      <c r="A33" s="613" t="s">
        <v>266</v>
      </c>
      <c r="B33" s="613"/>
      <c r="C33" s="613"/>
      <c r="D33" s="613"/>
      <c r="E33" s="613"/>
      <c r="F33" s="613"/>
      <c r="G33" s="613"/>
      <c r="H33" s="31"/>
    </row>
    <row r="34" spans="1:11">
      <c r="H34" s="33"/>
    </row>
    <row r="35" spans="1:11" ht="15.6">
      <c r="A35" s="614"/>
      <c r="B35" s="614"/>
      <c r="C35" s="614"/>
      <c r="D35" s="614"/>
      <c r="E35" s="614"/>
      <c r="F35" s="614"/>
      <c r="G35" s="614"/>
      <c r="H35" s="35"/>
    </row>
    <row r="36" spans="1:11" ht="13.5" customHeight="1" thickBot="1">
      <c r="A36" s="156"/>
      <c r="B36" s="156"/>
      <c r="C36" s="156"/>
      <c r="D36" s="156"/>
      <c r="E36" s="156"/>
      <c r="F36" s="156"/>
      <c r="G36" s="156"/>
      <c r="H36" s="35"/>
    </row>
    <row r="37" spans="1:11" ht="16.2" thickBot="1">
      <c r="B37" s="601" t="s">
        <v>54</v>
      </c>
      <c r="C37" s="602"/>
      <c r="D37" s="134" t="e">
        <f>LOOKUP("End of Data",Data!$H$33:'Data'!$H$97,Data!$B$33:'Data'!$B$97)</f>
        <v>#N/A</v>
      </c>
    </row>
    <row r="38" spans="1:11" ht="16.2" thickBot="1">
      <c r="A38" s="8" t="s">
        <v>371</v>
      </c>
      <c r="B38" s="9"/>
      <c r="C38" s="9"/>
      <c r="D38" s="9"/>
      <c r="E38" s="9"/>
      <c r="F38" s="9"/>
      <c r="G38" s="9"/>
      <c r="H38" s="9"/>
      <c r="I38" s="9"/>
      <c r="J38" s="10"/>
    </row>
    <row r="39" spans="1:11" ht="15">
      <c r="A39" s="377"/>
      <c r="B39" s="609" t="s">
        <v>55</v>
      </c>
      <c r="C39" s="610"/>
      <c r="D39" s="600" t="s">
        <v>268</v>
      </c>
      <c r="E39" s="600"/>
      <c r="F39" s="378" t="s">
        <v>269</v>
      </c>
      <c r="G39" s="611" t="s">
        <v>270</v>
      </c>
      <c r="H39" s="611"/>
      <c r="I39" s="611"/>
      <c r="J39" s="379"/>
    </row>
    <row r="40" spans="1:11">
      <c r="A40" s="380" t="s">
        <v>36</v>
      </c>
      <c r="B40" s="148" t="s">
        <v>271</v>
      </c>
      <c r="C40" s="148" t="s">
        <v>272</v>
      </c>
      <c r="D40" s="149" t="s">
        <v>273</v>
      </c>
      <c r="E40" s="149" t="s">
        <v>274</v>
      </c>
      <c r="F40" s="44" t="s">
        <v>275</v>
      </c>
      <c r="G40" s="150" t="s">
        <v>59</v>
      </c>
      <c r="H40" s="150" t="s">
        <v>58</v>
      </c>
      <c r="I40" s="150" t="s">
        <v>60</v>
      </c>
      <c r="J40" s="381"/>
    </row>
    <row r="41" spans="1:11" ht="52.5" customHeight="1">
      <c r="A41" s="382" t="s">
        <v>37</v>
      </c>
      <c r="B41" s="151" t="s">
        <v>62</v>
      </c>
      <c r="C41" s="151" t="s">
        <v>32</v>
      </c>
      <c r="D41" s="409" t="s">
        <v>161</v>
      </c>
      <c r="E41" s="152" t="s">
        <v>56</v>
      </c>
      <c r="F41" s="153" t="s">
        <v>63</v>
      </c>
      <c r="G41" s="154" t="s">
        <v>57</v>
      </c>
      <c r="H41" s="410" t="s">
        <v>200</v>
      </c>
      <c r="I41" s="494" t="s">
        <v>61</v>
      </c>
      <c r="J41" s="383"/>
    </row>
    <row r="42" spans="1:11">
      <c r="A42" s="384"/>
      <c r="B42" s="385" t="s">
        <v>160</v>
      </c>
      <c r="C42" s="386"/>
      <c r="D42" s="387"/>
      <c r="E42" s="387"/>
      <c r="F42" s="44"/>
      <c r="G42" s="50"/>
      <c r="H42" s="388" t="s">
        <v>276</v>
      </c>
      <c r="I42" s="389" t="s">
        <v>159</v>
      </c>
      <c r="J42" s="381"/>
      <c r="K42" s="11"/>
    </row>
    <row r="43" spans="1:11" ht="15.6">
      <c r="A43" s="406" t="s">
        <v>80</v>
      </c>
      <c r="B43" s="390" t="s">
        <v>81</v>
      </c>
      <c r="C43" s="390" t="str">
        <f>IF(B45=0,"",B45)</f>
        <v/>
      </c>
      <c r="D43" s="391">
        <f t="array" ref="D43:D54">TRANSPOSE(Data!C$483:'Data'!N$483)</f>
        <v>-5.2660000000000009</v>
      </c>
      <c r="E43" s="391" t="str">
        <f>IF(C43="","",C43+D43)</f>
        <v/>
      </c>
      <c r="F43" s="177">
        <f>LOOKUP("End of Data",Data!$Q$228:'Data'!$Q$294,Data!E$228:'Data'!E$294)</f>
        <v>57.3</v>
      </c>
      <c r="G43" s="392">
        <f>IF(F43&gt;0,F43,E43)</f>
        <v>57.3</v>
      </c>
      <c r="H43" s="393">
        <f>Data!C626*100</f>
        <v>1.7160891239660678</v>
      </c>
      <c r="I43" s="394">
        <f t="shared" ref="I43:I54" si="0">(G43*H43)/100</f>
        <v>0.98331906803255675</v>
      </c>
      <c r="J43" s="381"/>
      <c r="K43" s="11"/>
    </row>
    <row r="44" spans="1:11" ht="15.6">
      <c r="A44" s="406" t="s">
        <v>69</v>
      </c>
      <c r="B44" s="390"/>
      <c r="C44" s="390" t="str">
        <f>IF(B45=0,"",B45)</f>
        <v/>
      </c>
      <c r="D44" s="391">
        <v>-4.4300000000000015</v>
      </c>
      <c r="E44" s="391" t="str">
        <f t="shared" ref="E44:E54" si="1">IF(C44="","",C44+D44)</f>
        <v/>
      </c>
      <c r="F44" s="177">
        <f>LOOKUP("End of Data",Data!$Q$228:'Data'!$Q$294,Data!F$228:'Data'!F$294)</f>
        <v>59.3</v>
      </c>
      <c r="G44" s="392">
        <f>IF(F44&gt;0,F44,E44)</f>
        <v>59.3</v>
      </c>
      <c r="H44" s="393">
        <f>Data!D626*100</f>
        <v>2.651291470001556</v>
      </c>
      <c r="I44" s="394">
        <f t="shared" si="0"/>
        <v>1.5722158417109227</v>
      </c>
      <c r="J44" s="381"/>
      <c r="K44" s="11"/>
    </row>
    <row r="45" spans="1:11" ht="15.6">
      <c r="A45" s="406" t="s">
        <v>70</v>
      </c>
      <c r="B45" s="176">
        <f>LOOKUP("End of Data",Data!$H$33:'Data'!$H$98,Data!$C$33:'Data'!C$98)</f>
        <v>0</v>
      </c>
      <c r="C45" s="390" t="str">
        <f>IF(B47=0,"",B47)</f>
        <v/>
      </c>
      <c r="D45" s="391">
        <v>-3.5180000000000007</v>
      </c>
      <c r="E45" s="391" t="str">
        <f t="shared" si="1"/>
        <v/>
      </c>
      <c r="F45" s="177">
        <f>LOOKUP("End of Data",Data!$Q$228:'Data'!$Q$294,Data!G$228:'Data'!G$294)</f>
        <v>60.1</v>
      </c>
      <c r="G45" s="392">
        <f t="shared" ref="G45:G54" si="2">IF(F45&gt;0,F45,E45)</f>
        <v>60.1</v>
      </c>
      <c r="H45" s="393">
        <f>Data!E626*100</f>
        <v>6.7835146354007083</v>
      </c>
      <c r="I45" s="394">
        <f t="shared" si="0"/>
        <v>4.076892295875826</v>
      </c>
      <c r="J45" s="381"/>
      <c r="K45" s="11"/>
    </row>
    <row r="46" spans="1:11" ht="15.6">
      <c r="A46" s="406" t="s">
        <v>71</v>
      </c>
      <c r="B46" s="407"/>
      <c r="C46" s="390" t="str">
        <f>IF(B47=0,"",B47)</f>
        <v/>
      </c>
      <c r="D46" s="391">
        <v>-2.195999999999998</v>
      </c>
      <c r="E46" s="391" t="str">
        <f t="shared" si="1"/>
        <v/>
      </c>
      <c r="F46" s="177">
        <f>LOOKUP("End of Data",Data!$Q$228:'Data'!$Q$294,Data!H$228:'Data'!H$294)</f>
        <v>63.4</v>
      </c>
      <c r="G46" s="392">
        <f t="shared" si="2"/>
        <v>63.4</v>
      </c>
      <c r="H46" s="393">
        <f>Data!F626*100</f>
        <v>15.937623264501308</v>
      </c>
      <c r="I46" s="394">
        <f t="shared" si="0"/>
        <v>10.10445314969383</v>
      </c>
      <c r="J46" s="381"/>
      <c r="K46" s="11"/>
    </row>
    <row r="47" spans="1:11" ht="15.6">
      <c r="A47" s="406" t="s">
        <v>72</v>
      </c>
      <c r="B47" s="176">
        <f>LOOKUP("End of Data",Data!$H$33:'Data'!$H$98,Data!D$33:'Data'!D$98)</f>
        <v>0</v>
      </c>
      <c r="C47" s="390" t="str">
        <f>IF(B50=0,"",B50)</f>
        <v/>
      </c>
      <c r="D47" s="391">
        <v>-3.5574000000000026</v>
      </c>
      <c r="E47" s="391" t="str">
        <f t="shared" si="1"/>
        <v/>
      </c>
      <c r="F47" s="177">
        <f>LOOKUP("End of Data",Data!$Q$228:'Data'!$Q$294,Data!I$228:'Data'!I$294)</f>
        <v>65.599999999999994</v>
      </c>
      <c r="G47" s="392">
        <f t="shared" si="2"/>
        <v>65.599999999999994</v>
      </c>
      <c r="H47" s="393">
        <f>Data!G626*100</f>
        <v>23.931866129266293</v>
      </c>
      <c r="I47" s="394">
        <f t="shared" si="0"/>
        <v>15.699304180798688</v>
      </c>
      <c r="J47" s="381"/>
      <c r="K47" s="11"/>
    </row>
    <row r="48" spans="1:11" ht="15.6">
      <c r="A48" s="406" t="s">
        <v>73</v>
      </c>
      <c r="B48" s="390"/>
      <c r="C48" s="390" t="str">
        <f>IF(B50=0,"",B50)</f>
        <v/>
      </c>
      <c r="D48" s="391">
        <v>-5.663619999999999</v>
      </c>
      <c r="E48" s="391" t="str">
        <f t="shared" si="1"/>
        <v/>
      </c>
      <c r="F48" s="177">
        <f>LOOKUP("End of Data",Data!$Q$228:'Data'!$Q$294,Data!J$228:'Data'!J$294)</f>
        <v>69.5</v>
      </c>
      <c r="G48" s="392">
        <f t="shared" si="2"/>
        <v>69.5</v>
      </c>
      <c r="H48" s="393">
        <f>Data!H626*100</f>
        <v>18.436142383935209</v>
      </c>
      <c r="I48" s="394">
        <f t="shared" si="0"/>
        <v>12.813118956834971</v>
      </c>
      <c r="J48" s="381"/>
      <c r="K48" s="11"/>
    </row>
    <row r="49" spans="1:11" ht="15.6">
      <c r="A49" s="406" t="s">
        <v>74</v>
      </c>
      <c r="B49" s="407"/>
      <c r="C49" s="390" t="str">
        <f>IF(B50=0,"",B50)</f>
        <v/>
      </c>
      <c r="D49" s="391">
        <v>-5.4995789473684242</v>
      </c>
      <c r="E49" s="391" t="str">
        <f t="shared" si="1"/>
        <v/>
      </c>
      <c r="F49" s="177">
        <f>LOOKUP("End of Data",Data!$Q$228:'Data'!$Q$294,Data!K$228:'Data'!K$294)</f>
        <v>72.099999999999994</v>
      </c>
      <c r="G49" s="392">
        <f t="shared" si="2"/>
        <v>72.099999999999994</v>
      </c>
      <c r="H49" s="393">
        <f>Data!I626*100</f>
        <v>9.644125921017654</v>
      </c>
      <c r="I49" s="394">
        <f t="shared" si="0"/>
        <v>6.9534147890537277</v>
      </c>
      <c r="J49" s="381"/>
      <c r="K49" s="11"/>
    </row>
    <row r="50" spans="1:11" ht="15.6">
      <c r="A50" s="406" t="s">
        <v>75</v>
      </c>
      <c r="B50" s="176">
        <f>LOOKUP("End of Data",Data!$H$33:'Data'!$H$98,Data!E$33:'Data'!E$98)</f>
        <v>0</v>
      </c>
      <c r="C50" s="390" t="str">
        <f>IF(B52=0,"",B52)</f>
        <v/>
      </c>
      <c r="D50" s="391">
        <v>-7.338572000000001</v>
      </c>
      <c r="E50" s="391" t="str">
        <f t="shared" si="1"/>
        <v/>
      </c>
      <c r="F50" s="177">
        <f>LOOKUP("End of Data",Data!$Q$228:'Data'!$Q$294,Data!L$228:'Data'!L$294)</f>
        <v>68.5</v>
      </c>
      <c r="G50" s="392">
        <f t="shared" si="2"/>
        <v>68.5</v>
      </c>
      <c r="H50" s="393">
        <f>Data!J626*100</f>
        <v>7.1712068567974523</v>
      </c>
      <c r="I50" s="394">
        <f t="shared" si="0"/>
        <v>4.9122766969062548</v>
      </c>
      <c r="J50" s="381"/>
      <c r="K50" s="11"/>
    </row>
    <row r="51" spans="1:11" ht="15.6">
      <c r="A51" s="406" t="s">
        <v>126</v>
      </c>
      <c r="B51" s="407"/>
      <c r="C51" s="390" t="str">
        <f>IF(B52=0,"",B52)</f>
        <v/>
      </c>
      <c r="D51" s="391">
        <v>-6.5313333333333361</v>
      </c>
      <c r="E51" s="391" t="str">
        <f t="shared" si="1"/>
        <v/>
      </c>
      <c r="F51" s="177">
        <f>LOOKUP("End of Data",Data!$Q$228:'Data'!$Q$294,Data!M$228:'Data'!M$294)</f>
        <v>69.8</v>
      </c>
      <c r="G51" s="392">
        <f t="shared" si="2"/>
        <v>69.8</v>
      </c>
      <c r="H51" s="393">
        <f>Data!K626*100</f>
        <v>4.7919311622917604</v>
      </c>
      <c r="I51" s="394">
        <f t="shared" si="0"/>
        <v>3.3447679512796484</v>
      </c>
      <c r="J51" s="381"/>
      <c r="K51" s="11"/>
    </row>
    <row r="52" spans="1:11" ht="15.6">
      <c r="A52" s="406" t="s">
        <v>27</v>
      </c>
      <c r="B52" s="176">
        <f>LOOKUP("End of Data",Data!$H$33:'Data'!$H$98,Data!F$33:'Data'!F$98)</f>
        <v>0</v>
      </c>
      <c r="C52" s="390">
        <f>IF(B54=0,"",B54)</f>
        <v>85.01</v>
      </c>
      <c r="D52" s="391">
        <v>-4.5215460000000007</v>
      </c>
      <c r="E52" s="391">
        <f t="shared" si="1"/>
        <v>80.488454000000004</v>
      </c>
      <c r="F52" s="177">
        <f>LOOKUP("End of Data",Data!$Q$228:'Data'!$Q$294,Data!N$228:'Data'!N$294)</f>
        <v>69.7</v>
      </c>
      <c r="G52" s="392">
        <f t="shared" si="2"/>
        <v>69.7</v>
      </c>
      <c r="H52" s="393">
        <f>Data!L626*100</f>
        <v>2.7645357927169254</v>
      </c>
      <c r="I52" s="394">
        <f t="shared" si="0"/>
        <v>1.9268814475236971</v>
      </c>
      <c r="J52" s="381"/>
      <c r="K52" s="11"/>
    </row>
    <row r="53" spans="1:11" ht="15.6">
      <c r="A53" s="406" t="s">
        <v>127</v>
      </c>
      <c r="B53" s="407"/>
      <c r="C53" s="390">
        <f>IF(B54=0,"",B54)</f>
        <v>85.01</v>
      </c>
      <c r="D53" s="391">
        <v>-1.3134999999999963</v>
      </c>
      <c r="E53" s="391">
        <f t="shared" si="1"/>
        <v>83.696500000000015</v>
      </c>
      <c r="F53" s="177">
        <f>LOOKUP("End of Data",Data!$Q$228:'Data'!$Q$294,Data!O$228:'Data'!O$294)</f>
        <v>71.400000000000006</v>
      </c>
      <c r="G53" s="392">
        <f t="shared" si="2"/>
        <v>71.400000000000006</v>
      </c>
      <c r="H53" s="393">
        <f>Data!M626*100</f>
        <v>2.0366641673570594</v>
      </c>
      <c r="I53" s="394">
        <f t="shared" si="0"/>
        <v>1.4541782154929406</v>
      </c>
      <c r="J53" s="381"/>
      <c r="K53" s="11"/>
    </row>
    <row r="54" spans="1:11" ht="15.6">
      <c r="A54" s="406" t="s">
        <v>28</v>
      </c>
      <c r="B54" s="176">
        <f>LOOKUP("End of Data",Data!$H$33:'Data'!$H$98,Data!G$33:'Data'!G$98)</f>
        <v>85.01</v>
      </c>
      <c r="C54" s="390">
        <f>IF(B54=0,"",B54)</f>
        <v>85.01</v>
      </c>
      <c r="D54" s="391">
        <v>1.4865000000000037</v>
      </c>
      <c r="E54" s="391">
        <f t="shared" si="1"/>
        <v>86.496500000000012</v>
      </c>
      <c r="F54" s="177">
        <f>LOOKUP("End of Data",Data!$Q$228:'Data'!$Q$294,Data!P$228:'Data'!P$294)</f>
        <v>0</v>
      </c>
      <c r="G54" s="392">
        <f t="shared" si="2"/>
        <v>86.496500000000012</v>
      </c>
      <c r="H54" s="393">
        <f>Data!N626*100</f>
        <v>4.1350090927480094</v>
      </c>
      <c r="I54" s="394">
        <f t="shared" si="0"/>
        <v>3.5766381399087823</v>
      </c>
      <c r="J54" s="381"/>
      <c r="K54" s="11"/>
    </row>
    <row r="55" spans="1:11" ht="13.8" thickBot="1">
      <c r="A55" s="395"/>
      <c r="B55" s="408"/>
      <c r="C55" s="46"/>
      <c r="D55" s="42"/>
      <c r="E55" s="42"/>
      <c r="F55" s="43"/>
      <c r="G55" s="136" t="s">
        <v>68</v>
      </c>
      <c r="H55" s="133">
        <f>SUM(H43:H54)</f>
        <v>100.00000000000001</v>
      </c>
      <c r="I55" s="48"/>
      <c r="J55" s="396"/>
      <c r="K55" s="11"/>
    </row>
    <row r="56" spans="1:11">
      <c r="A56" s="397"/>
      <c r="B56" s="158"/>
      <c r="C56" s="158"/>
      <c r="D56" s="158"/>
      <c r="E56" s="158"/>
      <c r="F56" s="158"/>
      <c r="G56" s="158"/>
      <c r="H56" s="157"/>
      <c r="I56" s="157"/>
      <c r="J56" s="398"/>
    </row>
    <row r="57" spans="1:11" ht="16.2" thickBot="1">
      <c r="A57" s="399" t="s">
        <v>104</v>
      </c>
      <c r="B57" s="52"/>
      <c r="C57" s="52"/>
      <c r="D57" s="53"/>
      <c r="E57" s="55"/>
      <c r="F57" s="55"/>
      <c r="G57" s="55"/>
      <c r="H57" s="55"/>
      <c r="I57" s="55"/>
      <c r="J57" s="400"/>
    </row>
    <row r="58" spans="1:11" ht="16.2" thickBot="1">
      <c r="A58" s="401"/>
      <c r="B58" s="54"/>
      <c r="C58" s="54"/>
      <c r="D58" s="55"/>
      <c r="E58" s="55"/>
      <c r="F58" s="55"/>
      <c r="G58" s="55"/>
      <c r="H58" s="55"/>
      <c r="I58" s="55"/>
      <c r="J58" s="400"/>
    </row>
    <row r="59" spans="1:11" ht="14.4" thickBot="1">
      <c r="A59" s="402" t="s">
        <v>245</v>
      </c>
      <c r="B59" s="55"/>
      <c r="C59" s="55"/>
      <c r="D59" s="55"/>
      <c r="E59" s="55"/>
      <c r="F59" s="55"/>
      <c r="G59" s="55"/>
      <c r="H59" s="55"/>
      <c r="I59" s="56">
        <f>SUM(I43:I54)</f>
        <v>67.417460733111838</v>
      </c>
      <c r="J59" s="400"/>
    </row>
    <row r="60" spans="1:11" ht="13.8" thickBot="1">
      <c r="A60" s="403"/>
      <c r="B60" s="53"/>
      <c r="C60" s="53"/>
      <c r="D60" s="404"/>
      <c r="E60" s="53"/>
      <c r="F60" s="53"/>
      <c r="G60" s="53"/>
      <c r="H60" s="53"/>
      <c r="I60" s="53"/>
      <c r="J60" s="405"/>
    </row>
    <row r="61" spans="1:11" ht="13.8">
      <c r="A61" s="329" t="s">
        <v>192</v>
      </c>
      <c r="B61" s="11"/>
      <c r="C61" s="11"/>
      <c r="D61" s="12"/>
      <c r="E61" s="11"/>
      <c r="F61" s="155"/>
      <c r="G61" s="11"/>
      <c r="H61" s="12"/>
      <c r="I61" s="11"/>
      <c r="J61" s="11"/>
      <c r="K61" s="11"/>
    </row>
    <row r="62" spans="1:11">
      <c r="A62" s="212" t="s">
        <v>244</v>
      </c>
    </row>
    <row r="63" spans="1:11">
      <c r="A63" s="212" t="s">
        <v>334</v>
      </c>
    </row>
    <row r="64" spans="1:11">
      <c r="A64" s="212" t="s">
        <v>278</v>
      </c>
      <c r="I64" s="11"/>
    </row>
    <row r="65" spans="1:10">
      <c r="A65" s="212" t="s">
        <v>279</v>
      </c>
    </row>
    <row r="66" spans="1:10">
      <c r="A66" s="61"/>
    </row>
    <row r="68" spans="1:10" ht="15.6">
      <c r="A68" s="4" t="s">
        <v>195</v>
      </c>
      <c r="B68" s="6"/>
      <c r="C68" s="6"/>
      <c r="D68" s="6"/>
      <c r="E68" s="6"/>
      <c r="F68" s="6"/>
      <c r="G68" s="6"/>
      <c r="H68" s="6"/>
      <c r="I68" s="6"/>
      <c r="J68" s="6"/>
    </row>
    <row r="113" spans="1:14" ht="15.6">
      <c r="A113" s="4" t="s">
        <v>280</v>
      </c>
    </row>
    <row r="114" spans="1:14" ht="15.6">
      <c r="A114" s="29"/>
      <c r="H114" s="33"/>
    </row>
    <row r="115" spans="1:14" ht="33" customHeight="1">
      <c r="A115" s="617" t="s">
        <v>281</v>
      </c>
      <c r="B115" s="618"/>
      <c r="C115" s="618"/>
      <c r="D115" s="618"/>
      <c r="E115" s="618"/>
      <c r="F115" s="618"/>
      <c r="G115" s="618"/>
      <c r="H115" s="33"/>
    </row>
    <row r="116" spans="1:14" ht="15">
      <c r="A116" s="17"/>
      <c r="H116" s="33"/>
    </row>
    <row r="117" spans="1:14" ht="33" customHeight="1">
      <c r="A117" s="616" t="s">
        <v>282</v>
      </c>
      <c r="B117" s="587"/>
      <c r="C117" s="587"/>
      <c r="D117" s="587"/>
      <c r="E117" s="587"/>
      <c r="F117" s="587"/>
      <c r="G117" s="587"/>
      <c r="H117" s="31"/>
    </row>
    <row r="118" spans="1:14" ht="15.6">
      <c r="A118" s="32"/>
      <c r="B118" s="31"/>
      <c r="C118" s="31"/>
      <c r="D118" s="31"/>
      <c r="E118" s="31"/>
      <c r="F118" s="31"/>
      <c r="G118" s="31"/>
      <c r="H118" s="31"/>
    </row>
    <row r="119" spans="1:14" ht="21" customHeight="1">
      <c r="A119" s="615" t="s">
        <v>283</v>
      </c>
      <c r="B119" s="607"/>
      <c r="C119" s="607"/>
      <c r="D119" s="607"/>
      <c r="E119" s="607"/>
      <c r="F119" s="607"/>
      <c r="G119" s="607"/>
      <c r="H119" s="31"/>
    </row>
    <row r="120" spans="1:14" ht="15.6">
      <c r="A120" s="161"/>
      <c r="B120" s="147"/>
      <c r="C120" s="147"/>
      <c r="D120" s="147"/>
      <c r="E120" s="147"/>
      <c r="F120" s="147"/>
      <c r="G120" s="147"/>
      <c r="H120" s="31"/>
    </row>
    <row r="121" spans="1:14" ht="48" customHeight="1">
      <c r="A121" s="612" t="s">
        <v>284</v>
      </c>
      <c r="B121" s="587"/>
      <c r="C121" s="587"/>
      <c r="D121" s="587"/>
      <c r="E121" s="587"/>
      <c r="F121" s="587"/>
      <c r="G121" s="587"/>
      <c r="H121" s="31"/>
      <c r="I121" s="32"/>
    </row>
    <row r="122" spans="1:14">
      <c r="A122" s="57"/>
      <c r="H122" s="33"/>
    </row>
    <row r="123" spans="1:14" ht="33" customHeight="1">
      <c r="A123" s="626" t="s">
        <v>285</v>
      </c>
      <c r="B123" s="607"/>
      <c r="C123" s="607"/>
      <c r="D123" s="607"/>
      <c r="E123" s="607"/>
      <c r="F123" s="607"/>
      <c r="G123" s="607"/>
      <c r="I123" s="32"/>
    </row>
    <row r="124" spans="1:14">
      <c r="A124" s="587"/>
      <c r="B124" s="587"/>
      <c r="C124" s="587"/>
      <c r="D124" s="587"/>
      <c r="E124" s="587"/>
      <c r="F124" s="587"/>
      <c r="G124" s="587"/>
      <c r="H124" s="33"/>
    </row>
    <row r="126" spans="1:14" ht="13.8" thickBot="1">
      <c r="A126" s="63" t="s">
        <v>370</v>
      </c>
      <c r="B126" s="63"/>
      <c r="C126" s="63"/>
      <c r="D126" s="63"/>
      <c r="E126" s="63"/>
      <c r="F126" s="63"/>
      <c r="G126" s="64"/>
      <c r="H126" s="64"/>
      <c r="I126" s="64"/>
      <c r="J126" s="64"/>
      <c r="K126" s="64"/>
      <c r="L126" s="64"/>
      <c r="M126" s="64"/>
      <c r="N126" s="64"/>
    </row>
    <row r="127" spans="1:14">
      <c r="A127" s="164" t="s">
        <v>29</v>
      </c>
      <c r="B127" s="166" t="s">
        <v>33</v>
      </c>
      <c r="C127" s="622" t="s">
        <v>34</v>
      </c>
      <c r="D127" s="622"/>
      <c r="E127" s="622"/>
      <c r="F127" s="622"/>
      <c r="G127" s="622"/>
      <c r="H127" s="622"/>
      <c r="I127" s="622"/>
      <c r="J127" s="622"/>
      <c r="K127" s="622"/>
      <c r="L127" s="622"/>
      <c r="M127" s="622"/>
      <c r="N127" s="622"/>
    </row>
    <row r="128" spans="1:14" ht="13.8" thickBot="1">
      <c r="A128" s="165" t="s">
        <v>52</v>
      </c>
      <c r="B128" s="162" t="s">
        <v>49</v>
      </c>
      <c r="C128" s="421" t="s">
        <v>128</v>
      </c>
      <c r="D128" s="163" t="s">
        <v>69</v>
      </c>
      <c r="E128" s="163" t="s">
        <v>70</v>
      </c>
      <c r="F128" s="163" t="s">
        <v>71</v>
      </c>
      <c r="G128" s="163" t="s">
        <v>72</v>
      </c>
      <c r="H128" s="163" t="s">
        <v>73</v>
      </c>
      <c r="I128" s="163" t="s">
        <v>74</v>
      </c>
      <c r="J128" s="163" t="s">
        <v>75</v>
      </c>
      <c r="K128" s="163" t="s">
        <v>76</v>
      </c>
      <c r="L128" s="163" t="s">
        <v>77</v>
      </c>
      <c r="M128" s="163" t="s">
        <v>78</v>
      </c>
      <c r="N128" s="163" t="s">
        <v>79</v>
      </c>
    </row>
    <row r="129" spans="1:14">
      <c r="A129" s="65"/>
      <c r="B129" s="65"/>
      <c r="C129" s="624" t="s">
        <v>159</v>
      </c>
      <c r="D129" s="625"/>
      <c r="E129" s="625"/>
      <c r="F129" s="625"/>
      <c r="G129" s="625"/>
      <c r="H129" s="625"/>
      <c r="I129" s="625"/>
      <c r="J129" s="625"/>
      <c r="K129" s="625"/>
      <c r="L129" s="625"/>
      <c r="M129" s="625"/>
      <c r="N129" s="625"/>
    </row>
    <row r="130" spans="1:14">
      <c r="A130" s="264">
        <v>2020</v>
      </c>
      <c r="B130" s="265">
        <v>43958</v>
      </c>
      <c r="C130" s="67">
        <f>IF(Data!C33&gt;0,Data!C33,"")</f>
        <v>56.67</v>
      </c>
      <c r="D130" s="67">
        <f>IF(Data!C33&gt;0,Data!C33,"")</f>
        <v>56.67</v>
      </c>
      <c r="E130" s="67">
        <f>IF(Data!D33&gt;0,Data!D33,"")</f>
        <v>56.95</v>
      </c>
      <c r="F130" s="67">
        <f>IF(Data!D33&gt;0,Data!D33,"")</f>
        <v>56.95</v>
      </c>
      <c r="G130" s="67">
        <f>IF(Data!E33&gt;0,Data!E33,"")</f>
        <v>57.87</v>
      </c>
      <c r="H130" s="67">
        <f>IF(Data!E33&gt;0,Data!E33,"")</f>
        <v>57.87</v>
      </c>
      <c r="I130" s="67">
        <f>IF(Data!E33&gt;0,Data!E33,"")</f>
        <v>57.87</v>
      </c>
      <c r="J130" s="67">
        <f>IF(Data!F33&gt;0,Data!F33,"")</f>
        <v>58.74</v>
      </c>
      <c r="K130" s="67">
        <f>IF(Data!F33&gt;0,Data!F33,"")</f>
        <v>58.74</v>
      </c>
      <c r="L130" s="67">
        <f>IF(Data!G33&gt;0,Data!G33,"")</f>
        <v>59.46</v>
      </c>
      <c r="M130" s="67">
        <f>IF(Data!G33&gt;0,Data!G33,"")</f>
        <v>59.46</v>
      </c>
      <c r="N130" s="67">
        <f>IF(Data!G33&gt;0,Data!G33,"")</f>
        <v>59.46</v>
      </c>
    </row>
    <row r="131" spans="1:14">
      <c r="A131" s="266"/>
      <c r="B131" s="265">
        <f>B130+7</f>
        <v>43965</v>
      </c>
      <c r="C131" s="67">
        <f>IF(Data!C34&gt;0,Data!C34,"")</f>
        <v>57.46</v>
      </c>
      <c r="D131" s="67">
        <f>IF(Data!C34&gt;0,Data!C34,"")</f>
        <v>57.46</v>
      </c>
      <c r="E131" s="67">
        <f>IF(Data!D34&gt;0,Data!D34,"")</f>
        <v>57.76</v>
      </c>
      <c r="F131" s="67">
        <f>IF(Data!D34&gt;0,Data!D34,"")</f>
        <v>57.76</v>
      </c>
      <c r="G131" s="67">
        <f>IF(Data!E34&gt;0,Data!E34,"")</f>
        <v>58.56</v>
      </c>
      <c r="H131" s="67">
        <f>IF(Data!E34&gt;0,Data!E34,"")</f>
        <v>58.56</v>
      </c>
      <c r="I131" s="67">
        <f>IF(Data!E34&gt;0,Data!E34,"")</f>
        <v>58.56</v>
      </c>
      <c r="J131" s="67">
        <f>IF(Data!F34&gt;0,Data!F34,"")</f>
        <v>59.4</v>
      </c>
      <c r="K131" s="67">
        <f>IF(Data!F34&gt;0,Data!F34,"")</f>
        <v>59.4</v>
      </c>
      <c r="L131" s="67">
        <f>IF(Data!G34&gt;0,Data!G34,"")</f>
        <v>59.98</v>
      </c>
      <c r="M131" s="67">
        <f>IF(Data!G34&gt;0,Data!G34,"")</f>
        <v>59.98</v>
      </c>
      <c r="N131" s="67">
        <f>IF(Data!G34&gt;0,Data!G34,"")</f>
        <v>59.98</v>
      </c>
    </row>
    <row r="132" spans="1:14">
      <c r="A132" s="266"/>
      <c r="B132" s="265">
        <f t="shared" ref="B132:B195" si="3">B131+7</f>
        <v>43972</v>
      </c>
      <c r="C132" s="67">
        <f>IF(Data!C35&gt;0,Data!C35,"")</f>
        <v>58.37</v>
      </c>
      <c r="D132" s="67">
        <f>IF(Data!C35&gt;0,Data!C35,"")</f>
        <v>58.37</v>
      </c>
      <c r="E132" s="67">
        <f>IF(Data!D35&gt;0,Data!D35,"")</f>
        <v>58.7</v>
      </c>
      <c r="F132" s="67">
        <f>IF(Data!D35&gt;0,Data!D35,"")</f>
        <v>58.7</v>
      </c>
      <c r="G132" s="67">
        <f>IF(Data!E35&gt;0,Data!E35,"")</f>
        <v>59.47</v>
      </c>
      <c r="H132" s="67">
        <f>IF(Data!E35&gt;0,Data!E35,"")</f>
        <v>59.47</v>
      </c>
      <c r="I132" s="67">
        <f>IF(Data!E35&gt;0,Data!E35,"")</f>
        <v>59.47</v>
      </c>
      <c r="J132" s="67">
        <f>IF(Data!F35&gt;0,Data!F35,"")</f>
        <v>60.04</v>
      </c>
      <c r="K132" s="67">
        <f>IF(Data!F35&gt;0,Data!F35,"")</f>
        <v>60.04</v>
      </c>
      <c r="L132" s="67">
        <f>IF(Data!G35&gt;0,Data!G35,"")</f>
        <v>60.4</v>
      </c>
      <c r="M132" s="67">
        <f>IF(Data!G35&gt;0,Data!G35,"")</f>
        <v>60.4</v>
      </c>
      <c r="N132" s="67">
        <f>IF(Data!G35&gt;0,Data!G35,"")</f>
        <v>60.4</v>
      </c>
    </row>
    <row r="133" spans="1:14">
      <c r="A133" s="266"/>
      <c r="B133" s="265">
        <f t="shared" si="3"/>
        <v>43979</v>
      </c>
      <c r="C133" s="67">
        <f>IF(Data!C36&gt;0,Data!C36,"")</f>
        <v>57.2</v>
      </c>
      <c r="D133" s="67">
        <f>IF(Data!C36&gt;0,Data!C36,"")</f>
        <v>57.2</v>
      </c>
      <c r="E133" s="67">
        <f>IF(Data!D36&gt;0,Data!D36,"")</f>
        <v>57.54</v>
      </c>
      <c r="F133" s="67">
        <f>IF(Data!D36&gt;0,Data!D36,"")</f>
        <v>57.54</v>
      </c>
      <c r="G133" s="67">
        <f>IF(Data!E36&gt;0,Data!E36,"")</f>
        <v>58.54</v>
      </c>
      <c r="H133" s="67">
        <f>IF(Data!E36&gt;0,Data!E36,"")</f>
        <v>58.54</v>
      </c>
      <c r="I133" s="67">
        <f>IF(Data!E36&gt;0,Data!E36,"")</f>
        <v>58.54</v>
      </c>
      <c r="J133" s="67">
        <f>IF(Data!F36&gt;0,Data!F36,"")</f>
        <v>59.45</v>
      </c>
      <c r="K133" s="67">
        <f>IF(Data!F36&gt;0,Data!F36,"")</f>
        <v>59.45</v>
      </c>
      <c r="L133" s="67">
        <f>IF(Data!G36&gt;0,Data!G36,"")</f>
        <v>60.26</v>
      </c>
      <c r="M133" s="67">
        <f>IF(Data!G36&gt;0,Data!G36,"")</f>
        <v>60.26</v>
      </c>
      <c r="N133" s="67">
        <f>IF(Data!G36&gt;0,Data!G36,"")</f>
        <v>60.26</v>
      </c>
    </row>
    <row r="134" spans="1:14">
      <c r="A134" s="266"/>
      <c r="B134" s="265">
        <f t="shared" si="3"/>
        <v>43986</v>
      </c>
      <c r="C134" s="67">
        <f>IF(Data!C37&gt;0,Data!C37,"")</f>
        <v>59.54</v>
      </c>
      <c r="D134" s="67">
        <f>IF(Data!C37&gt;0,Data!C37,"")</f>
        <v>59.54</v>
      </c>
      <c r="E134" s="67">
        <f>IF(Data!D37&gt;0,Data!D37,"")</f>
        <v>59.58</v>
      </c>
      <c r="F134" s="67">
        <f>IF(Data!D37&gt;0,Data!D37,"")</f>
        <v>59.58</v>
      </c>
      <c r="G134" s="67">
        <f>IF(Data!E37&gt;0,Data!E37,"")</f>
        <v>60.22</v>
      </c>
      <c r="H134" s="67">
        <f>IF(Data!E37&gt;0,Data!E37,"")</f>
        <v>60.22</v>
      </c>
      <c r="I134" s="67">
        <f>IF(Data!E37&gt;0,Data!E37,"")</f>
        <v>60.22</v>
      </c>
      <c r="J134" s="67">
        <f>IF(Data!F37&gt;0,Data!F37,"")</f>
        <v>60.54</v>
      </c>
      <c r="K134" s="67">
        <f>IF(Data!F37&gt;0,Data!F37,"")</f>
        <v>60.54</v>
      </c>
      <c r="L134" s="67">
        <f>IF(Data!G37&gt;0,Data!G37,"")</f>
        <v>60.87</v>
      </c>
      <c r="M134" s="67">
        <f>IF(Data!G37&gt;0,Data!G37,"")</f>
        <v>60.87</v>
      </c>
      <c r="N134" s="67">
        <f>IF(Data!G37&gt;0,Data!G37,"")</f>
        <v>60.87</v>
      </c>
    </row>
    <row r="135" spans="1:14">
      <c r="A135" s="266"/>
      <c r="B135" s="265">
        <f t="shared" si="3"/>
        <v>43993</v>
      </c>
      <c r="C135" s="67">
        <f>IF(Data!C38&gt;0,Data!C38,"")</f>
        <v>59.58</v>
      </c>
      <c r="D135" s="67">
        <f>IF(Data!C38&gt;0,Data!C38,"")</f>
        <v>59.58</v>
      </c>
      <c r="E135" s="67">
        <f>IF(Data!D38&gt;0,Data!D38,"")</f>
        <v>59.49</v>
      </c>
      <c r="F135" s="67">
        <f>IF(Data!D38&gt;0,Data!D38,"")</f>
        <v>59.49</v>
      </c>
      <c r="G135" s="67">
        <f>IF(Data!E38&gt;0,Data!E38,"")</f>
        <v>60.02</v>
      </c>
      <c r="H135" s="67">
        <f>IF(Data!E38&gt;0,Data!E38,"")</f>
        <v>60.02</v>
      </c>
      <c r="I135" s="67">
        <f>IF(Data!E38&gt;0,Data!E38,"")</f>
        <v>60.02</v>
      </c>
      <c r="J135" s="67">
        <f>IF(Data!F38&gt;0,Data!F38,"")</f>
        <v>60.33</v>
      </c>
      <c r="K135" s="67">
        <f>IF(Data!F38&gt;0,Data!F38,"")</f>
        <v>60.33</v>
      </c>
      <c r="L135" s="67">
        <f>IF(Data!G38&gt;0,Data!G38,"")</f>
        <v>60.55</v>
      </c>
      <c r="M135" s="67">
        <f>IF(Data!G38&gt;0,Data!G38,"")</f>
        <v>60.55</v>
      </c>
      <c r="N135" s="67">
        <f>IF(Data!G38&gt;0,Data!G38,"")</f>
        <v>60.55</v>
      </c>
    </row>
    <row r="136" spans="1:14">
      <c r="A136" s="266"/>
      <c r="B136" s="265">
        <f t="shared" si="3"/>
        <v>44000</v>
      </c>
      <c r="C136" s="67">
        <f>IF(Data!C39&gt;0,Data!C39,"")</f>
        <v>59.37</v>
      </c>
      <c r="D136" s="67">
        <f>IF(Data!C39&gt;0,Data!C39,"")</f>
        <v>59.37</v>
      </c>
      <c r="E136" s="67">
        <f>IF(Data!D39&gt;0,Data!D39,"")</f>
        <v>59.52</v>
      </c>
      <c r="F136" s="67">
        <f>IF(Data!D39&gt;0,Data!D39,"")</f>
        <v>59.52</v>
      </c>
      <c r="G136" s="67">
        <f>IF(Data!E39&gt;0,Data!E39,"")</f>
        <v>60.22</v>
      </c>
      <c r="H136" s="67">
        <f>IF(Data!E39&gt;0,Data!E39,"")</f>
        <v>60.22</v>
      </c>
      <c r="I136" s="67">
        <f>IF(Data!E39&gt;0,Data!E39,"")</f>
        <v>60.22</v>
      </c>
      <c r="J136" s="67">
        <f>IF(Data!F39&gt;0,Data!F39,"")</f>
        <v>60.73</v>
      </c>
      <c r="K136" s="67">
        <f>IF(Data!F39&gt;0,Data!F39,"")</f>
        <v>60.73</v>
      </c>
      <c r="L136" s="67">
        <f>IF(Data!G39&gt;0,Data!G39,"")</f>
        <v>61.04</v>
      </c>
      <c r="M136" s="67">
        <f>IF(Data!G39&gt;0,Data!G39,"")</f>
        <v>61.04</v>
      </c>
      <c r="N136" s="67">
        <f>IF(Data!G39&gt;0,Data!G39,"")</f>
        <v>61.04</v>
      </c>
    </row>
    <row r="137" spans="1:14">
      <c r="A137" s="266"/>
      <c r="B137" s="265">
        <f t="shared" si="3"/>
        <v>44007</v>
      </c>
      <c r="C137" s="67">
        <f>IF(Data!C40&gt;0,Data!C40,"")</f>
        <v>60.39</v>
      </c>
      <c r="D137" s="67">
        <f>IF(Data!C40&gt;0,Data!C40,"")</f>
        <v>60.39</v>
      </c>
      <c r="E137" s="67">
        <f>IF(Data!D40&gt;0,Data!D40,"")</f>
        <v>59.7</v>
      </c>
      <c r="F137" s="67">
        <f>IF(Data!D40&gt;0,Data!D40,"")</f>
        <v>59.7</v>
      </c>
      <c r="G137" s="67">
        <f>IF(Data!E40&gt;0,Data!E40,"")</f>
        <v>60.32</v>
      </c>
      <c r="H137" s="67">
        <f>IF(Data!E40&gt;0,Data!E40,"")</f>
        <v>60.32</v>
      </c>
      <c r="I137" s="67">
        <f>IF(Data!E40&gt;0,Data!E40,"")</f>
        <v>60.32</v>
      </c>
      <c r="J137" s="67">
        <f>IF(Data!F40&gt;0,Data!F40,"")</f>
        <v>60.73</v>
      </c>
      <c r="K137" s="67">
        <f>IF(Data!F40&gt;0,Data!F40,"")</f>
        <v>60.73</v>
      </c>
      <c r="L137" s="67">
        <f>IF(Data!G40&gt;0,Data!G40,"")</f>
        <v>61.01</v>
      </c>
      <c r="M137" s="67">
        <f>IF(Data!G40&gt;0,Data!G40,"")</f>
        <v>61.01</v>
      </c>
      <c r="N137" s="67">
        <f>IF(Data!G40&gt;0,Data!G40,"")</f>
        <v>61.01</v>
      </c>
    </row>
    <row r="138" spans="1:14">
      <c r="A138" s="266"/>
      <c r="B138" s="265">
        <f t="shared" si="3"/>
        <v>44014</v>
      </c>
      <c r="C138" s="67">
        <f>IF(Data!C41&gt;0,Data!C41,"")</f>
        <v>63.55</v>
      </c>
      <c r="D138" s="67">
        <f>IF(Data!C41&gt;0,Data!C41,"")</f>
        <v>63.55</v>
      </c>
      <c r="E138" s="67">
        <f>IF(Data!D41&gt;0,Data!D41,"")</f>
        <v>62.95</v>
      </c>
      <c r="F138" s="67">
        <f>IF(Data!D41&gt;0,Data!D41,"")</f>
        <v>62.95</v>
      </c>
      <c r="G138" s="67">
        <f>IF(Data!E41&gt;0,Data!E41,"")</f>
        <v>63.67</v>
      </c>
      <c r="H138" s="67">
        <f>IF(Data!E41&gt;0,Data!E41,"")</f>
        <v>63.67</v>
      </c>
      <c r="I138" s="67">
        <f>IF(Data!E41&gt;0,Data!E41,"")</f>
        <v>63.67</v>
      </c>
      <c r="J138" s="67">
        <f>IF(Data!F41&gt;0,Data!F41,"")</f>
        <v>64.239999999999995</v>
      </c>
      <c r="K138" s="67">
        <f>IF(Data!F41&gt;0,Data!F41,"")</f>
        <v>64.239999999999995</v>
      </c>
      <c r="L138" s="67">
        <f>IF(Data!G41&gt;0,Data!G41,"")</f>
        <v>64.63</v>
      </c>
      <c r="M138" s="67">
        <f>IF(Data!G41&gt;0,Data!G41,"")</f>
        <v>64.63</v>
      </c>
      <c r="N138" s="67">
        <f>IF(Data!G41&gt;0,Data!G41,"")</f>
        <v>64.63</v>
      </c>
    </row>
    <row r="139" spans="1:14">
      <c r="A139" s="266"/>
      <c r="B139" s="265">
        <f t="shared" si="3"/>
        <v>44021</v>
      </c>
      <c r="C139" s="67">
        <f>IF(Data!C42&gt;0,Data!C42,"")</f>
        <v>64.34</v>
      </c>
      <c r="D139" s="67">
        <f>IF(Data!C42&gt;0,Data!C42,"")</f>
        <v>64.34</v>
      </c>
      <c r="E139" s="67">
        <f>IF(Data!D42&gt;0,Data!D42,"")</f>
        <v>63.89</v>
      </c>
      <c r="F139" s="67">
        <f>IF(Data!D42&gt;0,Data!D42,"")</f>
        <v>63.89</v>
      </c>
      <c r="G139" s="67">
        <f>IF(Data!E42&gt;0,Data!E42,"")</f>
        <v>64.489999999999995</v>
      </c>
      <c r="H139" s="67">
        <f>IF(Data!E42&gt;0,Data!E42,"")</f>
        <v>64.489999999999995</v>
      </c>
      <c r="I139" s="67">
        <f>IF(Data!E42&gt;0,Data!E42,"")</f>
        <v>64.489999999999995</v>
      </c>
      <c r="J139" s="67">
        <f>IF(Data!F42&gt;0,Data!F42,"")</f>
        <v>65.010000000000005</v>
      </c>
      <c r="K139" s="67">
        <f>IF(Data!F42&gt;0,Data!F42,"")</f>
        <v>65.010000000000005</v>
      </c>
      <c r="L139" s="67">
        <f>IF(Data!G42&gt;0,Data!G42,"")</f>
        <v>65.44</v>
      </c>
      <c r="M139" s="67">
        <f>IF(Data!G42&gt;0,Data!G42,"")</f>
        <v>65.44</v>
      </c>
      <c r="N139" s="67">
        <f>IF(Data!G42&gt;0,Data!G42,"")</f>
        <v>65.44</v>
      </c>
    </row>
    <row r="140" spans="1:14">
      <c r="A140" s="266"/>
      <c r="B140" s="265">
        <f t="shared" si="3"/>
        <v>44028</v>
      </c>
      <c r="C140" s="67">
        <f>IF(Data!C43&gt;0,Data!C43,"")</f>
        <v>62.88</v>
      </c>
      <c r="D140" s="67">
        <f>IF(Data!C43&gt;0,Data!C43,"")</f>
        <v>62.88</v>
      </c>
      <c r="E140" s="67">
        <f>IF(Data!D43&gt;0,Data!D43,"")</f>
        <v>62.54</v>
      </c>
      <c r="F140" s="67">
        <f>IF(Data!D43&gt;0,Data!D43,"")</f>
        <v>62.54</v>
      </c>
      <c r="G140" s="67">
        <f>IF(Data!E43&gt;0,Data!E43,"")</f>
        <v>63.19</v>
      </c>
      <c r="H140" s="67">
        <f>IF(Data!E43&gt;0,Data!E43,"")</f>
        <v>63.19</v>
      </c>
      <c r="I140" s="67">
        <f>IF(Data!E43&gt;0,Data!E43,"")</f>
        <v>63.19</v>
      </c>
      <c r="J140" s="67">
        <f>IF(Data!F43&gt;0,Data!F43,"")</f>
        <v>63.77</v>
      </c>
      <c r="K140" s="67">
        <f>IF(Data!F43&gt;0,Data!F43,"")</f>
        <v>63.77</v>
      </c>
      <c r="L140" s="67">
        <f>IF(Data!G43&gt;0,Data!G43,"")</f>
        <v>64.28</v>
      </c>
      <c r="M140" s="67">
        <f>IF(Data!G43&gt;0,Data!G43,"")</f>
        <v>64.28</v>
      </c>
      <c r="N140" s="67">
        <f>IF(Data!G43&gt;0,Data!G43,"")</f>
        <v>64.28</v>
      </c>
    </row>
    <row r="141" spans="1:14">
      <c r="A141" s="266"/>
      <c r="B141" s="265">
        <f t="shared" si="3"/>
        <v>44035</v>
      </c>
      <c r="C141" s="67">
        <f>IF(Data!C44&gt;0,Data!C44,"")</f>
        <v>61.68</v>
      </c>
      <c r="D141" s="67">
        <f>IF(Data!C44&gt;0,Data!C44,"")</f>
        <v>61.68</v>
      </c>
      <c r="E141" s="67">
        <f>IF(Data!D44&gt;0,Data!D44,"")</f>
        <v>61.92</v>
      </c>
      <c r="F141" s="67">
        <f>IF(Data!D44&gt;0,Data!D44,"")</f>
        <v>61.92</v>
      </c>
      <c r="G141" s="67">
        <f>IF(Data!E44&gt;0,Data!E44,"")</f>
        <v>62.63</v>
      </c>
      <c r="H141" s="67">
        <f>IF(Data!E44&gt;0,Data!E44,"")</f>
        <v>62.63</v>
      </c>
      <c r="I141" s="67">
        <f>IF(Data!E44&gt;0,Data!E44,"")</f>
        <v>62.63</v>
      </c>
      <c r="J141" s="67">
        <f>IF(Data!F44&gt;0,Data!F44,"")</f>
        <v>63.24</v>
      </c>
      <c r="K141" s="67">
        <f>IF(Data!F44&gt;0,Data!F44,"")</f>
        <v>63.24</v>
      </c>
      <c r="L141" s="67">
        <f>IF(Data!G44&gt;0,Data!G44,"")</f>
        <v>63.82</v>
      </c>
      <c r="M141" s="67">
        <f>IF(Data!G44&gt;0,Data!G44,"")</f>
        <v>63.82</v>
      </c>
      <c r="N141" s="67">
        <f>IF(Data!G44&gt;0,Data!G44,"")</f>
        <v>63.82</v>
      </c>
    </row>
    <row r="142" spans="1:14">
      <c r="A142" s="266"/>
      <c r="B142" s="265">
        <f t="shared" si="3"/>
        <v>44042</v>
      </c>
      <c r="C142" s="67">
        <f>IF(Data!C45&gt;0,Data!C45,"")</f>
        <v>62.82</v>
      </c>
      <c r="D142" s="67">
        <f>IF(Data!C45&gt;0,Data!C45,"")</f>
        <v>62.82</v>
      </c>
      <c r="E142" s="67">
        <f>IF(Data!D45&gt;0,Data!D45,"")</f>
        <v>63.18</v>
      </c>
      <c r="F142" s="67">
        <f>IF(Data!D45&gt;0,Data!D45,"")</f>
        <v>63.18</v>
      </c>
      <c r="G142" s="67">
        <f>IF(Data!E45&gt;0,Data!E45,"")</f>
        <v>63.81</v>
      </c>
      <c r="H142" s="67">
        <f>IF(Data!E45&gt;0,Data!E45,"")</f>
        <v>63.81</v>
      </c>
      <c r="I142" s="67">
        <f>IF(Data!E45&gt;0,Data!E45,"")</f>
        <v>63.81</v>
      </c>
      <c r="J142" s="67">
        <f>IF(Data!F45&gt;0,Data!F45,"")</f>
        <v>64.459999999999994</v>
      </c>
      <c r="K142" s="67">
        <f>IF(Data!F45&gt;0,Data!F45,"")</f>
        <v>64.459999999999994</v>
      </c>
      <c r="L142" s="67">
        <f>IF(Data!G45&gt;0,Data!G45,"")</f>
        <v>65.010000000000005</v>
      </c>
      <c r="M142" s="67">
        <f>IF(Data!G45&gt;0,Data!G45,"")</f>
        <v>65.010000000000005</v>
      </c>
      <c r="N142" s="67">
        <f>IF(Data!G45&gt;0,Data!G45,"")</f>
        <v>65.010000000000005</v>
      </c>
    </row>
    <row r="143" spans="1:14">
      <c r="A143" s="266"/>
      <c r="B143" s="265">
        <f t="shared" si="3"/>
        <v>44049</v>
      </c>
      <c r="C143" s="67">
        <f>IF(Data!C46&gt;0,Data!C46,"")</f>
        <v>64.41</v>
      </c>
      <c r="D143" s="67">
        <f>IF(Data!C46&gt;0,Data!C46,"")</f>
        <v>64.41</v>
      </c>
      <c r="E143" s="67">
        <f>IF(Data!D46&gt;0,Data!D46,"")</f>
        <v>64.849999999999994</v>
      </c>
      <c r="F143" s="67">
        <f>IF(Data!D46&gt;0,Data!D46,"")</f>
        <v>64.849999999999994</v>
      </c>
      <c r="G143" s="67">
        <f>IF(Data!E46&gt;0,Data!E46,"")</f>
        <v>65.489999999999995</v>
      </c>
      <c r="H143" s="67">
        <f>IF(Data!E46&gt;0,Data!E46,"")</f>
        <v>65.489999999999995</v>
      </c>
      <c r="I143" s="67">
        <f>IF(Data!E46&gt;0,Data!E46,"")</f>
        <v>65.489999999999995</v>
      </c>
      <c r="J143" s="67">
        <f>IF(Data!F46&gt;0,Data!F46,"")</f>
        <v>65.89</v>
      </c>
      <c r="K143" s="67">
        <f>IF(Data!F46&gt;0,Data!F46,"")</f>
        <v>65.89</v>
      </c>
      <c r="L143" s="67">
        <f>IF(Data!G46&gt;0,Data!G46,"")</f>
        <v>66.13</v>
      </c>
      <c r="M143" s="67">
        <f>IF(Data!G46&gt;0,Data!G46,"")</f>
        <v>66.13</v>
      </c>
      <c r="N143" s="67">
        <f>IF(Data!G46&gt;0,Data!G46,"")</f>
        <v>66.13</v>
      </c>
    </row>
    <row r="144" spans="1:14">
      <c r="A144" s="266"/>
      <c r="B144" s="265">
        <f t="shared" si="3"/>
        <v>44056</v>
      </c>
      <c r="C144" s="67">
        <f>IF(Data!C47&gt;0,Data!C47,"")</f>
        <v>62.43</v>
      </c>
      <c r="D144" s="67">
        <f>IF(Data!C47&gt;0,Data!C47,"")</f>
        <v>62.43</v>
      </c>
      <c r="E144" s="67">
        <f>IF(Data!D47&gt;0,Data!D47,"")</f>
        <v>62.99</v>
      </c>
      <c r="F144" s="67">
        <f>IF(Data!D47&gt;0,Data!D47,"")</f>
        <v>62.99</v>
      </c>
      <c r="G144" s="67">
        <f>IF(Data!E47&gt;0,Data!E47,"")</f>
        <v>63.92</v>
      </c>
      <c r="H144" s="67">
        <f>IF(Data!E47&gt;0,Data!E47,"")</f>
        <v>63.92</v>
      </c>
      <c r="I144" s="67">
        <f>IF(Data!E47&gt;0,Data!E47,"")</f>
        <v>63.92</v>
      </c>
      <c r="J144" s="67">
        <f>IF(Data!F47&gt;0,Data!F47,"")</f>
        <v>64.63</v>
      </c>
      <c r="K144" s="67">
        <f>IF(Data!F47&gt;0,Data!F47,"")</f>
        <v>64.63</v>
      </c>
      <c r="L144" s="67">
        <f>IF(Data!G47&gt;0,Data!G47,"")</f>
        <v>65.12</v>
      </c>
      <c r="M144" s="67">
        <f>IF(Data!G47&gt;0,Data!G47,"")</f>
        <v>65.12</v>
      </c>
      <c r="N144" s="67">
        <f>IF(Data!G47&gt;0,Data!G47,"")</f>
        <v>65.12</v>
      </c>
    </row>
    <row r="145" spans="1:14">
      <c r="A145" s="266"/>
      <c r="B145" s="265">
        <f t="shared" si="3"/>
        <v>44063</v>
      </c>
      <c r="C145" s="67">
        <f>IF(Data!C48&gt;0,Data!C48,"")</f>
        <v>63.92</v>
      </c>
      <c r="D145" s="67">
        <f>IF(Data!C48&gt;0,Data!C48,"")</f>
        <v>63.92</v>
      </c>
      <c r="E145" s="67">
        <f>IF(Data!D48&gt;0,Data!D48,"")</f>
        <v>64.52</v>
      </c>
      <c r="F145" s="67">
        <f>IF(Data!D48&gt;0,Data!D48,"")</f>
        <v>64.52</v>
      </c>
      <c r="G145" s="67">
        <f>IF(Data!E48&gt;0,Data!E48,"")</f>
        <v>65.42</v>
      </c>
      <c r="H145" s="67">
        <f>IF(Data!E48&gt;0,Data!E48,"")</f>
        <v>65.42</v>
      </c>
      <c r="I145" s="67">
        <f>IF(Data!E48&gt;0,Data!E48,"")</f>
        <v>65.42</v>
      </c>
      <c r="J145" s="67">
        <f>IF(Data!F48&gt;0,Data!F48,"")</f>
        <v>66.08</v>
      </c>
      <c r="K145" s="67">
        <f>IF(Data!F48&gt;0,Data!F48,"")</f>
        <v>66.08</v>
      </c>
      <c r="L145" s="67">
        <f>IF(Data!G48&gt;0,Data!G48,"")</f>
        <v>66.44</v>
      </c>
      <c r="M145" s="67">
        <f>IF(Data!G48&gt;0,Data!G48,"")</f>
        <v>66.44</v>
      </c>
      <c r="N145" s="67">
        <f>IF(Data!G48&gt;0,Data!G48,"")</f>
        <v>66.44</v>
      </c>
    </row>
    <row r="146" spans="1:14">
      <c r="A146" s="266"/>
      <c r="B146" s="265">
        <f t="shared" si="3"/>
        <v>44070</v>
      </c>
      <c r="C146" s="67">
        <f>IF(Data!C49&gt;0,Data!C49,"")</f>
        <v>64.760000000000005</v>
      </c>
      <c r="D146" s="67">
        <f>IF(Data!C49&gt;0,Data!C49,"")</f>
        <v>64.760000000000005</v>
      </c>
      <c r="E146" s="67">
        <f>IF(Data!D49&gt;0,Data!D49,"")</f>
        <v>65.37</v>
      </c>
      <c r="F146" s="67">
        <f>IF(Data!D49&gt;0,Data!D49,"")</f>
        <v>65.37</v>
      </c>
      <c r="G146" s="67">
        <f>IF(Data!E49&gt;0,Data!E49,"")</f>
        <v>66.27</v>
      </c>
      <c r="H146" s="67">
        <f>IF(Data!E49&gt;0,Data!E49,"")</f>
        <v>66.27</v>
      </c>
      <c r="I146" s="67">
        <f>IF(Data!E49&gt;0,Data!E49,"")</f>
        <v>66.27</v>
      </c>
      <c r="J146" s="67">
        <f>IF(Data!F49&gt;0,Data!F49,"")</f>
        <v>66.959999999999994</v>
      </c>
      <c r="K146" s="67">
        <f>IF(Data!F49&gt;0,Data!F49,"")</f>
        <v>66.959999999999994</v>
      </c>
      <c r="L146" s="67">
        <f>IF(Data!G49&gt;0,Data!G49,"")</f>
        <v>67.44</v>
      </c>
      <c r="M146" s="67">
        <f>IF(Data!G49&gt;0,Data!G49,"")</f>
        <v>67.44</v>
      </c>
      <c r="N146" s="67">
        <f>IF(Data!G49&gt;0,Data!G49,"")</f>
        <v>67.44</v>
      </c>
    </row>
    <row r="147" spans="1:14">
      <c r="A147" s="266"/>
      <c r="B147" s="265">
        <f t="shared" si="3"/>
        <v>44077</v>
      </c>
      <c r="C147" s="67">
        <f>IF(Data!C50&gt;0,Data!C50,"")</f>
        <v>63.56</v>
      </c>
      <c r="D147" s="67">
        <f>IF(Data!C50&gt;0,Data!C50,"")</f>
        <v>63.56</v>
      </c>
      <c r="E147" s="67">
        <f>IF(Data!D50&gt;0,Data!D50,"")</f>
        <v>64.28</v>
      </c>
      <c r="F147" s="67">
        <f>IF(Data!D50&gt;0,Data!D50,"")</f>
        <v>64.28</v>
      </c>
      <c r="G147" s="67">
        <f>IF(Data!E50&gt;0,Data!E50,"")</f>
        <v>65.289999999999992</v>
      </c>
      <c r="H147" s="67">
        <f>IF(Data!E50&gt;0,Data!E50,"")</f>
        <v>65.289999999999992</v>
      </c>
      <c r="I147" s="67">
        <f>IF(Data!E50&gt;0,Data!E50,"")</f>
        <v>65.289999999999992</v>
      </c>
      <c r="J147" s="67">
        <f>IF(Data!F50&gt;0,Data!F50,"")</f>
        <v>66.150000000000006</v>
      </c>
      <c r="K147" s="67">
        <f>IF(Data!F50&gt;0,Data!F50,"")</f>
        <v>66.150000000000006</v>
      </c>
      <c r="L147" s="67">
        <f>IF(Data!G50&gt;0,Data!G50,"")</f>
        <v>66.91</v>
      </c>
      <c r="M147" s="67">
        <f>IF(Data!G50&gt;0,Data!G50,"")</f>
        <v>66.91</v>
      </c>
      <c r="N147" s="67">
        <f>IF(Data!G50&gt;0,Data!G50,"")</f>
        <v>66.91</v>
      </c>
    </row>
    <row r="148" spans="1:14">
      <c r="A148" s="266"/>
      <c r="B148" s="265">
        <f t="shared" si="3"/>
        <v>44084</v>
      </c>
      <c r="C148" s="67">
        <f>IF(Data!C51&gt;0,Data!C51,"")</f>
        <v>63.96</v>
      </c>
      <c r="D148" s="67">
        <f>IF(Data!C51&gt;0,Data!C51,"")</f>
        <v>63.96</v>
      </c>
      <c r="E148" s="67">
        <f>IF(Data!D51&gt;0,Data!D51,"")</f>
        <v>64.81</v>
      </c>
      <c r="F148" s="67">
        <f>IF(Data!D51&gt;0,Data!D51,"")</f>
        <v>64.81</v>
      </c>
      <c r="G148" s="67">
        <f>IF(Data!E51&gt;0,Data!E51,"")</f>
        <v>65.819999999999993</v>
      </c>
      <c r="H148" s="67">
        <f>IF(Data!E51&gt;0,Data!E51,"")</f>
        <v>65.819999999999993</v>
      </c>
      <c r="I148" s="67">
        <f>IF(Data!E51&gt;0,Data!E51,"")</f>
        <v>65.819999999999993</v>
      </c>
      <c r="J148" s="67">
        <f>IF(Data!F51&gt;0,Data!F51,"")</f>
        <v>66.63</v>
      </c>
      <c r="K148" s="67">
        <f>IF(Data!F51&gt;0,Data!F51,"")</f>
        <v>66.63</v>
      </c>
      <c r="L148" s="67">
        <f>IF(Data!G51&gt;0,Data!G51,"")</f>
        <v>67.34</v>
      </c>
      <c r="M148" s="67">
        <f>IF(Data!G51&gt;0,Data!G51,"")</f>
        <v>67.34</v>
      </c>
      <c r="N148" s="67">
        <f>IF(Data!G51&gt;0,Data!G51,"")</f>
        <v>67.34</v>
      </c>
    </row>
    <row r="149" spans="1:14">
      <c r="A149" s="266"/>
      <c r="B149" s="265">
        <f t="shared" si="3"/>
        <v>44091</v>
      </c>
      <c r="C149" s="67">
        <f>IF(Data!C52&gt;0,Data!C52,"")</f>
        <v>64.349999999999994</v>
      </c>
      <c r="D149" s="67">
        <f>IF(Data!C52&gt;0,Data!C52,"")</f>
        <v>64.349999999999994</v>
      </c>
      <c r="E149" s="67">
        <f>IF(Data!D52&gt;0,Data!D52,"")</f>
        <v>65.849999999999994</v>
      </c>
      <c r="F149" s="67">
        <f>IF(Data!D52&gt;0,Data!D52,"")</f>
        <v>65.849999999999994</v>
      </c>
      <c r="G149" s="67">
        <f>IF(Data!E52&gt;0,Data!E52,"")</f>
        <v>66.790000000000006</v>
      </c>
      <c r="H149" s="67">
        <f>IF(Data!E52&gt;0,Data!E52,"")</f>
        <v>66.790000000000006</v>
      </c>
      <c r="I149" s="67">
        <f>IF(Data!E52&gt;0,Data!E52,"")</f>
        <v>66.790000000000006</v>
      </c>
      <c r="J149" s="67">
        <f>IF(Data!F52&gt;0,Data!F52,"")</f>
        <v>67.55</v>
      </c>
      <c r="K149" s="67">
        <f>IF(Data!F52&gt;0,Data!F52,"")</f>
        <v>67.55</v>
      </c>
      <c r="L149" s="67">
        <f>IF(Data!G52&gt;0,Data!G52,"")</f>
        <v>68.180000000000007</v>
      </c>
      <c r="M149" s="67">
        <f>IF(Data!G52&gt;0,Data!G52,"")</f>
        <v>68.180000000000007</v>
      </c>
      <c r="N149" s="67">
        <f>IF(Data!G52&gt;0,Data!G52,"")</f>
        <v>68.180000000000007</v>
      </c>
    </row>
    <row r="150" spans="1:14">
      <c r="A150" s="266"/>
      <c r="B150" s="265">
        <f t="shared" si="3"/>
        <v>44098</v>
      </c>
      <c r="C150" s="67">
        <f>IF(Data!C53&gt;0,Data!C53,"")</f>
        <v>63.97</v>
      </c>
      <c r="D150" s="67">
        <f>IF(Data!C53&gt;0,Data!C53,"")</f>
        <v>63.97</v>
      </c>
      <c r="E150" s="67">
        <f>IF(Data!D53&gt;0,Data!D53,"")</f>
        <v>65.459999999999994</v>
      </c>
      <c r="F150" s="67">
        <f>IF(Data!D53&gt;0,Data!D53,"")</f>
        <v>65.459999999999994</v>
      </c>
      <c r="G150" s="67">
        <f>IF(Data!E53&gt;0,Data!E53,"")</f>
        <v>66.25</v>
      </c>
      <c r="H150" s="67">
        <f>IF(Data!E53&gt;0,Data!E53,"")</f>
        <v>66.25</v>
      </c>
      <c r="I150" s="67">
        <f>IF(Data!E53&gt;0,Data!E53,"")</f>
        <v>66.25</v>
      </c>
      <c r="J150" s="67">
        <f>IF(Data!F53&gt;0,Data!F53,"")</f>
        <v>66.989999999999995</v>
      </c>
      <c r="K150" s="67">
        <f>IF(Data!F53&gt;0,Data!F53,"")</f>
        <v>66.989999999999995</v>
      </c>
      <c r="L150" s="67">
        <f>IF(Data!G53&gt;0,Data!G53,"")</f>
        <v>67.63</v>
      </c>
      <c r="M150" s="67">
        <f>IF(Data!G53&gt;0,Data!G53,"")</f>
        <v>67.63</v>
      </c>
      <c r="N150" s="67">
        <f>IF(Data!G53&gt;0,Data!G53,"")</f>
        <v>67.63</v>
      </c>
    </row>
    <row r="151" spans="1:14">
      <c r="A151" s="266"/>
      <c r="B151" s="265">
        <f t="shared" si="3"/>
        <v>44105</v>
      </c>
      <c r="C151" s="67">
        <f>IF(Data!C54&gt;0,Data!C54,"")</f>
        <v>64.203333330000007</v>
      </c>
      <c r="D151" s="67">
        <f>IF(Data!C54&gt;0,Data!C54,"")</f>
        <v>64.203333330000007</v>
      </c>
      <c r="E151" s="67">
        <f>IF(Data!D54&gt;0,Data!D54,"")</f>
        <v>65.91</v>
      </c>
      <c r="F151" s="67">
        <f>IF(Data!D54&gt;0,Data!D54,"")</f>
        <v>65.91</v>
      </c>
      <c r="G151" s="67">
        <f>IF(Data!E54&gt;0,Data!E54,"")</f>
        <v>66.7</v>
      </c>
      <c r="H151" s="67">
        <f>IF(Data!E54&gt;0,Data!E54,"")</f>
        <v>66.7</v>
      </c>
      <c r="I151" s="67">
        <f>IF(Data!E54&gt;0,Data!E54,"")</f>
        <v>66.7</v>
      </c>
      <c r="J151" s="67">
        <f>IF(Data!F54&gt;0,Data!F54,"")</f>
        <v>67.37</v>
      </c>
      <c r="K151" s="67">
        <f>IF(Data!F54&gt;0,Data!F54,"")</f>
        <v>67.37</v>
      </c>
      <c r="L151" s="67">
        <f>IF(Data!G54&gt;0,Data!G54,"")</f>
        <v>67.959999999999994</v>
      </c>
      <c r="M151" s="67">
        <f>IF(Data!G54&gt;0,Data!G54,"")</f>
        <v>67.959999999999994</v>
      </c>
      <c r="N151" s="67">
        <f>IF(Data!G54&gt;0,Data!G54,"")</f>
        <v>67.959999999999994</v>
      </c>
    </row>
    <row r="152" spans="1:14">
      <c r="A152" s="266"/>
      <c r="B152" s="265">
        <f t="shared" si="3"/>
        <v>44112</v>
      </c>
      <c r="C152" s="67">
        <f>IF(Data!C55&gt;0,Data!C55,"")</f>
        <v>67.819999999999993</v>
      </c>
      <c r="D152" s="67">
        <f>IF(Data!C55&gt;0,Data!C55,"")</f>
        <v>67.819999999999993</v>
      </c>
      <c r="E152" s="67">
        <f>IF(Data!D55&gt;0,Data!D55,"")</f>
        <v>67.17</v>
      </c>
      <c r="F152" s="67">
        <f>IF(Data!D55&gt;0,Data!D55,"")</f>
        <v>67.17</v>
      </c>
      <c r="G152" s="67">
        <f>IF(Data!E55&gt;0,Data!E55,"")</f>
        <v>69.05</v>
      </c>
      <c r="H152" s="67">
        <f>IF(Data!E55&gt;0,Data!E55,"")</f>
        <v>69.05</v>
      </c>
      <c r="I152" s="67">
        <f>IF(Data!E55&gt;0,Data!E55,"")</f>
        <v>69.05</v>
      </c>
      <c r="J152" s="67">
        <f>IF(Data!F55&gt;0,Data!F55,"")</f>
        <v>68.900000000000006</v>
      </c>
      <c r="K152" s="67">
        <f>IF(Data!F55&gt;0,Data!F55,"")</f>
        <v>68.900000000000006</v>
      </c>
      <c r="L152" s="67">
        <f>IF(Data!G55&gt;0,Data!G55,"")</f>
        <v>69.319999999999993</v>
      </c>
      <c r="M152" s="67">
        <f>IF(Data!G55&gt;0,Data!G55,"")</f>
        <v>69.319999999999993</v>
      </c>
      <c r="N152" s="67">
        <f>IF(Data!G55&gt;0,Data!G55,"")</f>
        <v>69.319999999999993</v>
      </c>
    </row>
    <row r="153" spans="1:14">
      <c r="A153" s="266"/>
      <c r="B153" s="265">
        <f t="shared" si="3"/>
        <v>44119</v>
      </c>
      <c r="C153" s="67">
        <f>IF(Data!C56&gt;0,Data!C56,"")</f>
        <v>67.819999999999993</v>
      </c>
      <c r="D153" s="67">
        <f>IF(Data!C56&gt;0,Data!C56,"")</f>
        <v>67.819999999999993</v>
      </c>
      <c r="E153" s="67">
        <f>IF(Data!D56&gt;0,Data!D56,"")</f>
        <v>69.22</v>
      </c>
      <c r="F153" s="67">
        <f>IF(Data!D56&gt;0,Data!D56,"")</f>
        <v>69.22</v>
      </c>
      <c r="G153" s="67">
        <f>IF(Data!E56&gt;0,Data!E56,"")</f>
        <v>69.930000000000007</v>
      </c>
      <c r="H153" s="67">
        <f>IF(Data!E56&gt;0,Data!E56,"")</f>
        <v>69.930000000000007</v>
      </c>
      <c r="I153" s="67">
        <f>IF(Data!E56&gt;0,Data!E56,"")</f>
        <v>69.930000000000007</v>
      </c>
      <c r="J153" s="67">
        <f>IF(Data!F56&gt;0,Data!F56,"")</f>
        <v>70.650000000000006</v>
      </c>
      <c r="K153" s="67">
        <f>IF(Data!F56&gt;0,Data!F56,"")</f>
        <v>70.650000000000006</v>
      </c>
      <c r="L153" s="67">
        <f>IF(Data!G56&gt;0,Data!G56,"")</f>
        <v>71.209999999999994</v>
      </c>
      <c r="M153" s="67">
        <f>IF(Data!G56&gt;0,Data!G56,"")</f>
        <v>71.209999999999994</v>
      </c>
      <c r="N153" s="67">
        <f>IF(Data!G56&gt;0,Data!G56,"")</f>
        <v>71.209999999999994</v>
      </c>
    </row>
    <row r="154" spans="1:14">
      <c r="A154" s="266"/>
      <c r="B154" s="265">
        <f t="shared" si="3"/>
        <v>44126</v>
      </c>
      <c r="C154" s="67">
        <f>IF(Data!C57&gt;0,Data!C57,"")</f>
        <v>67.819999999999993</v>
      </c>
      <c r="D154" s="67">
        <f>IF(Data!C57&gt;0,Data!C57,"")</f>
        <v>67.819999999999993</v>
      </c>
      <c r="E154" s="67">
        <f>IF(Data!D57&gt;0,Data!D57,"")</f>
        <v>71.94</v>
      </c>
      <c r="F154" s="67">
        <f>IF(Data!D57&gt;0,Data!D57,"")</f>
        <v>71.94</v>
      </c>
      <c r="G154" s="67">
        <f>IF(Data!E57&gt;0,Data!E57,"")</f>
        <v>72.510000000000005</v>
      </c>
      <c r="H154" s="67">
        <f>IF(Data!E57&gt;0,Data!E57,"")</f>
        <v>72.510000000000005</v>
      </c>
      <c r="I154" s="67">
        <f>IF(Data!E57&gt;0,Data!E57,"")</f>
        <v>72.510000000000005</v>
      </c>
      <c r="J154" s="67">
        <f>IF(Data!F57&gt;0,Data!F57,"")</f>
        <v>73.09</v>
      </c>
      <c r="K154" s="67">
        <f>IF(Data!F57&gt;0,Data!F57,"")</f>
        <v>73.09</v>
      </c>
      <c r="L154" s="67">
        <f>IF(Data!G57&gt;0,Data!G57,"")</f>
        <v>73.540000000000006</v>
      </c>
      <c r="M154" s="67">
        <f>IF(Data!G57&gt;0,Data!G57,"")</f>
        <v>73.540000000000006</v>
      </c>
      <c r="N154" s="67">
        <f>IF(Data!G57&gt;0,Data!G57,"")</f>
        <v>73.540000000000006</v>
      </c>
    </row>
    <row r="155" spans="1:14">
      <c r="A155" s="266"/>
      <c r="B155" s="265">
        <f t="shared" si="3"/>
        <v>44133</v>
      </c>
      <c r="C155" s="67">
        <f>IF(Data!C58&gt;0,Data!C58,"")</f>
        <v>67.819999999999993</v>
      </c>
      <c r="D155" s="67">
        <f>IF(Data!C58&gt;0,Data!C58,"")</f>
        <v>67.819999999999993</v>
      </c>
      <c r="E155" s="67">
        <f>IF(Data!D58&gt;0,Data!D58,"")</f>
        <v>68.2</v>
      </c>
      <c r="F155" s="67">
        <f>IF(Data!D58&gt;0,Data!D58,"")</f>
        <v>68.2</v>
      </c>
      <c r="G155" s="67">
        <f>IF(Data!E58&gt;0,Data!E58,"")</f>
        <v>70.8</v>
      </c>
      <c r="H155" s="67">
        <f>IF(Data!E58&gt;0,Data!E58,"")</f>
        <v>70.8</v>
      </c>
      <c r="I155" s="67">
        <f>IF(Data!E58&gt;0,Data!E58,"")</f>
        <v>70.8</v>
      </c>
      <c r="J155" s="67">
        <f>IF(Data!F58&gt;0,Data!F58,"")</f>
        <v>71.489999999999995</v>
      </c>
      <c r="K155" s="67">
        <f>IF(Data!F58&gt;0,Data!F58,"")</f>
        <v>71.489999999999995</v>
      </c>
      <c r="L155" s="67">
        <f>IF(Data!G58&gt;0,Data!G58,"")</f>
        <v>71.989999999999995</v>
      </c>
      <c r="M155" s="67">
        <f>IF(Data!G58&gt;0,Data!G58,"")</f>
        <v>71.989999999999995</v>
      </c>
      <c r="N155" s="67">
        <f>IF(Data!G58&gt;0,Data!G58,"")</f>
        <v>71.989999999999995</v>
      </c>
    </row>
    <row r="156" spans="1:14">
      <c r="A156" s="266"/>
      <c r="B156" s="265">
        <f t="shared" si="3"/>
        <v>44140</v>
      </c>
      <c r="C156" s="67" t="str">
        <f>IF(Data!C59&gt;0,Data!C59,"")</f>
        <v/>
      </c>
      <c r="D156" s="67" t="str">
        <f>IF(Data!C59&gt;0,Data!C59,"")</f>
        <v/>
      </c>
      <c r="E156" s="67">
        <f>IF(Data!D59&gt;0,Data!D59,"")</f>
        <v>70.069999999999993</v>
      </c>
      <c r="F156" s="67">
        <f>IF(Data!D59&gt;0,Data!D59,"")</f>
        <v>70.069999999999993</v>
      </c>
      <c r="G156" s="67">
        <f>IF(Data!E59&gt;0,Data!E59,"")</f>
        <v>71.209999999999994</v>
      </c>
      <c r="H156" s="67">
        <f>IF(Data!E59&gt;0,Data!E59,"")</f>
        <v>71.209999999999994</v>
      </c>
      <c r="I156" s="67">
        <f>IF(Data!E59&gt;0,Data!E59,"")</f>
        <v>71.209999999999994</v>
      </c>
      <c r="J156" s="67">
        <f>IF(Data!F59&gt;0,Data!F59,"")</f>
        <v>72.02</v>
      </c>
      <c r="K156" s="67">
        <f>IF(Data!F59&gt;0,Data!F59,"")</f>
        <v>72.02</v>
      </c>
      <c r="L156" s="67">
        <f>IF(Data!G59&gt;0,Data!G59,"")</f>
        <v>72.709999999999994</v>
      </c>
      <c r="M156" s="67">
        <f>IF(Data!G59&gt;0,Data!G59,"")</f>
        <v>72.709999999999994</v>
      </c>
      <c r="N156" s="67">
        <f>IF(Data!G59&gt;0,Data!G59,"")</f>
        <v>72.709999999999994</v>
      </c>
    </row>
    <row r="157" spans="1:14">
      <c r="A157" s="266"/>
      <c r="B157" s="265">
        <f t="shared" si="3"/>
        <v>44147</v>
      </c>
      <c r="C157" s="67" t="str">
        <f>IF(Data!C60&gt;0,Data!C60,"")</f>
        <v/>
      </c>
      <c r="D157" s="67" t="str">
        <f>IF(Data!C60&gt;0,Data!C60,"")</f>
        <v/>
      </c>
      <c r="E157" s="67">
        <f>IF(Data!D60&gt;0,Data!D60,"")</f>
        <v>68.459999999999994</v>
      </c>
      <c r="F157" s="67">
        <f>IF(Data!D60&gt;0,Data!D60,"")</f>
        <v>68.459999999999994</v>
      </c>
      <c r="G157" s="67">
        <f>IF(Data!E60&gt;0,Data!E60,"")</f>
        <v>70.62</v>
      </c>
      <c r="H157" s="67">
        <f>IF(Data!E60&gt;0,Data!E60,"")</f>
        <v>70.62</v>
      </c>
      <c r="I157" s="67">
        <f>IF(Data!E60&gt;0,Data!E60,"")</f>
        <v>70.62</v>
      </c>
      <c r="J157" s="67">
        <f>IF(Data!F60&gt;0,Data!F60,"")</f>
        <v>71.56</v>
      </c>
      <c r="K157" s="67">
        <f>IF(Data!F60&gt;0,Data!F60,"")</f>
        <v>71.56</v>
      </c>
      <c r="L157" s="67">
        <f>IF(Data!G60&gt;0,Data!G60,"")</f>
        <v>72.28</v>
      </c>
      <c r="M157" s="67">
        <f>IF(Data!G60&gt;0,Data!G60,"")</f>
        <v>72.28</v>
      </c>
      <c r="N157" s="67">
        <f>IF(Data!G60&gt;0,Data!G60,"")</f>
        <v>72.28</v>
      </c>
    </row>
    <row r="158" spans="1:14">
      <c r="A158" s="266"/>
      <c r="B158" s="265">
        <f t="shared" si="3"/>
        <v>44154</v>
      </c>
      <c r="C158" s="67" t="str">
        <f>IF(Data!C61&gt;0,Data!C61,"")</f>
        <v/>
      </c>
      <c r="D158" s="67" t="str">
        <f>IF(Data!C61&gt;0,Data!C61,"")</f>
        <v/>
      </c>
      <c r="E158" s="67">
        <f>IF(Data!D61&gt;0,Data!D61,"")</f>
        <v>69.319999999999993</v>
      </c>
      <c r="F158" s="67">
        <f>IF(Data!D61&gt;0,Data!D61,"")</f>
        <v>69.319999999999993</v>
      </c>
      <c r="G158" s="67">
        <f>IF(Data!E61&gt;0,Data!E61,"")</f>
        <v>71.67</v>
      </c>
      <c r="H158" s="67">
        <f>IF(Data!E61&gt;0,Data!E61,"")</f>
        <v>71.67</v>
      </c>
      <c r="I158" s="67">
        <f>IF(Data!E61&gt;0,Data!E61,"")</f>
        <v>71.67</v>
      </c>
      <c r="J158" s="67">
        <f>IF(Data!F61&gt;0,Data!F61,"")</f>
        <v>72.569999999999993</v>
      </c>
      <c r="K158" s="67">
        <f>IF(Data!F61&gt;0,Data!F61,"")</f>
        <v>72.569999999999993</v>
      </c>
      <c r="L158" s="67">
        <f>IF(Data!G61&gt;0,Data!G61,"")</f>
        <v>73.27</v>
      </c>
      <c r="M158" s="67">
        <f>IF(Data!G61&gt;0,Data!G61,"")</f>
        <v>73.27</v>
      </c>
      <c r="N158" s="67">
        <f>IF(Data!G61&gt;0,Data!G61,"")</f>
        <v>73.27</v>
      </c>
    </row>
    <row r="159" spans="1:14">
      <c r="A159" s="266"/>
      <c r="B159" s="265">
        <f t="shared" si="3"/>
        <v>44161</v>
      </c>
      <c r="C159" s="67" t="str">
        <f>IF(Data!C62&gt;0,Data!C62,"")</f>
        <v/>
      </c>
      <c r="D159" s="67" t="str">
        <f>IF(Data!C62&gt;0,Data!C62,"")</f>
        <v/>
      </c>
      <c r="E159" s="67">
        <f>IF(Data!D62&gt;0,Data!D62,"")</f>
        <v>69.963499999999996</v>
      </c>
      <c r="F159" s="67">
        <f>IF(Data!D62&gt;0,Data!D62,"")</f>
        <v>69.963499999999996</v>
      </c>
      <c r="G159" s="67">
        <f>IF(Data!E62&gt;0,Data!E62,"")</f>
        <v>71.653499999999994</v>
      </c>
      <c r="H159" s="67">
        <f>IF(Data!E62&gt;0,Data!E62,"")</f>
        <v>71.653499999999994</v>
      </c>
      <c r="I159" s="67">
        <f>IF(Data!E62&gt;0,Data!E62,"")</f>
        <v>71.653499999999994</v>
      </c>
      <c r="J159" s="67">
        <f>IF(Data!F62&gt;0,Data!F62,"")</f>
        <v>71.518500000000003</v>
      </c>
      <c r="K159" s="67">
        <f>IF(Data!F62&gt;0,Data!F62,"")</f>
        <v>71.518500000000003</v>
      </c>
      <c r="L159" s="67">
        <f>IF(Data!G62&gt;0,Data!G62,"")</f>
        <v>73.197999999999993</v>
      </c>
      <c r="M159" s="67">
        <f>IF(Data!G62&gt;0,Data!G62,"")</f>
        <v>73.197999999999993</v>
      </c>
      <c r="N159" s="67">
        <f>IF(Data!G62&gt;0,Data!G62,"")</f>
        <v>73.197999999999993</v>
      </c>
    </row>
    <row r="160" spans="1:14">
      <c r="A160" s="266"/>
      <c r="B160" s="265">
        <f t="shared" si="3"/>
        <v>44168</v>
      </c>
      <c r="C160" s="67" t="str">
        <f>IF(Data!C63&gt;0,Data!C63,"")</f>
        <v/>
      </c>
      <c r="D160" s="67" t="str">
        <f>IF(Data!C63&gt;0,Data!C63,"")</f>
        <v/>
      </c>
      <c r="E160" s="67">
        <f>IF(Data!D63&gt;0,Data!D63,"")</f>
        <v>69.963499999999996</v>
      </c>
      <c r="F160" s="67">
        <f>IF(Data!D63&gt;0,Data!D63,"")</f>
        <v>69.963499999999996</v>
      </c>
      <c r="G160" s="67">
        <f>IF(Data!E63&gt;0,Data!E63,"")</f>
        <v>71.11</v>
      </c>
      <c r="H160" s="67">
        <f>IF(Data!E63&gt;0,Data!E63,"")</f>
        <v>71.11</v>
      </c>
      <c r="I160" s="67">
        <f>IF(Data!E63&gt;0,Data!E63,"")</f>
        <v>71.11</v>
      </c>
      <c r="J160" s="67">
        <f>IF(Data!F63&gt;0,Data!F63,"")</f>
        <v>72</v>
      </c>
      <c r="K160" s="67">
        <f>IF(Data!F63&gt;0,Data!F63,"")</f>
        <v>72</v>
      </c>
      <c r="L160" s="67">
        <f>IF(Data!G63&gt;0,Data!G63,"")</f>
        <v>72.760000000000005</v>
      </c>
      <c r="M160" s="67">
        <f>IF(Data!G63&gt;0,Data!G63,"")</f>
        <v>72.760000000000005</v>
      </c>
      <c r="N160" s="67">
        <f>IF(Data!G63&gt;0,Data!G63,"")</f>
        <v>72.760000000000005</v>
      </c>
    </row>
    <row r="161" spans="1:14">
      <c r="A161" s="266"/>
      <c r="B161" s="265">
        <f t="shared" si="3"/>
        <v>44175</v>
      </c>
      <c r="C161" s="67" t="str">
        <f>IF(Data!C64&gt;0,Data!C64,"")</f>
        <v/>
      </c>
      <c r="D161" s="67" t="str">
        <f>IF(Data!C64&gt;0,Data!C64,"")</f>
        <v/>
      </c>
      <c r="E161" s="67">
        <f>IF(Data!D64&gt;0,Data!D64,"")</f>
        <v>69.963499999999996</v>
      </c>
      <c r="F161" s="67">
        <f>IF(Data!D64&gt;0,Data!D64,"")</f>
        <v>69.963499999999996</v>
      </c>
      <c r="G161" s="67">
        <f>IF(Data!E64&gt;0,Data!E64,"")</f>
        <v>74.260000000000005</v>
      </c>
      <c r="H161" s="67">
        <f>IF(Data!E64&gt;0,Data!E64,"")</f>
        <v>74.260000000000005</v>
      </c>
      <c r="I161" s="67">
        <f>IF(Data!E64&gt;0,Data!E64,"")</f>
        <v>74.260000000000005</v>
      </c>
      <c r="J161" s="67">
        <f>IF(Data!F64&gt;0,Data!F64,"")</f>
        <v>75.040000000000006</v>
      </c>
      <c r="K161" s="67">
        <f>IF(Data!F64&gt;0,Data!F64,"")</f>
        <v>75.040000000000006</v>
      </c>
      <c r="L161" s="67">
        <f>IF(Data!G64&gt;0,Data!G64,"")</f>
        <v>75.73</v>
      </c>
      <c r="M161" s="67">
        <f>IF(Data!G64&gt;0,Data!G64,"")</f>
        <v>75.73</v>
      </c>
      <c r="N161" s="67">
        <f>IF(Data!G64&gt;0,Data!G64,"")</f>
        <v>75.73</v>
      </c>
    </row>
    <row r="162" spans="1:14">
      <c r="A162" s="266"/>
      <c r="B162" s="265">
        <f t="shared" si="3"/>
        <v>44182</v>
      </c>
      <c r="C162" s="67" t="str">
        <f>IF(Data!C65&gt;0,Data!C65,"")</f>
        <v/>
      </c>
      <c r="D162" s="67" t="str">
        <f>IF(Data!C65&gt;0,Data!C65,"")</f>
        <v/>
      </c>
      <c r="E162" s="67">
        <f>IF(Data!D65&gt;0,Data!D65,"")</f>
        <v>69.963499999999996</v>
      </c>
      <c r="F162" s="67">
        <f>IF(Data!D65&gt;0,Data!D65,"")</f>
        <v>69.963499999999996</v>
      </c>
      <c r="G162" s="67">
        <f>IF(Data!E65&gt;0,Data!E65,"")</f>
        <v>76.2</v>
      </c>
      <c r="H162" s="67">
        <f>IF(Data!E65&gt;0,Data!E65,"")</f>
        <v>76.2</v>
      </c>
      <c r="I162" s="67">
        <f>IF(Data!E65&gt;0,Data!E65,"")</f>
        <v>76.2</v>
      </c>
      <c r="J162" s="67">
        <f>IF(Data!F65&gt;0,Data!F65,"")</f>
        <v>77.89</v>
      </c>
      <c r="K162" s="67">
        <f>IF(Data!F65&gt;0,Data!F65,"")</f>
        <v>77.89</v>
      </c>
      <c r="L162" s="67">
        <f>IF(Data!G65&gt;0,Data!G65,"")</f>
        <v>78.48</v>
      </c>
      <c r="M162" s="67">
        <f>IF(Data!G65&gt;0,Data!G65,"")</f>
        <v>78.48</v>
      </c>
      <c r="N162" s="67">
        <f>IF(Data!G65&gt;0,Data!G65,"")</f>
        <v>78.48</v>
      </c>
    </row>
    <row r="163" spans="1:14">
      <c r="A163" s="266"/>
      <c r="B163" s="265">
        <f t="shared" si="3"/>
        <v>44189</v>
      </c>
      <c r="C163" s="67" t="str">
        <f>IF(Data!C66&gt;0,Data!C66,"")</f>
        <v/>
      </c>
      <c r="D163" s="67" t="str">
        <f>IF(Data!C66&gt;0,Data!C66,"")</f>
        <v/>
      </c>
      <c r="E163" s="67">
        <f>IF(Data!D66&gt;0,Data!D66,"")</f>
        <v>69.963499999999996</v>
      </c>
      <c r="F163" s="67">
        <f>IF(Data!D66&gt;0,Data!D66,"")</f>
        <v>69.963499999999996</v>
      </c>
      <c r="G163" s="67">
        <f>IF(Data!E66&gt;0,Data!E66,"")</f>
        <v>76.2</v>
      </c>
      <c r="H163" s="67">
        <f>IF(Data!E66&gt;0,Data!E66,"")</f>
        <v>76.2</v>
      </c>
      <c r="I163" s="67">
        <f>IF(Data!E66&gt;0,Data!E66,"")</f>
        <v>76.2</v>
      </c>
      <c r="J163" s="67">
        <f>IF(Data!F66&gt;0,Data!F66,"")</f>
        <v>76.86</v>
      </c>
      <c r="K163" s="67">
        <f>IF(Data!F66&gt;0,Data!F66,"")</f>
        <v>76.86</v>
      </c>
      <c r="L163" s="67">
        <f>IF(Data!G66&gt;0,Data!G66,"")</f>
        <v>77.41</v>
      </c>
      <c r="M163" s="67">
        <f>IF(Data!G66&gt;0,Data!G66,"")</f>
        <v>77.41</v>
      </c>
      <c r="N163" s="67">
        <f>IF(Data!G66&gt;0,Data!G66,"")</f>
        <v>77.41</v>
      </c>
    </row>
    <row r="164" spans="1:14">
      <c r="A164" s="266"/>
      <c r="B164" s="265">
        <f t="shared" si="3"/>
        <v>44196</v>
      </c>
      <c r="C164" s="67" t="str">
        <f>IF(Data!C67&gt;0,Data!C67,"")</f>
        <v/>
      </c>
      <c r="D164" s="67" t="str">
        <f>IF(Data!C67&gt;0,Data!C67,"")</f>
        <v/>
      </c>
      <c r="E164" s="67">
        <f>IF(Data!D67&gt;0,Data!D67,"")</f>
        <v>69.963499999999996</v>
      </c>
      <c r="F164" s="67">
        <f>IF(Data!D67&gt;0,Data!D67,"")</f>
        <v>69.963499999999996</v>
      </c>
      <c r="G164" s="67">
        <f>IF(Data!E67&gt;0,Data!E67,"")</f>
        <v>78.12</v>
      </c>
      <c r="H164" s="67">
        <f>IF(Data!E67&gt;0,Data!E67,"")</f>
        <v>78.12</v>
      </c>
      <c r="I164" s="67">
        <f>IF(Data!E67&gt;0,Data!E67,"")</f>
        <v>78.12</v>
      </c>
      <c r="J164" s="67">
        <f>IF(Data!F67&gt;0,Data!F67,"")</f>
        <v>78.7</v>
      </c>
      <c r="K164" s="67">
        <f>IF(Data!F67&gt;0,Data!F67,"")</f>
        <v>78.7</v>
      </c>
      <c r="L164" s="67">
        <f>IF(Data!G67&gt;0,Data!G67,"")</f>
        <v>79.17</v>
      </c>
      <c r="M164" s="67">
        <f>IF(Data!G67&gt;0,Data!G67,"")</f>
        <v>79.17</v>
      </c>
      <c r="N164" s="67">
        <f>IF(Data!G67&gt;0,Data!G67,"")</f>
        <v>79.17</v>
      </c>
    </row>
    <row r="165" spans="1:14">
      <c r="A165" s="264">
        <v>2021</v>
      </c>
      <c r="B165" s="265">
        <f t="shared" si="3"/>
        <v>44203</v>
      </c>
      <c r="C165" s="67" t="str">
        <f>IF(Data!C68&gt;0,Data!C68,"")</f>
        <v/>
      </c>
      <c r="D165" s="67" t="str">
        <f>IF(Data!C68&gt;0,Data!C68,"")</f>
        <v/>
      </c>
      <c r="E165" s="67" t="str">
        <f>IF(Data!D68&gt;0,Data!D68,"")</f>
        <v/>
      </c>
      <c r="F165" s="67" t="str">
        <f>IF(Data!D68&gt;0,Data!D68,"")</f>
        <v/>
      </c>
      <c r="G165" s="67">
        <f>IF(Data!E68&gt;0,Data!E68,"")</f>
        <v>79.760000000000005</v>
      </c>
      <c r="H165" s="67">
        <f>IF(Data!E68&gt;0,Data!E68,"")</f>
        <v>79.760000000000005</v>
      </c>
      <c r="I165" s="67">
        <f>IF(Data!E68&gt;0,Data!E68,"")</f>
        <v>79.760000000000005</v>
      </c>
      <c r="J165" s="67">
        <f>IF(Data!F68&gt;0,Data!F68,"")</f>
        <v>80.59</v>
      </c>
      <c r="K165" s="67">
        <f>IF(Data!F68&gt;0,Data!F68,"")</f>
        <v>80.59</v>
      </c>
      <c r="L165" s="67">
        <f>IF(Data!G68&gt;0,Data!G68,"")</f>
        <v>81.25</v>
      </c>
      <c r="M165" s="67">
        <f>IF(Data!G68&gt;0,Data!G68,"")</f>
        <v>81.25</v>
      </c>
      <c r="N165" s="67">
        <f>IF(Data!G68&gt;0,Data!G68,"")</f>
        <v>81.25</v>
      </c>
    </row>
    <row r="166" spans="1:14">
      <c r="A166" s="266"/>
      <c r="B166" s="265">
        <f t="shared" si="3"/>
        <v>44210</v>
      </c>
      <c r="C166" s="67" t="str">
        <f>IF(Data!C69&gt;0,Data!C69,"")</f>
        <v/>
      </c>
      <c r="D166" s="67" t="str">
        <f>IF(Data!C69&gt;0,Data!C69,"")</f>
        <v/>
      </c>
      <c r="E166" s="67" t="str">
        <f>IF(Data!D69&gt;0,Data!D69,"")</f>
        <v/>
      </c>
      <c r="F166" s="67" t="str">
        <f>IF(Data!D69&gt;0,Data!D69,"")</f>
        <v/>
      </c>
      <c r="G166" s="67">
        <f>IF(Data!E69&gt;0,Data!E69,"")</f>
        <v>81.150000000000006</v>
      </c>
      <c r="H166" s="67">
        <f>IF(Data!E69&gt;0,Data!E69,"")</f>
        <v>81.150000000000006</v>
      </c>
      <c r="I166" s="67">
        <f>IF(Data!E69&gt;0,Data!E69,"")</f>
        <v>81.150000000000006</v>
      </c>
      <c r="J166" s="67">
        <f>IF(Data!F69&gt;0,Data!F69,"")</f>
        <v>82</v>
      </c>
      <c r="K166" s="67">
        <f>IF(Data!F69&gt;0,Data!F69,"")</f>
        <v>82</v>
      </c>
      <c r="L166" s="67">
        <f>IF(Data!G69&gt;0,Data!G69,"")</f>
        <v>8.2750000000000004</v>
      </c>
      <c r="M166" s="67">
        <f>IF(Data!G69&gt;0,Data!G69,"")</f>
        <v>8.2750000000000004</v>
      </c>
      <c r="N166" s="67">
        <f>IF(Data!G69&gt;0,Data!G69,"")</f>
        <v>8.2750000000000004</v>
      </c>
    </row>
    <row r="167" spans="1:14">
      <c r="A167" s="266"/>
      <c r="B167" s="265">
        <f t="shared" si="3"/>
        <v>44217</v>
      </c>
      <c r="C167" s="67" t="str">
        <f>IF(Data!C70&gt;0,Data!C70,"")</f>
        <v/>
      </c>
      <c r="D167" s="67" t="str">
        <f>IF(Data!C70&gt;0,Data!C70,"")</f>
        <v/>
      </c>
      <c r="E167" s="67" t="str">
        <f>IF(Data!D70&gt;0,Data!D70,"")</f>
        <v/>
      </c>
      <c r="F167" s="67" t="str">
        <f>IF(Data!D70&gt;0,Data!D70,"")</f>
        <v/>
      </c>
      <c r="G167" s="67">
        <f>IF(Data!E70&gt;0,Data!E70,"")</f>
        <v>82.57</v>
      </c>
      <c r="H167" s="67">
        <f>IF(Data!E70&gt;0,Data!E70,"")</f>
        <v>82.57</v>
      </c>
      <c r="I167" s="67">
        <f>IF(Data!E70&gt;0,Data!E70,"")</f>
        <v>82.57</v>
      </c>
      <c r="J167" s="67">
        <f>IF(Data!F70&gt;0,Data!F70,"")</f>
        <v>83.5</v>
      </c>
      <c r="K167" s="67">
        <f>IF(Data!F70&gt;0,Data!F70,"")</f>
        <v>83.5</v>
      </c>
      <c r="L167" s="67">
        <f>IF(Data!G70&gt;0,Data!G70,"")</f>
        <v>84.3</v>
      </c>
      <c r="M167" s="67">
        <f>IF(Data!G70&gt;0,Data!G70,"")</f>
        <v>84.3</v>
      </c>
      <c r="N167" s="67">
        <f>IF(Data!G70&gt;0,Data!G70,"")</f>
        <v>84.3</v>
      </c>
    </row>
    <row r="168" spans="1:14">
      <c r="A168" s="266"/>
      <c r="B168" s="265">
        <f t="shared" si="3"/>
        <v>44224</v>
      </c>
      <c r="C168" s="67" t="str">
        <f>IF(Data!C71&gt;0,Data!C71,"")</f>
        <v/>
      </c>
      <c r="D168" s="67" t="str">
        <f>IF(Data!C71&gt;0,Data!C71,"")</f>
        <v/>
      </c>
      <c r="E168" s="67" t="str">
        <f>IF(Data!D71&gt;0,Data!D71,"")</f>
        <v/>
      </c>
      <c r="F168" s="67" t="str">
        <f>IF(Data!D71&gt;0,Data!D71,"")</f>
        <v/>
      </c>
      <c r="G168" s="67">
        <f>IF(Data!E71&gt;0,Data!E71,"")</f>
        <v>79.930000000000007</v>
      </c>
      <c r="H168" s="67">
        <f>IF(Data!E71&gt;0,Data!E71,"")</f>
        <v>79.930000000000007</v>
      </c>
      <c r="I168" s="67">
        <f>IF(Data!E71&gt;0,Data!E71,"")</f>
        <v>79.930000000000007</v>
      </c>
      <c r="J168" s="67">
        <f>IF(Data!F71&gt;0,Data!F71,"")</f>
        <v>81.13</v>
      </c>
      <c r="K168" s="67">
        <f>IF(Data!F71&gt;0,Data!F71,"")</f>
        <v>81.13</v>
      </c>
      <c r="L168" s="67">
        <f>IF(Data!G71&gt;0,Data!G71,"")</f>
        <v>82.06</v>
      </c>
      <c r="M168" s="67">
        <f>IF(Data!G71&gt;0,Data!G71,"")</f>
        <v>82.06</v>
      </c>
      <c r="N168" s="67">
        <f>IF(Data!G71&gt;0,Data!G71,"")</f>
        <v>82.06</v>
      </c>
    </row>
    <row r="169" spans="1:14">
      <c r="A169" s="266"/>
      <c r="B169" s="265">
        <f t="shared" si="3"/>
        <v>44231</v>
      </c>
      <c r="C169" s="67" t="str">
        <f>IF(Data!C72&gt;0,Data!C72,"")</f>
        <v/>
      </c>
      <c r="D169" s="67" t="str">
        <f>IF(Data!C72&gt;0,Data!C72,"")</f>
        <v/>
      </c>
      <c r="E169" s="67" t="str">
        <f>IF(Data!D72&gt;0,Data!D72,"")</f>
        <v/>
      </c>
      <c r="F169" s="67" t="str">
        <f>IF(Data!D72&gt;0,Data!D72,"")</f>
        <v/>
      </c>
      <c r="G169" s="67">
        <f>IF(Data!E72&gt;0,Data!E72,"")</f>
        <v>84.28</v>
      </c>
      <c r="H169" s="67">
        <f>IF(Data!E72&gt;0,Data!E72,"")</f>
        <v>84.28</v>
      </c>
      <c r="I169" s="67">
        <f>IF(Data!E72&gt;0,Data!E72,"")</f>
        <v>84.28</v>
      </c>
      <c r="J169" s="67">
        <f>IF(Data!F72&gt;0,Data!F72,"")</f>
        <v>85.49</v>
      </c>
      <c r="K169" s="67">
        <f>IF(Data!F72&gt;0,Data!F72,"")</f>
        <v>85.49</v>
      </c>
      <c r="L169" s="67">
        <f>IF(Data!G72&gt;0,Data!G72,"")</f>
        <v>86.210000000000008</v>
      </c>
      <c r="M169" s="67">
        <f>IF(Data!G72&gt;0,Data!G72,"")</f>
        <v>86.210000000000008</v>
      </c>
      <c r="N169" s="67">
        <f>IF(Data!G72&gt;0,Data!G72,"")</f>
        <v>86.210000000000008</v>
      </c>
    </row>
    <row r="170" spans="1:14">
      <c r="A170" s="266"/>
      <c r="B170" s="265">
        <f t="shared" si="3"/>
        <v>44238</v>
      </c>
      <c r="C170" s="67" t="str">
        <f>IF(Data!C73&gt;0,Data!C73,"")</f>
        <v/>
      </c>
      <c r="D170" s="67" t="str">
        <f>IF(Data!C73&gt;0,Data!C73,"")</f>
        <v/>
      </c>
      <c r="E170" s="67" t="str">
        <f>IF(Data!D73&gt;0,Data!D73,"")</f>
        <v/>
      </c>
      <c r="F170" s="67" t="str">
        <f>IF(Data!D73&gt;0,Data!D73,"")</f>
        <v/>
      </c>
      <c r="G170" s="67">
        <f>IF(Data!E73&gt;0,Data!E73,"")</f>
        <v>86.41</v>
      </c>
      <c r="H170" s="67">
        <f>IF(Data!E73&gt;0,Data!E73,"")</f>
        <v>86.41</v>
      </c>
      <c r="I170" s="67">
        <f>IF(Data!E73&gt;0,Data!E73,"")</f>
        <v>86.41</v>
      </c>
      <c r="J170" s="67">
        <f>IF(Data!F73&gt;0,Data!F73,"")</f>
        <v>87.87</v>
      </c>
      <c r="K170" s="67">
        <f>IF(Data!F73&gt;0,Data!F73,"")</f>
        <v>87.87</v>
      </c>
      <c r="L170" s="67">
        <f>IF(Data!G73&gt;0,Data!G73,"")</f>
        <v>88.66</v>
      </c>
      <c r="M170" s="67">
        <f>IF(Data!G73&gt;0,Data!G73,"")</f>
        <v>88.66</v>
      </c>
      <c r="N170" s="67">
        <f>IF(Data!G73&gt;0,Data!G73,"")</f>
        <v>88.66</v>
      </c>
    </row>
    <row r="171" spans="1:14">
      <c r="A171" s="266"/>
      <c r="B171" s="265">
        <f t="shared" si="3"/>
        <v>44245</v>
      </c>
      <c r="C171" s="67" t="str">
        <f>IF(Data!C74&gt;0,Data!C74,"")</f>
        <v/>
      </c>
      <c r="D171" s="67" t="str">
        <f>IF(Data!C74&gt;0,Data!C74,"")</f>
        <v/>
      </c>
      <c r="E171" s="67" t="str">
        <f>IF(Data!D74&gt;0,Data!D74,"")</f>
        <v/>
      </c>
      <c r="F171" s="67" t="str">
        <f>IF(Data!D74&gt;0,Data!D74,"")</f>
        <v/>
      </c>
      <c r="G171" s="67">
        <f>IF(Data!E74&gt;0,Data!E74,"")</f>
        <v>88.73</v>
      </c>
      <c r="H171" s="67">
        <f>IF(Data!E74&gt;0,Data!E74,"")</f>
        <v>88.73</v>
      </c>
      <c r="I171" s="67">
        <f>IF(Data!E74&gt;0,Data!E74,"")</f>
        <v>88.73</v>
      </c>
      <c r="J171" s="67">
        <f>IF(Data!F74&gt;0,Data!F74,"")</f>
        <v>90.3</v>
      </c>
      <c r="K171" s="67">
        <f>IF(Data!F74&gt;0,Data!F74,"")</f>
        <v>90.3</v>
      </c>
      <c r="L171" s="67">
        <f>IF(Data!G74&gt;0,Data!G74,"")</f>
        <v>91.04</v>
      </c>
      <c r="M171" s="67">
        <f>IF(Data!G74&gt;0,Data!G74,"")</f>
        <v>91.04</v>
      </c>
      <c r="N171" s="67">
        <f>IF(Data!G74&gt;0,Data!G74,"")</f>
        <v>91.04</v>
      </c>
    </row>
    <row r="172" spans="1:14">
      <c r="A172" s="266"/>
      <c r="B172" s="265">
        <f t="shared" si="3"/>
        <v>44252</v>
      </c>
      <c r="C172" s="67" t="str">
        <f>IF(Data!C75&gt;0,Data!C75,"")</f>
        <v/>
      </c>
      <c r="D172" s="67" t="str">
        <f>IF(Data!C75&gt;0,Data!C75,"")</f>
        <v/>
      </c>
      <c r="E172" s="67" t="str">
        <f>IF(Data!D75&gt;0,Data!D75,"")</f>
        <v/>
      </c>
      <c r="F172" s="67" t="str">
        <f>IF(Data!D75&gt;0,Data!D75,"")</f>
        <v/>
      </c>
      <c r="G172" s="67">
        <f>IF(Data!E75&gt;0,Data!E75,"")</f>
        <v>88.24</v>
      </c>
      <c r="H172" s="67">
        <f>IF(Data!E75&gt;0,Data!E75,"")</f>
        <v>88.24</v>
      </c>
      <c r="I172" s="67">
        <f>IF(Data!E75&gt;0,Data!E75,"")</f>
        <v>88.24</v>
      </c>
      <c r="J172" s="67">
        <f>IF(Data!F75&gt;0,Data!F75,"")</f>
        <v>89.69</v>
      </c>
      <c r="K172" s="67">
        <f>IF(Data!F75&gt;0,Data!F75,"")</f>
        <v>89.69</v>
      </c>
      <c r="L172" s="67">
        <f>IF(Data!G75&gt;0,Data!G75,"")</f>
        <v>90.37</v>
      </c>
      <c r="M172" s="67">
        <f>IF(Data!G75&gt;0,Data!G75,"")</f>
        <v>90.37</v>
      </c>
      <c r="N172" s="67">
        <f>IF(Data!G75&gt;0,Data!G75,"")</f>
        <v>90.37</v>
      </c>
    </row>
    <row r="173" spans="1:14">
      <c r="A173" s="266"/>
      <c r="B173" s="265">
        <f t="shared" si="3"/>
        <v>44259</v>
      </c>
      <c r="C173" s="67" t="str">
        <f>IF(Data!C76&gt;0,Data!C76,"")</f>
        <v/>
      </c>
      <c r="D173" s="67" t="str">
        <f>IF(Data!C76&gt;0,Data!C76,"")</f>
        <v/>
      </c>
      <c r="E173" s="67" t="str">
        <f>IF(Data!D76&gt;0,Data!D76,"")</f>
        <v/>
      </c>
      <c r="F173" s="67" t="str">
        <f>IF(Data!D76&gt;0,Data!D76,"")</f>
        <v/>
      </c>
      <c r="G173" s="67">
        <f>IF(Data!E76&gt;0,Data!E76,"")</f>
        <v>86.48</v>
      </c>
      <c r="H173" s="67">
        <f>IF(Data!E76&gt;0,Data!E76,"")</f>
        <v>86.48</v>
      </c>
      <c r="I173" s="67">
        <f>IF(Data!E76&gt;0,Data!E76,"")</f>
        <v>86.48</v>
      </c>
      <c r="J173" s="67">
        <f>IF(Data!F76&gt;0,Data!F76,"")</f>
        <v>87.14</v>
      </c>
      <c r="K173" s="67">
        <f>IF(Data!F76&gt;0,Data!F76,"")</f>
        <v>87.14</v>
      </c>
      <c r="L173" s="67">
        <f>IF(Data!G76&gt;0,Data!G76,"")</f>
        <v>88.13</v>
      </c>
      <c r="M173" s="67">
        <f>IF(Data!G76&gt;0,Data!G76,"")</f>
        <v>88.13</v>
      </c>
      <c r="N173" s="67">
        <f>IF(Data!G76&gt;0,Data!G76,"")</f>
        <v>88.13</v>
      </c>
    </row>
    <row r="174" spans="1:14">
      <c r="A174" s="266"/>
      <c r="B174" s="265">
        <f t="shared" si="3"/>
        <v>44266</v>
      </c>
      <c r="C174" s="67" t="str">
        <f>IF(Data!C77&gt;0,Data!C77,"")</f>
        <v/>
      </c>
      <c r="D174" s="67" t="str">
        <f>IF(Data!C77&gt;0,Data!C77,"")</f>
        <v/>
      </c>
      <c r="E174" s="67" t="str">
        <f>IF(Data!D77&gt;0,Data!D77,"")</f>
        <v/>
      </c>
      <c r="F174" s="67" t="str">
        <f>IF(Data!D77&gt;0,Data!D77,"")</f>
        <v/>
      </c>
      <c r="G174" s="67">
        <f>IF(Data!E77&gt;0,Data!E77,"")</f>
        <v>86.48</v>
      </c>
      <c r="H174" s="67">
        <f>IF(Data!E77&gt;0,Data!E77,"")</f>
        <v>86.48</v>
      </c>
      <c r="I174" s="67">
        <f>IF(Data!E77&gt;0,Data!E77,"")</f>
        <v>86.48</v>
      </c>
      <c r="J174" s="67">
        <f>IF(Data!F77&gt;0,Data!F77,"")</f>
        <v>88.350000000000009</v>
      </c>
      <c r="K174" s="67">
        <f>IF(Data!F77&gt;0,Data!F77,"")</f>
        <v>88.350000000000009</v>
      </c>
      <c r="L174" s="67">
        <f>IF(Data!G77&gt;0,Data!G77,"")</f>
        <v>89.2</v>
      </c>
      <c r="M174" s="67">
        <f>IF(Data!G77&gt;0,Data!G77,"")</f>
        <v>89.2</v>
      </c>
      <c r="N174" s="67">
        <f>IF(Data!G77&gt;0,Data!G77,"")</f>
        <v>89.2</v>
      </c>
    </row>
    <row r="175" spans="1:14">
      <c r="A175" s="266"/>
      <c r="B175" s="265">
        <f t="shared" si="3"/>
        <v>44273</v>
      </c>
      <c r="C175" s="67" t="str">
        <f>IF(Data!C78&gt;0,Data!C78,"")</f>
        <v/>
      </c>
      <c r="D175" s="67" t="str">
        <f>IF(Data!C78&gt;0,Data!C78,"")</f>
        <v/>
      </c>
      <c r="E175" s="67" t="str">
        <f>IF(Data!D78&gt;0,Data!D78,"")</f>
        <v/>
      </c>
      <c r="F175" s="67" t="str">
        <f>IF(Data!D78&gt;0,Data!D78,"")</f>
        <v/>
      </c>
      <c r="G175" s="67">
        <f>IF(Data!E78&gt;0,Data!E78,"")</f>
        <v>86.48</v>
      </c>
      <c r="H175" s="67">
        <f>IF(Data!E78&gt;0,Data!E78,"")</f>
        <v>86.48</v>
      </c>
      <c r="I175" s="67">
        <f>IF(Data!E78&gt;0,Data!E78,"")</f>
        <v>86.48</v>
      </c>
      <c r="J175" s="67">
        <f>IF(Data!F78&gt;0,Data!F78,"")</f>
        <v>85.45</v>
      </c>
      <c r="K175" s="67">
        <f>IF(Data!F78&gt;0,Data!F78,"")</f>
        <v>85.45</v>
      </c>
      <c r="L175" s="67">
        <f>IF(Data!G78&gt;0,Data!G78,"")</f>
        <v>86.419999999999987</v>
      </c>
      <c r="M175" s="67">
        <f>IF(Data!G78&gt;0,Data!G78,"")</f>
        <v>86.419999999999987</v>
      </c>
      <c r="N175" s="67">
        <f>IF(Data!G78&gt;0,Data!G78,"")</f>
        <v>86.419999999999987</v>
      </c>
    </row>
    <row r="176" spans="1:14">
      <c r="A176" s="266"/>
      <c r="B176" s="265">
        <f t="shared" si="3"/>
        <v>44280</v>
      </c>
      <c r="C176" s="67" t="str">
        <f>IF(Data!C79&gt;0,Data!C79,"")</f>
        <v/>
      </c>
      <c r="D176" s="67" t="str">
        <f>IF(Data!C79&gt;0,Data!C79,"")</f>
        <v/>
      </c>
      <c r="E176" s="67" t="str">
        <f>IF(Data!D79&gt;0,Data!D79,"")</f>
        <v/>
      </c>
      <c r="F176" s="67" t="str">
        <f>IF(Data!D79&gt;0,Data!D79,"")</f>
        <v/>
      </c>
      <c r="G176" s="67">
        <f>IF(Data!E79&gt;0,Data!E79,"")</f>
        <v>86.48</v>
      </c>
      <c r="H176" s="67">
        <f>IF(Data!E79&gt;0,Data!E79,"")</f>
        <v>86.48</v>
      </c>
      <c r="I176" s="67">
        <f>IF(Data!E79&gt;0,Data!E79,"")</f>
        <v>86.48</v>
      </c>
      <c r="J176" s="67">
        <f>IF(Data!F79&gt;0,Data!F79,"")</f>
        <v>78.44</v>
      </c>
      <c r="K176" s="67">
        <f>IF(Data!F79&gt;0,Data!F79,"")</f>
        <v>78.44</v>
      </c>
      <c r="L176" s="67">
        <f>IF(Data!G79&gt;0,Data!G79,"")</f>
        <v>79.52</v>
      </c>
      <c r="M176" s="67">
        <f>IF(Data!G79&gt;0,Data!G79,"")</f>
        <v>79.52</v>
      </c>
      <c r="N176" s="67">
        <f>IF(Data!G79&gt;0,Data!G79,"")</f>
        <v>79.52</v>
      </c>
    </row>
    <row r="177" spans="1:14">
      <c r="A177" s="266"/>
      <c r="B177" s="265">
        <f t="shared" si="3"/>
        <v>44287</v>
      </c>
      <c r="C177" s="67" t="str">
        <f>IF(Data!C80&gt;0,Data!C80,"")</f>
        <v/>
      </c>
      <c r="D177" s="67" t="str">
        <f>IF(Data!C80&gt;0,Data!C80,"")</f>
        <v/>
      </c>
      <c r="E177" s="67" t="str">
        <f>IF(Data!D80&gt;0,Data!D80,"")</f>
        <v/>
      </c>
      <c r="F177" s="67" t="str">
        <f>IF(Data!D80&gt;0,Data!D80,"")</f>
        <v/>
      </c>
      <c r="G177" s="67" t="str">
        <f>IF(Data!E80&gt;0,Data!E80,"")</f>
        <v/>
      </c>
      <c r="H177" s="67" t="str">
        <f>IF(Data!E80&gt;0,Data!E80,"")</f>
        <v/>
      </c>
      <c r="I177" s="67" t="str">
        <f>IF(Data!E80&gt;0,Data!E80,"")</f>
        <v/>
      </c>
      <c r="J177" s="67">
        <f>IF(Data!F80&gt;0,Data!F80,"")</f>
        <v>77.95</v>
      </c>
      <c r="K177" s="67">
        <f>IF(Data!F80&gt;0,Data!F80,"")</f>
        <v>77.95</v>
      </c>
      <c r="L177" s="67">
        <f>IF(Data!G80&gt;0,Data!G80,"")</f>
        <v>79.27</v>
      </c>
      <c r="M177" s="67">
        <f>IF(Data!G80&gt;0,Data!G80,"")</f>
        <v>79.27</v>
      </c>
      <c r="N177" s="67">
        <f>IF(Data!G80&gt;0,Data!G80,"")</f>
        <v>79.27</v>
      </c>
    </row>
    <row r="178" spans="1:14">
      <c r="A178" s="266"/>
      <c r="B178" s="265">
        <f t="shared" si="3"/>
        <v>44294</v>
      </c>
      <c r="C178" s="67" t="str">
        <f>IF(Data!C81&gt;0,Data!C81,"")</f>
        <v/>
      </c>
      <c r="D178" s="67" t="str">
        <f>IF(Data!C81&gt;0,Data!C81,"")</f>
        <v/>
      </c>
      <c r="E178" s="67" t="str">
        <f>IF(Data!D81&gt;0,Data!D81,"")</f>
        <v/>
      </c>
      <c r="F178" s="67" t="str">
        <f>IF(Data!D81&gt;0,Data!D81,"")</f>
        <v/>
      </c>
      <c r="G178" s="67" t="str">
        <f>IF(Data!E81&gt;0,Data!E81,"")</f>
        <v/>
      </c>
      <c r="H178" s="67" t="str">
        <f>IF(Data!E81&gt;0,Data!E81,"")</f>
        <v/>
      </c>
      <c r="I178" s="67" t="str">
        <f>IF(Data!E81&gt;0,Data!E81,"")</f>
        <v/>
      </c>
      <c r="J178" s="67">
        <f>IF(Data!F81&gt;0,Data!F81,"")</f>
        <v>81.41</v>
      </c>
      <c r="K178" s="67">
        <f>IF(Data!F81&gt;0,Data!F81,"")</f>
        <v>81.41</v>
      </c>
      <c r="L178" s="67">
        <f>IF(Data!G81&gt;0,Data!G81,"")</f>
        <v>82.66</v>
      </c>
      <c r="M178" s="67">
        <f>IF(Data!G81&gt;0,Data!G81,"")</f>
        <v>82.66</v>
      </c>
      <c r="N178" s="67">
        <f>IF(Data!G81&gt;0,Data!G81,"")</f>
        <v>82.66</v>
      </c>
    </row>
    <row r="179" spans="1:14">
      <c r="A179" s="266"/>
      <c r="B179" s="265">
        <f t="shared" si="3"/>
        <v>44301</v>
      </c>
      <c r="C179" s="67" t="str">
        <f>IF(Data!C82&gt;0,Data!C82,"")</f>
        <v/>
      </c>
      <c r="D179" s="67" t="str">
        <f>IF(Data!C82&gt;0,Data!C82,"")</f>
        <v/>
      </c>
      <c r="E179" s="67" t="str">
        <f>IF(Data!D82&gt;0,Data!D82,"")</f>
        <v/>
      </c>
      <c r="F179" s="67" t="str">
        <f>IF(Data!D82&gt;0,Data!D82,"")</f>
        <v/>
      </c>
      <c r="G179" s="67" t="str">
        <f>IF(Data!E82&gt;0,Data!E82,"")</f>
        <v/>
      </c>
      <c r="H179" s="67" t="str">
        <f>IF(Data!E82&gt;0,Data!E82,"")</f>
        <v/>
      </c>
      <c r="I179" s="67" t="str">
        <f>IF(Data!E82&gt;0,Data!E82,"")</f>
        <v/>
      </c>
      <c r="J179" s="67">
        <f>IF(Data!F82&gt;0,Data!F82,"")</f>
        <v>85.02</v>
      </c>
      <c r="K179" s="67">
        <f>IF(Data!F82&gt;0,Data!F82,"")</f>
        <v>85.02</v>
      </c>
      <c r="L179" s="67">
        <f>IF(Data!G82&gt;0,Data!G82,"")</f>
        <v>86.26</v>
      </c>
      <c r="M179" s="67">
        <f>IF(Data!G82&gt;0,Data!G82,"")</f>
        <v>86.26</v>
      </c>
      <c r="N179" s="67">
        <f>IF(Data!G82&gt;0,Data!G82,"")</f>
        <v>86.26</v>
      </c>
    </row>
    <row r="180" spans="1:14">
      <c r="A180" s="266"/>
      <c r="B180" s="265">
        <f t="shared" si="3"/>
        <v>44308</v>
      </c>
      <c r="C180" s="67" t="str">
        <f>IF(Data!C83&gt;0,Data!C83,"")</f>
        <v/>
      </c>
      <c r="D180" s="67" t="str">
        <f>IF(Data!C83&gt;0,Data!C83,"")</f>
        <v/>
      </c>
      <c r="E180" s="67" t="str">
        <f>IF(Data!D83&gt;0,Data!D83,"")</f>
        <v/>
      </c>
      <c r="F180" s="67" t="str">
        <f>IF(Data!D83&gt;0,Data!D83,"")</f>
        <v/>
      </c>
      <c r="G180" s="67" t="str">
        <f>IF(Data!E83&gt;0,Data!E83,"")</f>
        <v/>
      </c>
      <c r="H180" s="67" t="str">
        <f>IF(Data!E83&gt;0,Data!E83,"")</f>
        <v/>
      </c>
      <c r="I180" s="67" t="str">
        <f>IF(Data!E83&gt;0,Data!E83,"")</f>
        <v/>
      </c>
      <c r="J180" s="67">
        <f>IF(Data!F83&gt;0,Data!F83,"")</f>
        <v>84.64</v>
      </c>
      <c r="K180" s="67">
        <f>IF(Data!F83&gt;0,Data!F83,"")</f>
        <v>84.64</v>
      </c>
      <c r="L180" s="67">
        <f>IF(Data!G83&gt;0,Data!G83,"")</f>
        <v>86.05</v>
      </c>
      <c r="M180" s="67">
        <f>IF(Data!G83&gt;0,Data!G83,"")</f>
        <v>86.05</v>
      </c>
      <c r="N180" s="67">
        <f>IF(Data!G83&gt;0,Data!G83,"")</f>
        <v>86.05</v>
      </c>
    </row>
    <row r="181" spans="1:14">
      <c r="A181" s="266"/>
      <c r="B181" s="265">
        <f t="shared" si="3"/>
        <v>44315</v>
      </c>
      <c r="C181" s="67" t="str">
        <f>IF(Data!C84&gt;0,Data!C84,"")</f>
        <v/>
      </c>
      <c r="D181" s="67" t="str">
        <f>IF(Data!C84&gt;0,Data!C84,"")</f>
        <v/>
      </c>
      <c r="E181" s="67" t="str">
        <f>IF(Data!D84&gt;0,Data!D84,"")</f>
        <v/>
      </c>
      <c r="F181" s="67" t="str">
        <f>IF(Data!D84&gt;0,Data!D84,"")</f>
        <v/>
      </c>
      <c r="G181" s="67" t="str">
        <f>IF(Data!E84&gt;0,Data!E84,"")</f>
        <v/>
      </c>
      <c r="H181" s="67" t="str">
        <f>IF(Data!E84&gt;0,Data!E84,"")</f>
        <v/>
      </c>
      <c r="I181" s="67" t="str">
        <f>IF(Data!E84&gt;0,Data!E84,"")</f>
        <v/>
      </c>
      <c r="J181" s="67">
        <f>IF(Data!F84&gt;0,Data!F84,"")</f>
        <v>85.89</v>
      </c>
      <c r="K181" s="67">
        <f>IF(Data!F84&gt;0,Data!F84,"")</f>
        <v>85.89</v>
      </c>
      <c r="L181" s="67">
        <f>IF(Data!G84&gt;0,Data!G84,"")</f>
        <v>86.54</v>
      </c>
      <c r="M181" s="67">
        <f>IF(Data!G84&gt;0,Data!G84,"")</f>
        <v>86.54</v>
      </c>
      <c r="N181" s="67">
        <f>IF(Data!G84&gt;0,Data!G84,"")</f>
        <v>86.54</v>
      </c>
    </row>
    <row r="182" spans="1:14">
      <c r="A182" s="266"/>
      <c r="B182" s="265">
        <f t="shared" si="3"/>
        <v>44322</v>
      </c>
      <c r="C182" s="67" t="str">
        <f>IF(Data!C85&gt;0,Data!C85,"")</f>
        <v/>
      </c>
      <c r="D182" s="67" t="str">
        <f>IF(Data!C85&gt;0,Data!C85,"")</f>
        <v/>
      </c>
      <c r="E182" s="67" t="str">
        <f>IF(Data!D85&gt;0,Data!D85,"")</f>
        <v/>
      </c>
      <c r="F182" s="67" t="str">
        <f>IF(Data!D85&gt;0,Data!D85,"")</f>
        <v/>
      </c>
      <c r="G182" s="67" t="str">
        <f>IF(Data!E85&gt;0,Data!E85,"")</f>
        <v/>
      </c>
      <c r="H182" s="67" t="str">
        <f>IF(Data!E85&gt;0,Data!E85,"")</f>
        <v/>
      </c>
      <c r="I182" s="67" t="str">
        <f>IF(Data!E85&gt;0,Data!E85,"")</f>
        <v/>
      </c>
      <c r="J182" s="67">
        <f>IF(Data!F85&gt;0,Data!F85,"")</f>
        <v>83.678569999999993</v>
      </c>
      <c r="K182" s="67">
        <f>IF(Data!F85&gt;0,Data!F85,"")</f>
        <v>83.678569999999993</v>
      </c>
      <c r="L182" s="67">
        <f>IF(Data!G85&gt;0,Data!G85,"")</f>
        <v>90.58</v>
      </c>
      <c r="M182" s="67">
        <f>IF(Data!G85&gt;0,Data!G85,"")</f>
        <v>90.58</v>
      </c>
      <c r="N182" s="67">
        <f>IF(Data!G85&gt;0,Data!G85,"")</f>
        <v>90.58</v>
      </c>
    </row>
    <row r="183" spans="1:14">
      <c r="A183" s="266"/>
      <c r="B183" s="265">
        <f t="shared" si="3"/>
        <v>44329</v>
      </c>
      <c r="C183" s="67" t="str">
        <f>IF(Data!C86&gt;0,Data!C86,"")</f>
        <v/>
      </c>
      <c r="D183" s="67" t="str">
        <f>IF(Data!C86&gt;0,Data!C86,"")</f>
        <v/>
      </c>
      <c r="E183" s="67" t="str">
        <f>IF(Data!D86&gt;0,Data!D86,"")</f>
        <v/>
      </c>
      <c r="F183" s="67" t="str">
        <f>IF(Data!D86&gt;0,Data!D86,"")</f>
        <v/>
      </c>
      <c r="G183" s="67" t="str">
        <f>IF(Data!E86&gt;0,Data!E86,"")</f>
        <v/>
      </c>
      <c r="H183" s="67" t="str">
        <f>IF(Data!E86&gt;0,Data!E86,"")</f>
        <v/>
      </c>
      <c r="I183" s="67" t="str">
        <f>IF(Data!E86&gt;0,Data!E86,"")</f>
        <v/>
      </c>
      <c r="J183" s="67">
        <f>IF(Data!F86&gt;0,Data!F86,"")</f>
        <v>83.678569999999993</v>
      </c>
      <c r="K183" s="67">
        <f>IF(Data!F86&gt;0,Data!F86,"")</f>
        <v>83.678569999999993</v>
      </c>
      <c r="L183" s="67">
        <f>IF(Data!G86&gt;0,Data!G86,"")</f>
        <v>84.98</v>
      </c>
      <c r="M183" s="67">
        <f>IF(Data!G86&gt;0,Data!G86,"")</f>
        <v>84.98</v>
      </c>
      <c r="N183" s="67">
        <f>IF(Data!G86&gt;0,Data!G86,"")</f>
        <v>84.98</v>
      </c>
    </row>
    <row r="184" spans="1:14">
      <c r="A184" s="266"/>
      <c r="B184" s="265">
        <f t="shared" si="3"/>
        <v>44336</v>
      </c>
      <c r="C184" s="67" t="str">
        <f>IF(Data!C87&gt;0,Data!C87,"")</f>
        <v/>
      </c>
      <c r="D184" s="67" t="str">
        <f>IF(Data!C87&gt;0,Data!C87,"")</f>
        <v/>
      </c>
      <c r="E184" s="67" t="str">
        <f>IF(Data!D87&gt;0,Data!D87,"")</f>
        <v/>
      </c>
      <c r="F184" s="67" t="str">
        <f>IF(Data!D87&gt;0,Data!D87,"")</f>
        <v/>
      </c>
      <c r="G184" s="67" t="str">
        <f>IF(Data!E87&gt;0,Data!E87,"")</f>
        <v/>
      </c>
      <c r="H184" s="67" t="str">
        <f>IF(Data!E87&gt;0,Data!E87,"")</f>
        <v/>
      </c>
      <c r="I184" s="67" t="str">
        <f>IF(Data!E87&gt;0,Data!E87,"")</f>
        <v/>
      </c>
      <c r="J184" s="67">
        <f>IF(Data!F87&gt;0,Data!F87,"")</f>
        <v>83.678569999999993</v>
      </c>
      <c r="K184" s="67">
        <f>IF(Data!F87&gt;0,Data!F87,"")</f>
        <v>83.678569999999993</v>
      </c>
      <c r="L184" s="67">
        <f>IF(Data!G87&gt;0,Data!G87,"")</f>
        <v>81.53</v>
      </c>
      <c r="M184" s="67">
        <f>IF(Data!G87&gt;0,Data!G87,"")</f>
        <v>81.53</v>
      </c>
      <c r="N184" s="67">
        <f>IF(Data!G87&gt;0,Data!G87,"")</f>
        <v>81.53</v>
      </c>
    </row>
    <row r="185" spans="1:14">
      <c r="A185" s="266"/>
      <c r="B185" s="265">
        <f t="shared" si="3"/>
        <v>44343</v>
      </c>
      <c r="C185" s="67" t="str">
        <f>IF(Data!C88&gt;0,Data!C88,"")</f>
        <v/>
      </c>
      <c r="D185" s="67" t="str">
        <f>IF(Data!C88&gt;0,Data!C88,"")</f>
        <v/>
      </c>
      <c r="E185" s="67" t="str">
        <f>IF(Data!D88&gt;0,Data!D88,"")</f>
        <v/>
      </c>
      <c r="F185" s="67" t="str">
        <f>IF(Data!D88&gt;0,Data!D88,"")</f>
        <v/>
      </c>
      <c r="G185" s="67" t="str">
        <f>IF(Data!E88&gt;0,Data!E88,"")</f>
        <v/>
      </c>
      <c r="H185" s="67" t="str">
        <f>IF(Data!E88&gt;0,Data!E88,"")</f>
        <v/>
      </c>
      <c r="I185" s="67" t="str">
        <f>IF(Data!E88&gt;0,Data!E88,"")</f>
        <v/>
      </c>
      <c r="J185" s="67">
        <f>IF(Data!F88&gt;0,Data!F88,"")</f>
        <v>83.678569999999993</v>
      </c>
      <c r="K185" s="67">
        <f>IF(Data!F88&gt;0,Data!F88,"")</f>
        <v>83.678569999999993</v>
      </c>
      <c r="L185" s="67">
        <f>IF(Data!G88&gt;0,Data!G88,"")</f>
        <v>82.61</v>
      </c>
      <c r="M185" s="67">
        <f>IF(Data!G88&gt;0,Data!G88,"")</f>
        <v>82.61</v>
      </c>
      <c r="N185" s="67">
        <f>IF(Data!G88&gt;0,Data!G88,"")</f>
        <v>82.61</v>
      </c>
    </row>
    <row r="186" spans="1:14">
      <c r="A186" s="266"/>
      <c r="B186" s="265">
        <f t="shared" si="3"/>
        <v>44350</v>
      </c>
      <c r="C186" s="67" t="str">
        <f>IF(Data!C89&gt;0,Data!C89,"")</f>
        <v/>
      </c>
      <c r="D186" s="67" t="str">
        <f>IF(Data!C89&gt;0,Data!C89,"")</f>
        <v/>
      </c>
      <c r="E186" s="67" t="str">
        <f>IF(Data!D89&gt;0,Data!D89,"")</f>
        <v/>
      </c>
      <c r="F186" s="67" t="str">
        <f>IF(Data!D89&gt;0,Data!D89,"")</f>
        <v/>
      </c>
      <c r="G186" s="67" t="str">
        <f>IF(Data!E89&gt;0,Data!E89,"")</f>
        <v/>
      </c>
      <c r="H186" s="67" t="str">
        <f>IF(Data!E89&gt;0,Data!E89,"")</f>
        <v/>
      </c>
      <c r="I186" s="67" t="str">
        <f>IF(Data!E89&gt;0,Data!E89,"")</f>
        <v/>
      </c>
      <c r="J186" s="67">
        <f>IF(Data!F89&gt;0,Data!F89,"")</f>
        <v>84.21</v>
      </c>
      <c r="K186" s="67">
        <f>IF(Data!F89&gt;0,Data!F89,"")</f>
        <v>84.21</v>
      </c>
      <c r="L186" s="67">
        <f>IF(Data!G89&gt;0,Data!G89,"")</f>
        <v>85.18</v>
      </c>
      <c r="M186" s="67">
        <f>IF(Data!G89&gt;0,Data!G89,"")</f>
        <v>85.18</v>
      </c>
      <c r="N186" s="67">
        <f>IF(Data!G89&gt;0,Data!G89,"")</f>
        <v>85.18</v>
      </c>
    </row>
    <row r="187" spans="1:14">
      <c r="A187" s="266"/>
      <c r="B187" s="265">
        <f t="shared" si="3"/>
        <v>44357</v>
      </c>
      <c r="C187" s="67" t="str">
        <f>IF(Data!C90&gt;0,Data!C90,"")</f>
        <v/>
      </c>
      <c r="D187" s="67" t="str">
        <f>IF(Data!C90&gt;0,Data!C90,"")</f>
        <v/>
      </c>
      <c r="E187" s="67" t="str">
        <f>IF(Data!D90&gt;0,Data!D90,"")</f>
        <v/>
      </c>
      <c r="F187" s="67" t="str">
        <f>IF(Data!D90&gt;0,Data!D90,"")</f>
        <v/>
      </c>
      <c r="G187" s="67" t="str">
        <f>IF(Data!E90&gt;0,Data!E90,"")</f>
        <v/>
      </c>
      <c r="H187" s="67" t="str">
        <f>IF(Data!E90&gt;0,Data!E90,"")</f>
        <v/>
      </c>
      <c r="I187" s="67" t="str">
        <f>IF(Data!E90&gt;0,Data!E90,"")</f>
        <v/>
      </c>
      <c r="J187" s="67">
        <f>IF(Data!F90&gt;0,Data!F90,"")</f>
        <v>87.36</v>
      </c>
      <c r="K187" s="67">
        <f>IF(Data!F90&gt;0,Data!F90,"")</f>
        <v>87.36</v>
      </c>
      <c r="L187" s="67">
        <f>IF(Data!G90&gt;0,Data!G90,"")</f>
        <v>89.26</v>
      </c>
      <c r="M187" s="67">
        <f>IF(Data!G90&gt;0,Data!G90,"")</f>
        <v>89.26</v>
      </c>
      <c r="N187" s="67">
        <f>IF(Data!G90&gt;0,Data!G90,"")</f>
        <v>89.26</v>
      </c>
    </row>
    <row r="188" spans="1:14">
      <c r="A188" s="266"/>
      <c r="B188" s="265">
        <f t="shared" si="3"/>
        <v>44364</v>
      </c>
      <c r="C188" s="67" t="str">
        <f>IF(Data!C91&gt;0,Data!C91,"")</f>
        <v/>
      </c>
      <c r="D188" s="67" t="str">
        <f>IF(Data!C91&gt;0,Data!C91,"")</f>
        <v/>
      </c>
      <c r="E188" s="67" t="str">
        <f>IF(Data!D91&gt;0,Data!D91,"")</f>
        <v/>
      </c>
      <c r="F188" s="67" t="str">
        <f>IF(Data!D91&gt;0,Data!D91,"")</f>
        <v/>
      </c>
      <c r="G188" s="67" t="str">
        <f>IF(Data!E91&gt;0,Data!E91,"")</f>
        <v/>
      </c>
      <c r="H188" s="67" t="str">
        <f>IF(Data!E91&gt;0,Data!E91,"")</f>
        <v/>
      </c>
      <c r="I188" s="67" t="str">
        <f>IF(Data!E91&gt;0,Data!E91,"")</f>
        <v/>
      </c>
      <c r="J188" s="67" t="str">
        <f>IF(Data!F91&gt;0,Data!F91,"")</f>
        <v/>
      </c>
      <c r="K188" s="67" t="str">
        <f>IF(Data!F91&gt;0,Data!F91,"")</f>
        <v/>
      </c>
      <c r="L188" s="67">
        <f>IF(Data!G91&gt;0,Data!G91,"")</f>
        <v>84.06</v>
      </c>
      <c r="M188" s="67">
        <f>IF(Data!G91&gt;0,Data!G91,"")</f>
        <v>84.06</v>
      </c>
      <c r="N188" s="67">
        <f>IF(Data!G91&gt;0,Data!G91,"")</f>
        <v>84.06</v>
      </c>
    </row>
    <row r="189" spans="1:14">
      <c r="A189" s="266"/>
      <c r="B189" s="265">
        <f t="shared" si="3"/>
        <v>44371</v>
      </c>
      <c r="C189" s="67" t="str">
        <f>IF(Data!C92&gt;0,Data!C92,"")</f>
        <v/>
      </c>
      <c r="D189" s="67" t="str">
        <f>IF(Data!C92&gt;0,Data!C92,"")</f>
        <v/>
      </c>
      <c r="E189" s="67" t="str">
        <f>IF(Data!D92&gt;0,Data!D92,"")</f>
        <v/>
      </c>
      <c r="F189" s="67" t="str">
        <f>IF(Data!D92&gt;0,Data!D92,"")</f>
        <v/>
      </c>
      <c r="G189" s="67" t="str">
        <f>IF(Data!E92&gt;0,Data!E92,"")</f>
        <v/>
      </c>
      <c r="H189" s="67" t="str">
        <f>IF(Data!E92&gt;0,Data!E92,"")</f>
        <v/>
      </c>
      <c r="I189" s="67" t="str">
        <f>IF(Data!E92&gt;0,Data!E92,"")</f>
        <v/>
      </c>
      <c r="J189" s="67" t="str">
        <f>IF(Data!F92&gt;0,Data!F92,"")</f>
        <v/>
      </c>
      <c r="K189" s="67" t="str">
        <f>IF(Data!F92&gt;0,Data!F92,"")</f>
        <v/>
      </c>
      <c r="L189" s="67">
        <f>IF(Data!G92&gt;0,Data!G92,"")</f>
        <v>86.73</v>
      </c>
      <c r="M189" s="67">
        <f>IF(Data!G92&gt;0,Data!G92,"")</f>
        <v>86.73</v>
      </c>
      <c r="N189" s="67">
        <f>IF(Data!G92&gt;0,Data!G92,"")</f>
        <v>86.73</v>
      </c>
    </row>
    <row r="190" spans="1:14">
      <c r="A190" s="266"/>
      <c r="B190" s="265">
        <f t="shared" si="3"/>
        <v>44378</v>
      </c>
      <c r="C190" s="67" t="str">
        <f>IF(Data!C93&gt;0,Data!C93,"")</f>
        <v/>
      </c>
      <c r="D190" s="67" t="str">
        <f>IF(Data!C93&gt;0,Data!C93,"")</f>
        <v/>
      </c>
      <c r="E190" s="67" t="str">
        <f>IF(Data!D93&gt;0,Data!D93,"")</f>
        <v/>
      </c>
      <c r="F190" s="67" t="str">
        <f>IF(Data!D93&gt;0,Data!D93,"")</f>
        <v/>
      </c>
      <c r="G190" s="67" t="str">
        <f>IF(Data!E93&gt;0,Data!E93,"")</f>
        <v/>
      </c>
      <c r="H190" s="67" t="str">
        <f>IF(Data!E93&gt;0,Data!E93,"")</f>
        <v/>
      </c>
      <c r="I190" s="67" t="str">
        <f>IF(Data!E93&gt;0,Data!E93,"")</f>
        <v/>
      </c>
      <c r="J190" s="67" t="str">
        <f>IF(Data!F93&gt;0,Data!F93,"")</f>
        <v/>
      </c>
      <c r="K190" s="67" t="str">
        <f>IF(Data!F93&gt;0,Data!F93,"")</f>
        <v/>
      </c>
      <c r="L190" s="67">
        <f>IF(Data!G93&gt;0,Data!G93,"")</f>
        <v>86.12818</v>
      </c>
      <c r="M190" s="67">
        <f>IF(Data!G93&gt;0,Data!G93,"")</f>
        <v>86.12818</v>
      </c>
      <c r="N190" s="67">
        <f>IF(Data!G93&gt;0,Data!G93,"")</f>
        <v>86.12818</v>
      </c>
    </row>
    <row r="191" spans="1:14">
      <c r="A191" s="266"/>
      <c r="B191" s="265">
        <f t="shared" si="3"/>
        <v>44385</v>
      </c>
      <c r="C191" s="67" t="str">
        <f>IF(Data!C94&gt;0,Data!C94,"")</f>
        <v/>
      </c>
      <c r="D191" s="67" t="str">
        <f>IF(Data!C94&gt;0,Data!C94,"")</f>
        <v/>
      </c>
      <c r="E191" s="67" t="str">
        <f>IF(Data!D94&gt;0,Data!D94,"")</f>
        <v/>
      </c>
      <c r="F191" s="67" t="str">
        <f>IF(Data!D94&gt;0,Data!D94,"")</f>
        <v/>
      </c>
      <c r="G191" s="67" t="str">
        <f>IF(Data!E94&gt;0,Data!E94,"")</f>
        <v/>
      </c>
      <c r="H191" s="67" t="str">
        <f>IF(Data!E94&gt;0,Data!E94,"")</f>
        <v/>
      </c>
      <c r="I191" s="67" t="str">
        <f>IF(Data!E94&gt;0,Data!E94,"")</f>
        <v/>
      </c>
      <c r="J191" s="67" t="str">
        <f>IF(Data!F94&gt;0,Data!F94,"")</f>
        <v/>
      </c>
      <c r="K191" s="67" t="str">
        <f>IF(Data!F94&gt;0,Data!F94,"")</f>
        <v/>
      </c>
      <c r="L191" s="67">
        <f>IF(Data!G94&gt;0,Data!G94,"")</f>
        <v>85.88</v>
      </c>
      <c r="M191" s="67">
        <f>IF(Data!G94&gt;0,Data!G94,"")</f>
        <v>85.88</v>
      </c>
      <c r="N191" s="67">
        <f>IF(Data!G94&gt;0,Data!G94,"")</f>
        <v>85.88</v>
      </c>
    </row>
    <row r="192" spans="1:14">
      <c r="A192" s="266"/>
      <c r="B192" s="265">
        <f t="shared" si="3"/>
        <v>44392</v>
      </c>
      <c r="C192" s="67" t="str">
        <f>IF(Data!C95&gt;0,Data!C95,"")</f>
        <v/>
      </c>
      <c r="D192" s="67" t="str">
        <f>IF(Data!C95&gt;0,Data!C95,"")</f>
        <v/>
      </c>
      <c r="E192" s="67" t="str">
        <f>IF(Data!D95&gt;0,Data!D95,"")</f>
        <v/>
      </c>
      <c r="F192" s="67" t="str">
        <f>IF(Data!D95&gt;0,Data!D95,"")</f>
        <v/>
      </c>
      <c r="G192" s="67" t="str">
        <f>IF(Data!E95&gt;0,Data!E95,"")</f>
        <v/>
      </c>
      <c r="H192" s="67" t="str">
        <f>IF(Data!E95&gt;0,Data!E95,"")</f>
        <v/>
      </c>
      <c r="I192" s="67" t="str">
        <f>IF(Data!E95&gt;0,Data!E95,"")</f>
        <v/>
      </c>
      <c r="J192" s="67" t="str">
        <f>IF(Data!F95&gt;0,Data!F95,"")</f>
        <v/>
      </c>
      <c r="K192" s="67" t="str">
        <f>IF(Data!F95&gt;0,Data!F95,"")</f>
        <v/>
      </c>
      <c r="L192" s="67">
        <f>IF(Data!G95&gt;0,Data!G95,"")</f>
        <v>86.63</v>
      </c>
      <c r="M192" s="67">
        <f>IF(Data!G95&gt;0,Data!G95,"")</f>
        <v>86.63</v>
      </c>
      <c r="N192" s="67">
        <f>IF(Data!G95&gt;0,Data!G95,"")</f>
        <v>86.63</v>
      </c>
    </row>
    <row r="193" spans="1:16">
      <c r="A193" s="266"/>
      <c r="B193" s="265">
        <f t="shared" si="3"/>
        <v>44399</v>
      </c>
      <c r="C193" s="67" t="str">
        <f>IF(Data!C96&gt;0,Data!C96,"")</f>
        <v/>
      </c>
      <c r="D193" s="67" t="str">
        <f>IF(Data!C96&gt;0,Data!C96,"")</f>
        <v/>
      </c>
      <c r="E193" s="67" t="str">
        <f>IF(Data!D96&gt;0,Data!D96,"")</f>
        <v/>
      </c>
      <c r="F193" s="67" t="str">
        <f>IF(Data!D96&gt;0,Data!D96,"")</f>
        <v/>
      </c>
      <c r="G193" s="67" t="str">
        <f>IF(Data!E96&gt;0,Data!E96,"")</f>
        <v/>
      </c>
      <c r="H193" s="67" t="str">
        <f>IF(Data!E96&gt;0,Data!E96,"")</f>
        <v/>
      </c>
      <c r="I193" s="67" t="str">
        <f>IF(Data!E96&gt;0,Data!E96,"")</f>
        <v/>
      </c>
      <c r="J193" s="67" t="str">
        <f>IF(Data!F96&gt;0,Data!F96,"")</f>
        <v/>
      </c>
      <c r="K193" s="67" t="str">
        <f>IF(Data!F96&gt;0,Data!F96,"")</f>
        <v/>
      </c>
      <c r="L193" s="67">
        <f>IF(Data!G96&gt;0,Data!G96,"")</f>
        <v>86.38</v>
      </c>
      <c r="M193" s="67">
        <f>IF(Data!G96&gt;0,Data!G96,"")</f>
        <v>86.38</v>
      </c>
      <c r="N193" s="67">
        <f>IF(Data!G96&gt;0,Data!G96,"")</f>
        <v>86.38</v>
      </c>
    </row>
    <row r="194" spans="1:16">
      <c r="A194" s="266"/>
      <c r="B194" s="265">
        <f t="shared" si="3"/>
        <v>44406</v>
      </c>
      <c r="C194" s="67" t="str">
        <f>IF(Data!C97&gt;0,Data!C97,"")</f>
        <v/>
      </c>
      <c r="D194" s="67" t="str">
        <f>IF(Data!C97&gt;0,Data!C97,"")</f>
        <v/>
      </c>
      <c r="E194" s="67" t="str">
        <f>IF(Data!D97&gt;0,Data!D97,"")</f>
        <v/>
      </c>
      <c r="F194" s="67" t="str">
        <f>IF(Data!D97&gt;0,Data!D97,"")</f>
        <v/>
      </c>
      <c r="G194" s="67" t="str">
        <f>IF(Data!E97&gt;0,Data!E97,"")</f>
        <v/>
      </c>
      <c r="H194" s="67" t="str">
        <f>IF(Data!E97&gt;0,Data!E97,"")</f>
        <v/>
      </c>
      <c r="I194" s="67" t="str">
        <f>IF(Data!E97&gt;0,Data!E97,"")</f>
        <v/>
      </c>
      <c r="J194" s="67" t="str">
        <f>IF(Data!F97&gt;0,Data!F97,"")</f>
        <v/>
      </c>
      <c r="K194" s="67" t="str">
        <f>IF(Data!F97&gt;0,Data!F97,"")</f>
        <v/>
      </c>
      <c r="L194" s="67">
        <f>IF(Data!G97&gt;0,Data!G97,"")</f>
        <v>86.03</v>
      </c>
      <c r="M194" s="67">
        <f>IF(Data!G97&gt;0,Data!G97,"")</f>
        <v>86.03</v>
      </c>
      <c r="N194" s="67">
        <f>IF(Data!G97&gt;0,Data!G97,"")</f>
        <v>86.03</v>
      </c>
    </row>
    <row r="195" spans="1:16">
      <c r="A195" s="266"/>
      <c r="B195" s="265">
        <f t="shared" si="3"/>
        <v>44413</v>
      </c>
      <c r="C195" s="67" t="str">
        <f>IF(Data!C98&gt;0,Data!C98,"")</f>
        <v/>
      </c>
      <c r="D195" s="67" t="str">
        <f>IF(Data!C98&gt;0,Data!C98,"")</f>
        <v/>
      </c>
      <c r="E195" s="67" t="str">
        <f>IF(Data!D98&gt;0,Data!D98,"")</f>
        <v/>
      </c>
      <c r="F195" s="67" t="str">
        <f>IF(Data!D98&gt;0,Data!D98,"")</f>
        <v/>
      </c>
      <c r="G195" s="67" t="str">
        <f>IF(Data!E98&gt;0,Data!E98,"")</f>
        <v/>
      </c>
      <c r="H195" s="67" t="str">
        <f>IF(Data!E98&gt;0,Data!E98,"")</f>
        <v/>
      </c>
      <c r="I195" s="67" t="str">
        <f>IF(Data!E98&gt;0,Data!E98,"")</f>
        <v/>
      </c>
      <c r="J195" s="67" t="str">
        <f>IF(Data!F98&gt;0,Data!F98,"")</f>
        <v/>
      </c>
      <c r="K195" s="67" t="str">
        <f>IF(Data!F98&gt;0,Data!F98,"")</f>
        <v/>
      </c>
      <c r="L195" s="67">
        <f>IF(Data!G98&gt;0,Data!G98,"")</f>
        <v>85.01</v>
      </c>
      <c r="M195" s="67">
        <f>IF(Data!G98&gt;0,Data!G98,"")</f>
        <v>85.01</v>
      </c>
      <c r="N195" s="67">
        <f>IF(Data!G98&gt;0,Data!G98,"")</f>
        <v>85.01</v>
      </c>
    </row>
    <row r="196" spans="1:16">
      <c r="A196" s="266"/>
      <c r="B196" s="265"/>
      <c r="C196" s="67" t="str">
        <f>IF(Data!C99&gt;0,Data!C99,"")</f>
        <v/>
      </c>
      <c r="D196" s="67" t="str">
        <f>IF(Data!C99&gt;0,Data!C99,"")</f>
        <v/>
      </c>
      <c r="E196" s="67" t="str">
        <f>IF(Data!D99&gt;0,Data!D99,"")</f>
        <v/>
      </c>
      <c r="F196" s="67" t="str">
        <f>IF(Data!D99&gt;0,Data!D99,"")</f>
        <v/>
      </c>
      <c r="G196" s="67" t="str">
        <f>IF(Data!E99&gt;0,Data!E99,"")</f>
        <v/>
      </c>
      <c r="H196" s="67" t="str">
        <f>IF(Data!E99&gt;0,Data!E99,"")</f>
        <v/>
      </c>
      <c r="I196" s="67" t="str">
        <f>IF(Data!E99&gt;0,Data!E99,"")</f>
        <v/>
      </c>
      <c r="J196" s="67" t="str">
        <f>IF(Data!F99&gt;0,Data!F99,"")</f>
        <v/>
      </c>
      <c r="K196" s="67" t="str">
        <f>IF(Data!F99&gt;0,Data!F99,"")</f>
        <v/>
      </c>
      <c r="L196" s="67" t="str">
        <f>IF(Data!G99&gt;0,Data!G99,"")</f>
        <v/>
      </c>
      <c r="M196" s="67" t="str">
        <f>IF(Data!G99&gt;0,Data!G99,"")</f>
        <v/>
      </c>
      <c r="N196" s="67" t="str">
        <f>IF(Data!G99&gt;0,Data!G99,"")</f>
        <v/>
      </c>
    </row>
    <row r="197" spans="1:16">
      <c r="A197" s="266"/>
      <c r="B197" s="265"/>
      <c r="C197" s="67" t="str">
        <f>IF(Data!C100&gt;0,Data!C100,"")</f>
        <v/>
      </c>
      <c r="D197" s="67" t="str">
        <f>IF(Data!C100&gt;0,Data!C100,"")</f>
        <v/>
      </c>
      <c r="E197" s="67" t="str">
        <f>IF(Data!D100&gt;0,Data!D100,"")</f>
        <v/>
      </c>
      <c r="F197" s="67" t="str">
        <f>IF(Data!D100&gt;0,Data!D100,"")</f>
        <v/>
      </c>
      <c r="G197" s="67" t="str">
        <f>IF(Data!E100&gt;0,Data!E100,"")</f>
        <v/>
      </c>
      <c r="H197" s="67" t="str">
        <f>IF(Data!E100&gt;0,Data!E100,"")</f>
        <v/>
      </c>
      <c r="I197" s="67" t="str">
        <f>IF(Data!E100&gt;0,Data!E100,"")</f>
        <v/>
      </c>
      <c r="J197" s="67" t="str">
        <f>IF(Data!F100&gt;0,Data!F100,"")</f>
        <v/>
      </c>
      <c r="K197" s="67" t="str">
        <f>IF(Data!F100&gt;0,Data!F100,"")</f>
        <v/>
      </c>
      <c r="L197" s="67" t="str">
        <f>IF(Data!G100&gt;0,Data!G100,"")</f>
        <v/>
      </c>
      <c r="M197" s="67" t="str">
        <f>IF(Data!G100&gt;0,Data!G100,"")</f>
        <v/>
      </c>
      <c r="N197" s="67" t="str">
        <f>IF(Data!G100&gt;0,Data!G100,"")</f>
        <v/>
      </c>
    </row>
    <row r="198" spans="1:16">
      <c r="A198" s="267"/>
      <c r="B198" s="265"/>
      <c r="C198" s="67" t="str">
        <f>IF(Data!C101&gt;0,Data!C101,"")</f>
        <v/>
      </c>
      <c r="D198" s="67" t="str">
        <f>IF(Data!C101&gt;0,Data!C101,"")</f>
        <v/>
      </c>
      <c r="E198" s="67" t="str">
        <f>IF(Data!D101&gt;0,Data!D101,"")</f>
        <v/>
      </c>
      <c r="F198" s="67" t="str">
        <f>IF(Data!D101&gt;0,Data!D101,"")</f>
        <v/>
      </c>
      <c r="G198" s="67" t="str">
        <f>IF(Data!E101&gt;0,Data!E101,"")</f>
        <v/>
      </c>
      <c r="H198" s="67" t="str">
        <f>IF(Data!E101&gt;0,Data!E101,"")</f>
        <v/>
      </c>
      <c r="I198" s="67" t="str">
        <f>IF(Data!E101&gt;0,Data!E101,"")</f>
        <v/>
      </c>
      <c r="J198" s="67" t="str">
        <f>IF(Data!F101&gt;0,Data!F101,"")</f>
        <v/>
      </c>
      <c r="K198" s="67" t="str">
        <f>IF(Data!F101&gt;0,Data!F101,"")</f>
        <v/>
      </c>
      <c r="L198" s="67" t="str">
        <f>IF(Data!G101&gt;0,Data!G101,"")</f>
        <v/>
      </c>
      <c r="M198" s="67" t="str">
        <f>IF(Data!G101&gt;0,Data!G101,"")</f>
        <v/>
      </c>
      <c r="N198" s="67" t="str">
        <f>IF(Data!G101&gt;0,Data!G101,"")</f>
        <v/>
      </c>
    </row>
    <row r="199" spans="1:16" ht="13.8" thickBot="1">
      <c r="A199" s="268"/>
      <c r="B199" s="298"/>
      <c r="C199" s="299" t="str">
        <f>IF(Data!C102&gt;0,Data!C102,"")</f>
        <v/>
      </c>
      <c r="D199" s="299" t="str">
        <f>IF(Data!C102&gt;0,Data!C102,"")</f>
        <v/>
      </c>
      <c r="E199" s="299" t="str">
        <f>IF(Data!D102&gt;0,Data!D102,"")</f>
        <v/>
      </c>
      <c r="F199" s="299" t="str">
        <f>IF(Data!D102&gt;0,Data!D102,"")</f>
        <v/>
      </c>
      <c r="G199" s="299" t="str">
        <f>IF(Data!E102&gt;0,Data!E102,"")</f>
        <v/>
      </c>
      <c r="H199" s="299" t="str">
        <f>IF(Data!E102&gt;0,Data!E102,"")</f>
        <v/>
      </c>
      <c r="I199" s="299" t="str">
        <f>IF(Data!E102&gt;0,Data!E102,"")</f>
        <v/>
      </c>
      <c r="J199" s="299" t="str">
        <f>IF(Data!F102&gt;0,Data!F102,"")</f>
        <v/>
      </c>
      <c r="K199" s="299" t="str">
        <f>IF(Data!F102&gt;0,Data!F102,"")</f>
        <v/>
      </c>
      <c r="L199" s="299" t="str">
        <f>IF(Data!G102&gt;0,Data!G102,"")</f>
        <v/>
      </c>
      <c r="M199" s="299" t="str">
        <f>IF(Data!G102&gt;0,Data!G102,"")</f>
        <v/>
      </c>
      <c r="N199" s="299" t="str">
        <f>IF(Data!G102&gt;0,Data!G102,"")</f>
        <v/>
      </c>
    </row>
    <row r="200" spans="1:16">
      <c r="A200" s="181" t="s">
        <v>286</v>
      </c>
      <c r="B200" s="181"/>
      <c r="C200" s="181"/>
      <c r="D200" s="181"/>
      <c r="E200" s="181"/>
      <c r="F200" s="181"/>
      <c r="G200" s="181"/>
      <c r="H200" s="181"/>
      <c r="I200" s="181"/>
      <c r="J200" s="181"/>
      <c r="K200" s="181"/>
      <c r="L200" s="181"/>
      <c r="M200" s="181"/>
      <c r="N200" s="181"/>
    </row>
    <row r="201" spans="1:16">
      <c r="A201" s="61"/>
      <c r="B201" s="61"/>
      <c r="C201" s="61"/>
      <c r="D201" s="61"/>
      <c r="E201" s="61"/>
      <c r="F201" s="61"/>
      <c r="G201" s="61"/>
      <c r="H201" s="61"/>
      <c r="I201" s="61"/>
      <c r="J201" s="61"/>
      <c r="K201" s="61"/>
      <c r="L201" s="61"/>
      <c r="M201" s="61"/>
      <c r="N201" s="61"/>
    </row>
    <row r="202" spans="1:16">
      <c r="A202" s="61"/>
      <c r="B202" s="61"/>
      <c r="C202" s="61"/>
      <c r="D202" s="61"/>
      <c r="E202" s="61"/>
      <c r="F202" s="61"/>
      <c r="G202" s="61"/>
      <c r="H202" s="61"/>
      <c r="I202" s="61"/>
      <c r="J202" s="61"/>
      <c r="K202" s="61"/>
      <c r="L202" s="61"/>
      <c r="M202" s="61"/>
      <c r="N202" s="61"/>
    </row>
    <row r="203" spans="1:16" ht="13.8" thickBot="1">
      <c r="A203" s="72" t="s">
        <v>369</v>
      </c>
      <c r="B203" s="72"/>
      <c r="C203" s="72"/>
      <c r="D203" s="72"/>
      <c r="E203" s="72"/>
      <c r="F203" s="72"/>
      <c r="G203" s="73"/>
      <c r="H203" s="73"/>
      <c r="I203" s="73"/>
      <c r="J203" s="73"/>
      <c r="K203" s="73"/>
      <c r="L203" s="73"/>
      <c r="M203" s="73"/>
      <c r="N203" s="73"/>
      <c r="O203" s="73"/>
      <c r="P203" s="73"/>
    </row>
    <row r="204" spans="1:16">
      <c r="A204" s="74" t="s">
        <v>29</v>
      </c>
      <c r="B204" s="168" t="s">
        <v>33</v>
      </c>
      <c r="C204" s="621" t="s">
        <v>53</v>
      </c>
      <c r="D204" s="621"/>
      <c r="E204" s="623" t="s">
        <v>34</v>
      </c>
      <c r="F204" s="623"/>
      <c r="G204" s="623"/>
      <c r="H204" s="623"/>
      <c r="I204" s="623"/>
      <c r="J204" s="623"/>
      <c r="K204" s="623"/>
      <c r="L204" s="623"/>
      <c r="M204" s="623"/>
      <c r="N204" s="623"/>
      <c r="O204" s="623"/>
      <c r="P204" s="623"/>
    </row>
    <row r="205" spans="1:16" ht="13.8" thickBot="1">
      <c r="A205" s="76" t="s">
        <v>52</v>
      </c>
      <c r="B205" s="167" t="s">
        <v>49</v>
      </c>
      <c r="C205" s="75"/>
      <c r="D205" s="76"/>
      <c r="E205" s="450" t="s">
        <v>128</v>
      </c>
      <c r="F205" s="451" t="s">
        <v>69</v>
      </c>
      <c r="G205" s="451" t="s">
        <v>70</v>
      </c>
      <c r="H205" s="451" t="s">
        <v>71</v>
      </c>
      <c r="I205" s="451" t="s">
        <v>72</v>
      </c>
      <c r="J205" s="451" t="s">
        <v>73</v>
      </c>
      <c r="K205" s="451" t="s">
        <v>74</v>
      </c>
      <c r="L205" s="451" t="s">
        <v>75</v>
      </c>
      <c r="M205" s="451" t="s">
        <v>76</v>
      </c>
      <c r="N205" s="451" t="s">
        <v>77</v>
      </c>
      <c r="O205" s="451" t="s">
        <v>78</v>
      </c>
      <c r="P205" s="451" t="s">
        <v>79</v>
      </c>
    </row>
    <row r="206" spans="1:16">
      <c r="A206" s="77"/>
      <c r="B206" s="77"/>
      <c r="C206" s="78"/>
      <c r="D206" s="79"/>
      <c r="E206" s="619" t="s">
        <v>159</v>
      </c>
      <c r="F206" s="620"/>
      <c r="G206" s="620"/>
      <c r="H206" s="620"/>
      <c r="I206" s="620"/>
      <c r="J206" s="620"/>
      <c r="K206" s="620"/>
      <c r="L206" s="620"/>
      <c r="M206" s="620"/>
      <c r="N206" s="620"/>
      <c r="O206" s="620"/>
      <c r="P206" s="620"/>
    </row>
    <row r="207" spans="1:16">
      <c r="A207" s="269">
        <v>2020</v>
      </c>
      <c r="B207" s="270">
        <v>43958</v>
      </c>
      <c r="C207" s="586" t="s">
        <v>208</v>
      </c>
      <c r="D207" s="587"/>
      <c r="E207" s="80">
        <f>IF(C130="","",C130+Data!C$482)</f>
        <v>51.527999999999999</v>
      </c>
      <c r="F207" s="80">
        <f>IF(D130="","",D130+Data!D$482)</f>
        <v>52.24</v>
      </c>
      <c r="G207" s="80">
        <f>IF(E130="","",E130+Data!E$482)</f>
        <v>53.432000000000002</v>
      </c>
      <c r="H207" s="80">
        <f>IF(F130="","",F130+Data!F$482)</f>
        <v>54.754000000000005</v>
      </c>
      <c r="I207" s="80">
        <f>IF(G130="","",G130+Data!G$482)</f>
        <v>55.16</v>
      </c>
      <c r="J207" s="80">
        <f>IF(H130="","",H130+Data!H$482)</f>
        <v>52.467999999999996</v>
      </c>
      <c r="K207" s="80">
        <f>IF(I130="","",I130+Data!I$482)</f>
        <v>53.237999999999992</v>
      </c>
      <c r="L207" s="80">
        <f>IF(J130="","",J130+Data!J$482)</f>
        <v>52.716000000000001</v>
      </c>
      <c r="M207" s="80">
        <f>IF(K130="","",K130+Data!K$482)</f>
        <v>53.074000000000005</v>
      </c>
      <c r="N207" s="80">
        <f>IF(L130="","",L130+Data!L$482)</f>
        <v>55.136000000000003</v>
      </c>
      <c r="O207" s="80">
        <f>IF(M130="","",M130+Data!M$482)</f>
        <v>58.138000000000005</v>
      </c>
      <c r="P207" s="80">
        <f>IF(N130="","",N130+Data!N$482)</f>
        <v>59.538000000000004</v>
      </c>
    </row>
    <row r="208" spans="1:16">
      <c r="A208" s="271"/>
      <c r="B208" s="270">
        <f>B207+7</f>
        <v>43965</v>
      </c>
      <c r="C208" s="587"/>
      <c r="D208" s="587"/>
      <c r="E208" s="80">
        <f>IF(C131="","",C131+Data!C$482)</f>
        <v>52.317999999999998</v>
      </c>
      <c r="F208" s="80">
        <f>IF(D131="","",D131+Data!D$482)</f>
        <v>53.03</v>
      </c>
      <c r="G208" s="80">
        <f>IF(E131="","",E131+Data!E$482)</f>
        <v>54.241999999999997</v>
      </c>
      <c r="H208" s="80">
        <f>IF(F131="","",F131+Data!F$482)</f>
        <v>55.564</v>
      </c>
      <c r="I208" s="80">
        <f>IF(G131="","",G131+Data!G$482)</f>
        <v>55.85</v>
      </c>
      <c r="J208" s="80">
        <f>IF(H131="","",H131+Data!H$482)</f>
        <v>53.158000000000001</v>
      </c>
      <c r="K208" s="80">
        <f>IF(I131="","",I131+Data!I$482)</f>
        <v>53.927999999999997</v>
      </c>
      <c r="L208" s="80">
        <f>IF(J131="","",J131+Data!J$482)</f>
        <v>53.375999999999998</v>
      </c>
      <c r="M208" s="80">
        <f>IF(K131="","",K131+Data!K$482)</f>
        <v>53.734000000000002</v>
      </c>
      <c r="N208" s="80">
        <f>IF(L131="","",L131+Data!L$482)</f>
        <v>55.655999999999999</v>
      </c>
      <c r="O208" s="80">
        <f>IF(M131="","",M131+Data!M$482)</f>
        <v>58.658000000000001</v>
      </c>
      <c r="P208" s="80">
        <f>IF(N131="","",N131+Data!N$482)</f>
        <v>60.058</v>
      </c>
    </row>
    <row r="209" spans="1:16">
      <c r="A209" s="271"/>
      <c r="B209" s="270">
        <f t="shared" ref="B209:B272" si="4">B208+7</f>
        <v>43972</v>
      </c>
      <c r="C209" s="74"/>
      <c r="D209" s="74"/>
      <c r="E209" s="80">
        <f>IF(C132="","",C132+Data!C$482)</f>
        <v>53.227999999999994</v>
      </c>
      <c r="F209" s="80">
        <f>IF(D132="","",D132+Data!D$482)</f>
        <v>53.94</v>
      </c>
      <c r="G209" s="80">
        <f>IF(E132="","",E132+Data!E$482)</f>
        <v>55.182000000000002</v>
      </c>
      <c r="H209" s="80">
        <f>IF(F132="","",F132+Data!F$482)</f>
        <v>56.504000000000005</v>
      </c>
      <c r="I209" s="80">
        <f>IF(G132="","",G132+Data!G$482)</f>
        <v>56.76</v>
      </c>
      <c r="J209" s="80">
        <f>IF(H132="","",H132+Data!H$482)</f>
        <v>54.067999999999998</v>
      </c>
      <c r="K209" s="80">
        <f>IF(I132="","",I132+Data!I$482)</f>
        <v>54.837999999999994</v>
      </c>
      <c r="L209" s="80">
        <f>IF(J132="","",J132+Data!J$482)</f>
        <v>54.015999999999998</v>
      </c>
      <c r="M209" s="80">
        <f>IF(K132="","",K132+Data!K$482)</f>
        <v>54.374000000000002</v>
      </c>
      <c r="N209" s="80">
        <f>IF(L132="","",L132+Data!L$482)</f>
        <v>56.076000000000001</v>
      </c>
      <c r="O209" s="80">
        <f>IF(M132="","",M132+Data!M$482)</f>
        <v>59.078000000000003</v>
      </c>
      <c r="P209" s="80">
        <f>IF(N132="","",N132+Data!N$482)</f>
        <v>60.478000000000002</v>
      </c>
    </row>
    <row r="210" spans="1:16">
      <c r="A210" s="271"/>
      <c r="B210" s="270">
        <f t="shared" si="4"/>
        <v>43979</v>
      </c>
      <c r="C210" s="74"/>
      <c r="D210" s="74"/>
      <c r="E210" s="80">
        <f>IF(C133="","",C133+Data!C$482)</f>
        <v>52.058</v>
      </c>
      <c r="F210" s="80">
        <f>IF(D133="","",D133+Data!D$482)</f>
        <v>52.77</v>
      </c>
      <c r="G210" s="80">
        <f>IF(E133="","",E133+Data!E$482)</f>
        <v>54.021999999999998</v>
      </c>
      <c r="H210" s="80">
        <f>IF(F133="","",F133+Data!F$482)</f>
        <v>55.344000000000001</v>
      </c>
      <c r="I210" s="80">
        <f>IF(G133="","",G133+Data!G$482)</f>
        <v>55.83</v>
      </c>
      <c r="J210" s="80">
        <f>IF(H133="","",H133+Data!H$482)</f>
        <v>53.137999999999998</v>
      </c>
      <c r="K210" s="80">
        <f>IF(I133="","",I133+Data!I$482)</f>
        <v>53.907999999999994</v>
      </c>
      <c r="L210" s="80">
        <f>IF(J133="","",J133+Data!J$482)</f>
        <v>53.426000000000002</v>
      </c>
      <c r="M210" s="80">
        <f>IF(K133="","",K133+Data!K$482)</f>
        <v>53.784000000000006</v>
      </c>
      <c r="N210" s="80">
        <f>IF(L133="","",L133+Data!L$482)</f>
        <v>55.936</v>
      </c>
      <c r="O210" s="80">
        <f>IF(M133="","",M133+Data!M$482)</f>
        <v>58.938000000000002</v>
      </c>
      <c r="P210" s="80">
        <f>IF(N133="","",N133+Data!N$482)</f>
        <v>60.338000000000001</v>
      </c>
    </row>
    <row r="211" spans="1:16">
      <c r="A211" s="271"/>
      <c r="B211" s="270">
        <f t="shared" si="4"/>
        <v>43986</v>
      </c>
      <c r="C211" s="74"/>
      <c r="D211" s="74"/>
      <c r="E211" s="80">
        <f>IF(C134="","",C134+Data!C$482)</f>
        <v>54.397999999999996</v>
      </c>
      <c r="F211" s="80">
        <f>IF(D134="","",D134+Data!D$482)</f>
        <v>55.11</v>
      </c>
      <c r="G211" s="80">
        <f>IF(E134="","",E134+Data!E$482)</f>
        <v>56.061999999999998</v>
      </c>
      <c r="H211" s="80">
        <f>IF(F134="","",F134+Data!F$482)</f>
        <v>57.384</v>
      </c>
      <c r="I211" s="80">
        <f>IF(G134="","",G134+Data!G$482)</f>
        <v>57.51</v>
      </c>
      <c r="J211" s="80">
        <f>IF(H134="","",H134+Data!H$482)</f>
        <v>54.817999999999998</v>
      </c>
      <c r="K211" s="80">
        <f>IF(I134="","",I134+Data!I$482)</f>
        <v>55.587999999999994</v>
      </c>
      <c r="L211" s="80">
        <f>IF(J134="","",J134+Data!J$482)</f>
        <v>54.515999999999998</v>
      </c>
      <c r="M211" s="80">
        <f>IF(K134="","",K134+Data!K$482)</f>
        <v>54.874000000000002</v>
      </c>
      <c r="N211" s="80">
        <f>IF(L134="","",L134+Data!L$482)</f>
        <v>56.545999999999999</v>
      </c>
      <c r="O211" s="80">
        <f>IF(M134="","",M134+Data!M$482)</f>
        <v>59.548000000000002</v>
      </c>
      <c r="P211" s="80">
        <f>IF(N134="","",N134+Data!N$482)</f>
        <v>60.948</v>
      </c>
    </row>
    <row r="212" spans="1:16">
      <c r="A212" s="271"/>
      <c r="B212" s="270">
        <f t="shared" si="4"/>
        <v>43993</v>
      </c>
      <c r="C212" s="74"/>
      <c r="D212" s="74"/>
      <c r="E212" s="80">
        <f>IF(C135="","",C135+Data!C$482)</f>
        <v>54.437999999999995</v>
      </c>
      <c r="F212" s="80">
        <f>IF(D135="","",D135+Data!D$482)</f>
        <v>55.15</v>
      </c>
      <c r="G212" s="80">
        <f>IF(E135="","",E135+Data!E$482)</f>
        <v>55.972000000000001</v>
      </c>
      <c r="H212" s="80">
        <f>IF(F135="","",F135+Data!F$482)</f>
        <v>57.294000000000004</v>
      </c>
      <c r="I212" s="80">
        <f>IF(G135="","",G135+Data!G$482)</f>
        <v>57.31</v>
      </c>
      <c r="J212" s="80">
        <f>IF(H135="","",H135+Data!H$482)</f>
        <v>54.618000000000002</v>
      </c>
      <c r="K212" s="80">
        <f>IF(I135="","",I135+Data!I$482)</f>
        <v>55.387999999999998</v>
      </c>
      <c r="L212" s="80">
        <f>IF(J135="","",J135+Data!J$482)</f>
        <v>54.305999999999997</v>
      </c>
      <c r="M212" s="80">
        <f>IF(K135="","",K135+Data!K$482)</f>
        <v>54.664000000000001</v>
      </c>
      <c r="N212" s="80">
        <f>IF(L135="","",L135+Data!L$482)</f>
        <v>56.225999999999999</v>
      </c>
      <c r="O212" s="80">
        <f>IF(M135="","",M135+Data!M$482)</f>
        <v>59.228000000000002</v>
      </c>
      <c r="P212" s="80">
        <f>IF(N135="","",N135+Data!N$482)</f>
        <v>60.628</v>
      </c>
    </row>
    <row r="213" spans="1:16">
      <c r="A213" s="271"/>
      <c r="B213" s="270">
        <f t="shared" si="4"/>
        <v>44000</v>
      </c>
      <c r="C213" s="74"/>
      <c r="D213" s="74"/>
      <c r="E213" s="80">
        <f>IF(C136="","",C136+Data!C$482)</f>
        <v>54.227999999999994</v>
      </c>
      <c r="F213" s="80">
        <f>IF(D136="","",D136+Data!D$482)</f>
        <v>54.94</v>
      </c>
      <c r="G213" s="80">
        <f>IF(E136="","",E136+Data!E$482)</f>
        <v>56.002000000000002</v>
      </c>
      <c r="H213" s="80">
        <f>IF(F136="","",F136+Data!F$482)</f>
        <v>57.324000000000005</v>
      </c>
      <c r="I213" s="80">
        <f>IF(G136="","",G136+Data!G$482)</f>
        <v>57.51</v>
      </c>
      <c r="J213" s="80">
        <f>IF(H136="","",H136+Data!H$482)</f>
        <v>54.817999999999998</v>
      </c>
      <c r="K213" s="80">
        <f>IF(I136="","",I136+Data!I$482)</f>
        <v>55.587999999999994</v>
      </c>
      <c r="L213" s="80">
        <f>IF(J136="","",J136+Data!J$482)</f>
        <v>54.705999999999996</v>
      </c>
      <c r="M213" s="80">
        <f>IF(K136="","",K136+Data!K$482)</f>
        <v>55.064</v>
      </c>
      <c r="N213" s="80">
        <f>IF(L136="","",L136+Data!L$482)</f>
        <v>56.716000000000001</v>
      </c>
      <c r="O213" s="80">
        <f>IF(M136="","",M136+Data!M$482)</f>
        <v>59.718000000000004</v>
      </c>
      <c r="P213" s="80">
        <f>IF(N136="","",N136+Data!N$482)</f>
        <v>61.118000000000002</v>
      </c>
    </row>
    <row r="214" spans="1:16">
      <c r="A214" s="271"/>
      <c r="B214" s="270">
        <f t="shared" si="4"/>
        <v>44007</v>
      </c>
      <c r="C214" s="74"/>
      <c r="D214" s="74"/>
      <c r="E214" s="80">
        <f>IF(C137="","",C137+Data!C$482)</f>
        <v>55.247999999999998</v>
      </c>
      <c r="F214" s="80">
        <f>IF(D137="","",D137+Data!D$482)</f>
        <v>55.96</v>
      </c>
      <c r="G214" s="80">
        <f>IF(E137="","",E137+Data!E$482)</f>
        <v>56.182000000000002</v>
      </c>
      <c r="H214" s="80">
        <f>IF(F137="","",F137+Data!F$482)</f>
        <v>57.504000000000005</v>
      </c>
      <c r="I214" s="80">
        <f>IF(G137="","",G137+Data!G$482)</f>
        <v>57.61</v>
      </c>
      <c r="J214" s="80">
        <f>IF(H137="","",H137+Data!H$482)</f>
        <v>54.917999999999999</v>
      </c>
      <c r="K214" s="80">
        <f>IF(I137="","",I137+Data!I$482)</f>
        <v>55.687999999999995</v>
      </c>
      <c r="L214" s="80">
        <f>IF(J137="","",J137+Data!J$482)</f>
        <v>54.705999999999996</v>
      </c>
      <c r="M214" s="80">
        <f>IF(K137="","",K137+Data!K$482)</f>
        <v>55.064</v>
      </c>
      <c r="N214" s="80">
        <f>IF(L137="","",L137+Data!L$482)</f>
        <v>56.686</v>
      </c>
      <c r="O214" s="80">
        <f>IF(M137="","",M137+Data!M$482)</f>
        <v>59.688000000000002</v>
      </c>
      <c r="P214" s="80">
        <f>IF(N137="","",N137+Data!N$482)</f>
        <v>61.088000000000001</v>
      </c>
    </row>
    <row r="215" spans="1:16">
      <c r="A215" s="271"/>
      <c r="B215" s="270">
        <f t="shared" si="4"/>
        <v>44014</v>
      </c>
      <c r="C215" s="74"/>
      <c r="D215" s="74"/>
      <c r="E215" s="80">
        <f>IF(C138="","",C138+Data!C$482)</f>
        <v>58.407999999999994</v>
      </c>
      <c r="F215" s="80">
        <f>IF(D138="","",D138+Data!D$482)</f>
        <v>59.12</v>
      </c>
      <c r="G215" s="80">
        <f>IF(E138="","",E138+Data!E$482)</f>
        <v>59.432000000000002</v>
      </c>
      <c r="H215" s="80">
        <f>IF(F138="","",F138+Data!F$482)</f>
        <v>60.754000000000005</v>
      </c>
      <c r="I215" s="80">
        <f>IF(G138="","",G138+Data!G$482)</f>
        <v>60.96</v>
      </c>
      <c r="J215" s="80">
        <f>IF(H138="","",H138+Data!H$482)</f>
        <v>58.268000000000001</v>
      </c>
      <c r="K215" s="80">
        <f>IF(I138="","",I138+Data!I$482)</f>
        <v>59.037999999999997</v>
      </c>
      <c r="L215" s="80">
        <f>IF(J138="","",J138+Data!J$482)</f>
        <v>58.215999999999994</v>
      </c>
      <c r="M215" s="80">
        <f>IF(K138="","",K138+Data!K$482)</f>
        <v>58.573999999999998</v>
      </c>
      <c r="N215" s="80">
        <f>IF(L138="","",L138+Data!L$482)</f>
        <v>60.305999999999997</v>
      </c>
      <c r="O215" s="80">
        <f>IF(M138="","",M138+Data!M$482)</f>
        <v>63.308</v>
      </c>
      <c r="P215" s="80">
        <f>IF(N138="","",N138+Data!N$482)</f>
        <v>64.707999999999998</v>
      </c>
    </row>
    <row r="216" spans="1:16">
      <c r="A216" s="271"/>
      <c r="B216" s="270">
        <f t="shared" si="4"/>
        <v>44021</v>
      </c>
      <c r="C216" s="74"/>
      <c r="D216" s="74"/>
      <c r="E216" s="80">
        <f>IF(C139="","",C139+Data!C$482)</f>
        <v>59.198</v>
      </c>
      <c r="F216" s="80">
        <f>IF(D139="","",D139+Data!D$482)</f>
        <v>59.910000000000004</v>
      </c>
      <c r="G216" s="80">
        <f>IF(E139="","",E139+Data!E$482)</f>
        <v>60.372</v>
      </c>
      <c r="H216" s="80">
        <f>IF(F139="","",F139+Data!F$482)</f>
        <v>61.694000000000003</v>
      </c>
      <c r="I216" s="80">
        <f>IF(G139="","",G139+Data!G$482)</f>
        <v>61.779999999999994</v>
      </c>
      <c r="J216" s="80">
        <f>IF(H139="","",H139+Data!H$482)</f>
        <v>59.087999999999994</v>
      </c>
      <c r="K216" s="80">
        <f>IF(I139="","",I139+Data!I$482)</f>
        <v>59.85799999999999</v>
      </c>
      <c r="L216" s="80">
        <f>IF(J139="","",J139+Data!J$482)</f>
        <v>58.986000000000004</v>
      </c>
      <c r="M216" s="80">
        <f>IF(K139="","",K139+Data!K$482)</f>
        <v>59.344000000000008</v>
      </c>
      <c r="N216" s="80">
        <f>IF(L139="","",L139+Data!L$482)</f>
        <v>61.116</v>
      </c>
      <c r="O216" s="80">
        <f>IF(M139="","",M139+Data!M$482)</f>
        <v>64.117999999999995</v>
      </c>
      <c r="P216" s="80">
        <f>IF(N139="","",N139+Data!N$482)</f>
        <v>65.518000000000001</v>
      </c>
    </row>
    <row r="217" spans="1:16">
      <c r="A217" s="271"/>
      <c r="B217" s="270">
        <f t="shared" si="4"/>
        <v>44028</v>
      </c>
      <c r="C217" s="74"/>
      <c r="D217" s="74"/>
      <c r="E217" s="80">
        <f>IF(C140="","",C140+Data!C$482)</f>
        <v>57.738</v>
      </c>
      <c r="F217" s="80">
        <f>IF(D140="","",D140+Data!D$482)</f>
        <v>58.45</v>
      </c>
      <c r="G217" s="80">
        <f>IF(E140="","",E140+Data!E$482)</f>
        <v>59.021999999999998</v>
      </c>
      <c r="H217" s="80">
        <f>IF(F140="","",F140+Data!F$482)</f>
        <v>60.344000000000001</v>
      </c>
      <c r="I217" s="80">
        <f>IF(G140="","",G140+Data!G$482)</f>
        <v>60.48</v>
      </c>
      <c r="J217" s="80">
        <f>IF(H140="","",H140+Data!H$482)</f>
        <v>57.787999999999997</v>
      </c>
      <c r="K217" s="80">
        <f>IF(I140="","",I140+Data!I$482)</f>
        <v>58.557999999999993</v>
      </c>
      <c r="L217" s="80">
        <f>IF(J140="","",J140+Data!J$482)</f>
        <v>57.746000000000002</v>
      </c>
      <c r="M217" s="80">
        <f>IF(K140="","",K140+Data!K$482)</f>
        <v>58.104000000000006</v>
      </c>
      <c r="N217" s="80">
        <f>IF(L140="","",L140+Data!L$482)</f>
        <v>59.956000000000003</v>
      </c>
      <c r="O217" s="80">
        <f>IF(M140="","",M140+Data!M$482)</f>
        <v>62.958000000000006</v>
      </c>
      <c r="P217" s="80">
        <f>IF(N140="","",N140+Data!N$482)</f>
        <v>64.358000000000004</v>
      </c>
    </row>
    <row r="218" spans="1:16">
      <c r="A218" s="271"/>
      <c r="B218" s="270">
        <f t="shared" si="4"/>
        <v>44035</v>
      </c>
      <c r="C218" s="74"/>
      <c r="D218" s="74"/>
      <c r="E218" s="80">
        <f>IF(C141="","",C141+Data!C$482)</f>
        <v>56.537999999999997</v>
      </c>
      <c r="F218" s="80">
        <f>IF(D141="","",D141+Data!D$482)</f>
        <v>57.25</v>
      </c>
      <c r="G218" s="80">
        <f>IF(E141="","",E141+Data!E$482)</f>
        <v>58.402000000000001</v>
      </c>
      <c r="H218" s="80">
        <f>IF(F141="","",F141+Data!F$482)</f>
        <v>59.724000000000004</v>
      </c>
      <c r="I218" s="80">
        <f>IF(G141="","",G141+Data!G$482)</f>
        <v>59.92</v>
      </c>
      <c r="J218" s="80">
        <f>IF(H141="","",H141+Data!H$482)</f>
        <v>57.228000000000002</v>
      </c>
      <c r="K218" s="80">
        <f>IF(I141="","",I141+Data!I$482)</f>
        <v>57.997999999999998</v>
      </c>
      <c r="L218" s="80">
        <f>IF(J141="","",J141+Data!J$482)</f>
        <v>57.216000000000001</v>
      </c>
      <c r="M218" s="80">
        <f>IF(K141="","",K141+Data!K$482)</f>
        <v>57.574000000000005</v>
      </c>
      <c r="N218" s="80">
        <f>IF(L141="","",L141+Data!L$482)</f>
        <v>59.496000000000002</v>
      </c>
      <c r="O218" s="80">
        <f>IF(M141="","",M141+Data!M$482)</f>
        <v>62.498000000000005</v>
      </c>
      <c r="P218" s="80">
        <f>IF(N141="","",N141+Data!N$482)</f>
        <v>63.898000000000003</v>
      </c>
    </row>
    <row r="219" spans="1:16">
      <c r="A219" s="271"/>
      <c r="B219" s="270">
        <f t="shared" si="4"/>
        <v>44042</v>
      </c>
      <c r="C219" s="74"/>
      <c r="D219" s="74"/>
      <c r="E219" s="80">
        <f>IF(C142="","",C142+Data!C$482)</f>
        <v>57.677999999999997</v>
      </c>
      <c r="F219" s="80">
        <f>IF(D142="","",D142+Data!D$482)</f>
        <v>58.39</v>
      </c>
      <c r="G219" s="80">
        <f>IF(E142="","",E142+Data!E$482)</f>
        <v>59.661999999999999</v>
      </c>
      <c r="H219" s="80">
        <f>IF(F142="","",F142+Data!F$482)</f>
        <v>60.984000000000002</v>
      </c>
      <c r="I219" s="80">
        <f>IF(G142="","",G142+Data!G$482)</f>
        <v>61.1</v>
      </c>
      <c r="J219" s="80">
        <f>IF(H142="","",H142+Data!H$482)</f>
        <v>58.408000000000001</v>
      </c>
      <c r="K219" s="80">
        <f>IF(I142="","",I142+Data!I$482)</f>
        <v>59.177999999999997</v>
      </c>
      <c r="L219" s="80">
        <f>IF(J142="","",J142+Data!J$482)</f>
        <v>58.435999999999993</v>
      </c>
      <c r="M219" s="80">
        <f>IF(K142="","",K142+Data!K$482)</f>
        <v>58.793999999999997</v>
      </c>
      <c r="N219" s="80">
        <f>IF(L142="","",L142+Data!L$482)</f>
        <v>60.686000000000007</v>
      </c>
      <c r="O219" s="80">
        <f>IF(M142="","",M142+Data!M$482)</f>
        <v>63.688000000000009</v>
      </c>
      <c r="P219" s="80">
        <f>IF(N142="","",N142+Data!N$482)</f>
        <v>65.088000000000008</v>
      </c>
    </row>
    <row r="220" spans="1:16">
      <c r="A220" s="271"/>
      <c r="B220" s="270">
        <f t="shared" si="4"/>
        <v>44049</v>
      </c>
      <c r="C220" s="74"/>
      <c r="D220" s="74"/>
      <c r="E220" s="80">
        <f>IF(C143="","",C143+Data!C$482)</f>
        <v>59.267999999999994</v>
      </c>
      <c r="F220" s="80">
        <f>IF(D143="","",D143+Data!D$482)</f>
        <v>59.98</v>
      </c>
      <c r="G220" s="80">
        <f>IF(E143="","",E143+Data!E$482)</f>
        <v>61.331999999999994</v>
      </c>
      <c r="H220" s="80">
        <f>IF(F143="","",F143+Data!F$482)</f>
        <v>62.653999999999996</v>
      </c>
      <c r="I220" s="80">
        <f>IF(G143="","",G143+Data!G$482)</f>
        <v>62.779999999999994</v>
      </c>
      <c r="J220" s="80">
        <f>IF(H143="","",H143+Data!H$482)</f>
        <v>60.087999999999994</v>
      </c>
      <c r="K220" s="80">
        <f>IF(I143="","",I143+Data!I$482)</f>
        <v>60.85799999999999</v>
      </c>
      <c r="L220" s="80">
        <f>IF(J143="","",J143+Data!J$482)</f>
        <v>59.866</v>
      </c>
      <c r="M220" s="80">
        <f>IF(K143="","",K143+Data!K$482)</f>
        <v>60.224000000000004</v>
      </c>
      <c r="N220" s="80">
        <f>IF(L143="","",L143+Data!L$482)</f>
        <v>61.805999999999997</v>
      </c>
      <c r="O220" s="80">
        <f>IF(M143="","",M143+Data!M$482)</f>
        <v>64.807999999999993</v>
      </c>
      <c r="P220" s="80">
        <f>IF(N143="","",N143+Data!N$482)</f>
        <v>66.207999999999998</v>
      </c>
    </row>
    <row r="221" spans="1:16">
      <c r="A221" s="271"/>
      <c r="B221" s="270">
        <f t="shared" si="4"/>
        <v>44056</v>
      </c>
      <c r="C221" s="74"/>
      <c r="D221" s="74"/>
      <c r="E221" s="80">
        <f>IF(C144="","",C144+Data!C$482)</f>
        <v>57.287999999999997</v>
      </c>
      <c r="F221" s="80">
        <f>IF(D144="","",D144+Data!D$482)</f>
        <v>58</v>
      </c>
      <c r="G221" s="80">
        <f>IF(E144="","",E144+Data!E$482)</f>
        <v>59.472000000000001</v>
      </c>
      <c r="H221" s="80">
        <f>IF(F144="","",F144+Data!F$482)</f>
        <v>60.794000000000004</v>
      </c>
      <c r="I221" s="80">
        <f>IF(G144="","",G144+Data!G$482)</f>
        <v>61.21</v>
      </c>
      <c r="J221" s="80">
        <f>IF(H144="","",H144+Data!H$482)</f>
        <v>58.518000000000001</v>
      </c>
      <c r="K221" s="80">
        <f>IF(I144="","",I144+Data!I$482)</f>
        <v>59.287999999999997</v>
      </c>
      <c r="L221" s="80">
        <f>IF(J144="","",J144+Data!J$482)</f>
        <v>58.605999999999995</v>
      </c>
      <c r="M221" s="80">
        <f>IF(K144="","",K144+Data!K$482)</f>
        <v>58.963999999999999</v>
      </c>
      <c r="N221" s="80">
        <f>IF(L144="","",L144+Data!L$482)</f>
        <v>60.796000000000006</v>
      </c>
      <c r="O221" s="80">
        <f>IF(M144="","",M144+Data!M$482)</f>
        <v>63.798000000000009</v>
      </c>
      <c r="P221" s="80">
        <f>IF(N144="","",N144+Data!N$482)</f>
        <v>65.198000000000008</v>
      </c>
    </row>
    <row r="222" spans="1:16">
      <c r="A222" s="271"/>
      <c r="B222" s="270">
        <f t="shared" si="4"/>
        <v>44063</v>
      </c>
      <c r="C222" s="74"/>
      <c r="D222" s="74"/>
      <c r="E222" s="80">
        <f>IF(C145="","",C145+Data!C$482)</f>
        <v>58.777999999999999</v>
      </c>
      <c r="F222" s="80">
        <f>IF(D145="","",D145+Data!D$482)</f>
        <v>59.49</v>
      </c>
      <c r="G222" s="80">
        <f>IF(E145="","",E145+Data!E$482)</f>
        <v>61.001999999999995</v>
      </c>
      <c r="H222" s="80">
        <f>IF(F145="","",F145+Data!F$482)</f>
        <v>62.323999999999998</v>
      </c>
      <c r="I222" s="80">
        <f>IF(G145="","",G145+Data!G$482)</f>
        <v>62.71</v>
      </c>
      <c r="J222" s="80">
        <f>IF(H145="","",H145+Data!H$482)</f>
        <v>60.018000000000001</v>
      </c>
      <c r="K222" s="80">
        <f>IF(I145="","",I145+Data!I$482)</f>
        <v>60.787999999999997</v>
      </c>
      <c r="L222" s="80">
        <f>IF(J145="","",J145+Data!J$482)</f>
        <v>60.055999999999997</v>
      </c>
      <c r="M222" s="80">
        <f>IF(K145="","",K145+Data!K$482)</f>
        <v>60.414000000000001</v>
      </c>
      <c r="N222" s="80">
        <f>IF(L145="","",L145+Data!L$482)</f>
        <v>62.116</v>
      </c>
      <c r="O222" s="80">
        <f>IF(M145="","",M145+Data!M$482)</f>
        <v>65.117999999999995</v>
      </c>
      <c r="P222" s="80">
        <f>IF(N145="","",N145+Data!N$482)</f>
        <v>66.518000000000001</v>
      </c>
    </row>
    <row r="223" spans="1:16">
      <c r="A223" s="271"/>
      <c r="B223" s="270">
        <f t="shared" si="4"/>
        <v>44070</v>
      </c>
      <c r="C223" s="74"/>
      <c r="D223" s="74"/>
      <c r="E223" s="80">
        <f>IF(C146="","",C146+Data!C$482)</f>
        <v>59.618000000000002</v>
      </c>
      <c r="F223" s="80">
        <f>IF(D146="","",D146+Data!D$482)</f>
        <v>60.330000000000005</v>
      </c>
      <c r="G223" s="80">
        <f>IF(E146="","",E146+Data!E$482)</f>
        <v>61.852000000000004</v>
      </c>
      <c r="H223" s="80">
        <f>IF(F146="","",F146+Data!F$482)</f>
        <v>63.174000000000007</v>
      </c>
      <c r="I223" s="80">
        <f>IF(G146="","",G146+Data!G$482)</f>
        <v>63.559999999999995</v>
      </c>
      <c r="J223" s="80">
        <f>IF(H146="","",H146+Data!H$482)</f>
        <v>60.867999999999995</v>
      </c>
      <c r="K223" s="80">
        <f>IF(I146="","",I146+Data!I$482)</f>
        <v>61.637999999999991</v>
      </c>
      <c r="L223" s="80">
        <f>IF(J146="","",J146+Data!J$482)</f>
        <v>60.935999999999993</v>
      </c>
      <c r="M223" s="80">
        <f>IF(K146="","",K146+Data!K$482)</f>
        <v>61.293999999999997</v>
      </c>
      <c r="N223" s="80">
        <f>IF(L146="","",L146+Data!L$482)</f>
        <v>63.116</v>
      </c>
      <c r="O223" s="80">
        <f>IF(M146="","",M146+Data!M$482)</f>
        <v>66.117999999999995</v>
      </c>
      <c r="P223" s="80">
        <f>IF(N146="","",N146+Data!N$482)</f>
        <v>67.518000000000001</v>
      </c>
    </row>
    <row r="224" spans="1:16">
      <c r="A224" s="271"/>
      <c r="B224" s="270">
        <f t="shared" si="4"/>
        <v>44077</v>
      </c>
      <c r="C224" s="472"/>
      <c r="D224" s="472"/>
      <c r="E224" s="80">
        <f>IF(C147="","",C147+Data!C$482)</f>
        <v>58.417999999999999</v>
      </c>
      <c r="F224" s="80">
        <f>IF(D147="","",D147+Data!D$482)</f>
        <v>59.13</v>
      </c>
      <c r="G224" s="80">
        <f>IF(E147="","",E147+Data!E$482)</f>
        <v>60.762</v>
      </c>
      <c r="H224" s="80">
        <f>IF(F147="","",F147+Data!F$482)</f>
        <v>62.084000000000003</v>
      </c>
      <c r="I224" s="80">
        <f>IF(G147="","",G147+Data!G$482)</f>
        <v>62.579999999999991</v>
      </c>
      <c r="J224" s="80">
        <f>IF(H147="","",H147+Data!H$482)</f>
        <v>59.887999999999991</v>
      </c>
      <c r="K224" s="80">
        <f>IF(I147="","",I147+Data!I$482)</f>
        <v>60.657999999999987</v>
      </c>
      <c r="L224" s="80">
        <f>IF(J147="","",J147+Data!J$482)</f>
        <v>60.126000000000005</v>
      </c>
      <c r="M224" s="80">
        <f>IF(K147="","",K147+Data!K$482)</f>
        <v>60.484000000000009</v>
      </c>
      <c r="N224" s="80">
        <f>IF(L147="","",L147+Data!L$482)</f>
        <v>62.585999999999999</v>
      </c>
      <c r="O224" s="80">
        <f>IF(M147="","",M147+Data!M$482)</f>
        <v>65.587999999999994</v>
      </c>
      <c r="P224" s="80">
        <f>IF(N147="","",N147+Data!N$482)</f>
        <v>66.988</v>
      </c>
    </row>
    <row r="225" spans="1:16">
      <c r="A225" s="271"/>
      <c r="B225" s="270">
        <f t="shared" si="4"/>
        <v>44084</v>
      </c>
      <c r="C225" s="586" t="s">
        <v>228</v>
      </c>
      <c r="D225" s="587"/>
      <c r="E225" s="80">
        <f>IF(C148="","",C148+Data!C$483)</f>
        <v>58.694000000000003</v>
      </c>
      <c r="F225" s="80">
        <f>IF(D148="","",D148+Data!D$483)</f>
        <v>59.53</v>
      </c>
      <c r="G225" s="80">
        <f>IF(E148="","",E148+Data!E$483)</f>
        <v>61.292000000000002</v>
      </c>
      <c r="H225" s="80">
        <f>IF(F148="","",F148+Data!F$483)</f>
        <v>62.614000000000004</v>
      </c>
      <c r="I225" s="80">
        <f>IF(G148="","",G148+Data!G$483)</f>
        <v>62.262599999999992</v>
      </c>
      <c r="J225" s="80">
        <f>IF(H148="","",H148+Data!H$483)</f>
        <v>60.156379999999992</v>
      </c>
      <c r="K225" s="80">
        <f>IF(I148="","",I148+Data!I$483)</f>
        <v>60.320421052631566</v>
      </c>
      <c r="L225" s="80">
        <f>IF(J148="","",J148+Data!J$483)</f>
        <v>59.291427999999996</v>
      </c>
      <c r="M225" s="80">
        <f>IF(K148="","",K148+Data!K$483)</f>
        <v>60.098666666666659</v>
      </c>
      <c r="N225" s="80">
        <f>IF(L148="","",L148+Data!L$483)</f>
        <v>62.818454000000003</v>
      </c>
      <c r="O225" s="80">
        <f>IF(M148="","",M148+Data!M$483)</f>
        <v>66.026500000000013</v>
      </c>
      <c r="P225" s="80">
        <f>IF(N148="","",N148+Data!N$483)</f>
        <v>68.82650000000001</v>
      </c>
    </row>
    <row r="226" spans="1:16">
      <c r="A226" s="271"/>
      <c r="B226" s="270">
        <f t="shared" si="4"/>
        <v>44091</v>
      </c>
      <c r="C226" s="587"/>
      <c r="D226" s="587"/>
      <c r="E226" s="80">
        <f>IF(C149="","",C149+Data!C$483)</f>
        <v>59.083999999999996</v>
      </c>
      <c r="F226" s="80">
        <f>IF(D149="","",D149+Data!D$483)</f>
        <v>59.919999999999995</v>
      </c>
      <c r="G226" s="80">
        <f>IF(E149="","",E149+Data!E$483)</f>
        <v>62.331999999999994</v>
      </c>
      <c r="H226" s="80">
        <f>IF(F149="","",F149+Data!F$483)</f>
        <v>63.653999999999996</v>
      </c>
      <c r="I226" s="80">
        <f>IF(G149="","",G149+Data!G$483)</f>
        <v>63.232600000000005</v>
      </c>
      <c r="J226" s="80">
        <f>IF(H149="","",H149+Data!H$483)</f>
        <v>61.126380000000005</v>
      </c>
      <c r="K226" s="80">
        <f>IF(I149="","",I149+Data!I$483)</f>
        <v>61.290421052631579</v>
      </c>
      <c r="L226" s="80">
        <f>IF(J149="","",J149+Data!J$483)</f>
        <v>60.211427999999998</v>
      </c>
      <c r="M226" s="80">
        <f>IF(K149="","",K149+Data!K$483)</f>
        <v>61.018666666666661</v>
      </c>
      <c r="N226" s="80">
        <f>IF(L149="","",L149+Data!L$483)</f>
        <v>63.658454000000006</v>
      </c>
      <c r="O226" s="80">
        <f>IF(M149="","",M149+Data!M$483)</f>
        <v>66.866500000000016</v>
      </c>
      <c r="P226" s="80">
        <f>IF(N149="","",N149+Data!N$483)</f>
        <v>69.666500000000013</v>
      </c>
    </row>
    <row r="227" spans="1:16">
      <c r="A227" s="271"/>
      <c r="B227" s="270">
        <f t="shared" si="4"/>
        <v>44098</v>
      </c>
      <c r="C227" s="74"/>
      <c r="D227" s="74"/>
      <c r="E227" s="80">
        <f>IF(C150="","",C150+Data!C$483)</f>
        <v>58.704000000000001</v>
      </c>
      <c r="F227" s="80">
        <f>IF(D150="","",D150+Data!D$483)</f>
        <v>59.54</v>
      </c>
      <c r="G227" s="80">
        <f>IF(E150="","",E150+Data!E$483)</f>
        <v>61.941999999999993</v>
      </c>
      <c r="H227" s="80">
        <f>IF(F150="","",F150+Data!F$483)</f>
        <v>63.263999999999996</v>
      </c>
      <c r="I227" s="80">
        <f>IF(G150="","",G150+Data!G$483)</f>
        <v>62.692599999999999</v>
      </c>
      <c r="J227" s="80">
        <f>IF(H150="","",H150+Data!H$483)</f>
        <v>60.586379999999998</v>
      </c>
      <c r="K227" s="80">
        <f>IF(I150="","",I150+Data!I$483)</f>
        <v>60.750421052631573</v>
      </c>
      <c r="L227" s="80">
        <f>IF(J150="","",J150+Data!J$483)</f>
        <v>59.651427999999996</v>
      </c>
      <c r="M227" s="80">
        <f>IF(K150="","",K150+Data!K$483)</f>
        <v>60.458666666666659</v>
      </c>
      <c r="N227" s="80">
        <f>IF(L150="","",L150+Data!L$483)</f>
        <v>63.108453999999995</v>
      </c>
      <c r="O227" s="80">
        <f>IF(M150="","",M150+Data!M$483)</f>
        <v>66.316500000000005</v>
      </c>
      <c r="P227" s="80">
        <f>IF(N150="","",N150+Data!N$483)</f>
        <v>69.116500000000002</v>
      </c>
    </row>
    <row r="228" spans="1:16">
      <c r="A228" s="271"/>
      <c r="B228" s="270">
        <f t="shared" si="4"/>
        <v>44105</v>
      </c>
      <c r="C228" s="315"/>
      <c r="D228" s="74"/>
      <c r="E228" s="80">
        <f>IF(C151="","",C151+Data!C$483)</f>
        <v>58.937333330000008</v>
      </c>
      <c r="F228" s="80">
        <f>IF(D151="","",D151+Data!D$483)</f>
        <v>59.773333330000007</v>
      </c>
      <c r="G228" s="80">
        <f>IF(E151="","",E151+Data!E$483)</f>
        <v>62.391999999999996</v>
      </c>
      <c r="H228" s="80">
        <f>IF(F151="","",F151+Data!F$483)</f>
        <v>63.713999999999999</v>
      </c>
      <c r="I228" s="80">
        <f>IF(G151="","",G151+Data!G$483)</f>
        <v>63.142600000000002</v>
      </c>
      <c r="J228" s="80">
        <f>IF(H151="","",H151+Data!H$483)</f>
        <v>61.036380000000001</v>
      </c>
      <c r="K228" s="80">
        <f>IF(I151="","",I151+Data!I$483)</f>
        <v>61.200421052631576</v>
      </c>
      <c r="L228" s="80">
        <f>IF(J151="","",J151+Data!J$483)</f>
        <v>60.031428000000005</v>
      </c>
      <c r="M228" s="80">
        <f>IF(K151="","",K151+Data!K$483)</f>
        <v>60.838666666666668</v>
      </c>
      <c r="N228" s="80">
        <f>IF(L151="","",L151+Data!L$483)</f>
        <v>63.438453999999993</v>
      </c>
      <c r="O228" s="80">
        <f>IF(M151="","",M151+Data!M$483)</f>
        <v>66.646500000000003</v>
      </c>
      <c r="P228" s="80">
        <f>IF(N151="","",N151+Data!N$483)</f>
        <v>69.4465</v>
      </c>
    </row>
    <row r="229" spans="1:16">
      <c r="A229" s="271"/>
      <c r="B229" s="270">
        <f t="shared" si="4"/>
        <v>44112</v>
      </c>
      <c r="C229" s="471"/>
      <c r="D229" s="471"/>
      <c r="E229" s="80">
        <f>IF(C152="","",C152+Data!C$483)</f>
        <v>62.553999999999995</v>
      </c>
      <c r="F229" s="80">
        <f>IF(D152="","",D152+Data!D$483)</f>
        <v>63.389999999999993</v>
      </c>
      <c r="G229" s="80">
        <f>IF(E152="","",E152+Data!E$483)</f>
        <v>63.652000000000001</v>
      </c>
      <c r="H229" s="80">
        <f>IF(F152="","",F152+Data!F$483)</f>
        <v>64.974000000000004</v>
      </c>
      <c r="I229" s="80">
        <f>IF(G152="","",G152+Data!G$483)</f>
        <v>65.492599999999996</v>
      </c>
      <c r="J229" s="80">
        <f>IF(H152="","",H152+Data!H$483)</f>
        <v>63.386379999999996</v>
      </c>
      <c r="K229" s="80">
        <f>IF(I152="","",I152+Data!I$483)</f>
        <v>63.55042105263157</v>
      </c>
      <c r="L229" s="80">
        <f>IF(J152="","",J152+Data!J$483)</f>
        <v>61.561428000000006</v>
      </c>
      <c r="M229" s="80">
        <f>IF(K152="","",K152+Data!K$483)</f>
        <v>62.36866666666667</v>
      </c>
      <c r="N229" s="80">
        <f>IF(L152="","",L152+Data!L$483)</f>
        <v>64.798453999999992</v>
      </c>
      <c r="O229" s="80">
        <f>IF(M152="","",M152+Data!M$483)</f>
        <v>68.006500000000003</v>
      </c>
      <c r="P229" s="80">
        <f>IF(N152="","",N152+Data!N$483)</f>
        <v>70.8065</v>
      </c>
    </row>
    <row r="230" spans="1:16">
      <c r="A230" s="271"/>
      <c r="B230" s="270">
        <f t="shared" si="4"/>
        <v>44119</v>
      </c>
      <c r="C230" s="74"/>
      <c r="D230" s="74"/>
      <c r="E230" s="80">
        <f>IF(C153="","",C153+Data!C$483)</f>
        <v>62.553999999999995</v>
      </c>
      <c r="F230" s="80">
        <f>IF(D153="","",D153+Data!D$483)</f>
        <v>63.389999999999993</v>
      </c>
      <c r="G230" s="80">
        <f>IF(E153="","",E153+Data!E$483)</f>
        <v>65.701999999999998</v>
      </c>
      <c r="H230" s="80">
        <f>IF(F153="","",F153+Data!F$483)</f>
        <v>67.024000000000001</v>
      </c>
      <c r="I230" s="80">
        <f>IF(G153="","",G153+Data!G$483)</f>
        <v>66.372600000000006</v>
      </c>
      <c r="J230" s="80">
        <f>IF(H153="","",H153+Data!H$483)</f>
        <v>64.266380000000012</v>
      </c>
      <c r="K230" s="80">
        <f>IF(I153="","",I153+Data!I$483)</f>
        <v>64.430421052631587</v>
      </c>
      <c r="L230" s="80">
        <f>IF(J153="","",J153+Data!J$483)</f>
        <v>63.311428000000006</v>
      </c>
      <c r="M230" s="80">
        <f>IF(K153="","",K153+Data!K$483)</f>
        <v>64.11866666666667</v>
      </c>
      <c r="N230" s="80">
        <f>IF(L153="","",L153+Data!L$483)</f>
        <v>66.688453999999993</v>
      </c>
      <c r="O230" s="80">
        <f>IF(M153="","",M153+Data!M$483)</f>
        <v>69.896500000000003</v>
      </c>
      <c r="P230" s="80">
        <f>IF(N153="","",N153+Data!N$483)</f>
        <v>72.6965</v>
      </c>
    </row>
    <row r="231" spans="1:16">
      <c r="A231" s="271"/>
      <c r="B231" s="270">
        <f t="shared" si="4"/>
        <v>44126</v>
      </c>
      <c r="C231" s="74"/>
      <c r="D231" s="74"/>
      <c r="E231" s="80">
        <f>IF(C154="","",C154+Data!C$483)</f>
        <v>62.553999999999995</v>
      </c>
      <c r="F231" s="80">
        <f>IF(D154="","",D154+Data!D$483)</f>
        <v>63.389999999999993</v>
      </c>
      <c r="G231" s="80">
        <f>IF(E154="","",E154+Data!E$483)</f>
        <v>68.421999999999997</v>
      </c>
      <c r="H231" s="80">
        <f>IF(F154="","",F154+Data!F$483)</f>
        <v>69.744</v>
      </c>
      <c r="I231" s="80">
        <f>IF(G154="","",G154+Data!G$483)</f>
        <v>68.952600000000004</v>
      </c>
      <c r="J231" s="80">
        <f>IF(H154="","",H154+Data!H$483)</f>
        <v>66.846380000000011</v>
      </c>
      <c r="K231" s="80">
        <f>IF(I154="","",I154+Data!I$483)</f>
        <v>67.010421052631585</v>
      </c>
      <c r="L231" s="80">
        <f>IF(J154="","",J154+Data!J$483)</f>
        <v>65.751428000000004</v>
      </c>
      <c r="M231" s="80">
        <f>IF(K154="","",K154+Data!K$483)</f>
        <v>66.558666666666667</v>
      </c>
      <c r="N231" s="80">
        <f>IF(L154="","",L154+Data!L$483)</f>
        <v>69.018454000000006</v>
      </c>
      <c r="O231" s="80">
        <f>IF(M154="","",M154+Data!M$483)</f>
        <v>72.226500000000016</v>
      </c>
      <c r="P231" s="80">
        <f>IF(N154="","",N154+Data!N$483)</f>
        <v>75.026500000000013</v>
      </c>
    </row>
    <row r="232" spans="1:16">
      <c r="A232" s="271"/>
      <c r="B232" s="270">
        <f t="shared" si="4"/>
        <v>44133</v>
      </c>
      <c r="C232" s="74"/>
      <c r="D232" s="74"/>
      <c r="E232" s="80">
        <f>IF(C155="","",C155+Data!C$483)</f>
        <v>62.553999999999995</v>
      </c>
      <c r="F232" s="80">
        <f>IF(D155="","",D155+Data!D$483)</f>
        <v>63.389999999999993</v>
      </c>
      <c r="G232" s="80">
        <f>IF(E155="","",E155+Data!E$483)</f>
        <v>64.682000000000002</v>
      </c>
      <c r="H232" s="80">
        <f>IF(F155="","",F155+Data!F$483)</f>
        <v>66.004000000000005</v>
      </c>
      <c r="I232" s="80">
        <f>IF(G155="","",G155+Data!G$483)</f>
        <v>67.242599999999996</v>
      </c>
      <c r="J232" s="80">
        <f>IF(H155="","",H155+Data!H$483)</f>
        <v>65.136380000000003</v>
      </c>
      <c r="K232" s="80">
        <f>IF(I155="","",I155+Data!I$483)</f>
        <v>65.300421052631577</v>
      </c>
      <c r="L232" s="80">
        <f>IF(J155="","",J155+Data!J$483)</f>
        <v>64.151427999999996</v>
      </c>
      <c r="M232" s="80">
        <f>IF(K155="","",K155+Data!K$483)</f>
        <v>64.958666666666659</v>
      </c>
      <c r="N232" s="80">
        <f>IF(L155="","",L155+Data!L$483)</f>
        <v>67.468453999999994</v>
      </c>
      <c r="O232" s="80">
        <f>IF(M155="","",M155+Data!M$483)</f>
        <v>70.676500000000004</v>
      </c>
      <c r="P232" s="80">
        <f>IF(N155="","",N155+Data!N$483)</f>
        <v>73.476500000000001</v>
      </c>
    </row>
    <row r="233" spans="1:16">
      <c r="A233" s="271"/>
      <c r="B233" s="270">
        <f t="shared" si="4"/>
        <v>44140</v>
      </c>
      <c r="C233" s="315"/>
      <c r="D233" s="74"/>
      <c r="E233" s="80" t="str">
        <f>IF(C156="","",C156+Data!C$483)</f>
        <v/>
      </c>
      <c r="F233" s="80" t="str">
        <f>IF(D156="","",D156+Data!D$483)</f>
        <v/>
      </c>
      <c r="G233" s="80">
        <f>IF(E156="","",E156+Data!E$483)</f>
        <v>66.551999999999992</v>
      </c>
      <c r="H233" s="80">
        <f>IF(F156="","",F156+Data!F$483)</f>
        <v>67.873999999999995</v>
      </c>
      <c r="I233" s="80">
        <f>IF(G156="","",G156+Data!G$483)</f>
        <v>67.652599999999993</v>
      </c>
      <c r="J233" s="80">
        <f>IF(H156="","",H156+Data!H$483)</f>
        <v>65.546379999999999</v>
      </c>
      <c r="K233" s="80">
        <f>IF(I156="","",I156+Data!I$483)</f>
        <v>65.710421052631574</v>
      </c>
      <c r="L233" s="80">
        <f>IF(J156="","",J156+Data!J$483)</f>
        <v>64.681427999999997</v>
      </c>
      <c r="M233" s="80">
        <f>IF(K156="","",K156+Data!K$483)</f>
        <v>65.48866666666666</v>
      </c>
      <c r="N233" s="80">
        <f>IF(L156="","",L156+Data!L$483)</f>
        <v>68.188453999999993</v>
      </c>
      <c r="O233" s="80">
        <f>IF(M156="","",M156+Data!M$483)</f>
        <v>71.396500000000003</v>
      </c>
      <c r="P233" s="80">
        <f>IF(N156="","",N156+Data!N$483)</f>
        <v>74.1965</v>
      </c>
    </row>
    <row r="234" spans="1:16">
      <c r="A234" s="271"/>
      <c r="B234" s="270">
        <f t="shared" si="4"/>
        <v>44147</v>
      </c>
      <c r="C234" s="74"/>
      <c r="D234" s="74"/>
      <c r="E234" s="80" t="str">
        <f>IF(C157="","",C157+Data!C$483)</f>
        <v/>
      </c>
      <c r="F234" s="80" t="str">
        <f>IF(D157="","",D157+Data!D$483)</f>
        <v/>
      </c>
      <c r="G234" s="80">
        <f>IF(E157="","",E157+Data!E$483)</f>
        <v>64.941999999999993</v>
      </c>
      <c r="H234" s="80">
        <f>IF(F157="","",F157+Data!F$483)</f>
        <v>66.263999999999996</v>
      </c>
      <c r="I234" s="80">
        <f>IF(G157="","",G157+Data!G$483)</f>
        <v>67.062600000000003</v>
      </c>
      <c r="J234" s="80">
        <f>IF(H157="","",H157+Data!H$483)</f>
        <v>64.95638000000001</v>
      </c>
      <c r="K234" s="80">
        <f>IF(I157="","",I157+Data!I$483)</f>
        <v>65.120421052631585</v>
      </c>
      <c r="L234" s="80">
        <f>IF(J157="","",J157+Data!J$483)</f>
        <v>64.221428000000003</v>
      </c>
      <c r="M234" s="80">
        <f>IF(K157="","",K157+Data!K$483)</f>
        <v>65.028666666666666</v>
      </c>
      <c r="N234" s="80">
        <f>IF(L157="","",L157+Data!L$483)</f>
        <v>67.758454</v>
      </c>
      <c r="O234" s="80">
        <f>IF(M157="","",M157+Data!M$483)</f>
        <v>70.966500000000011</v>
      </c>
      <c r="P234" s="80">
        <f>IF(N157="","",N157+Data!N$483)</f>
        <v>73.766500000000008</v>
      </c>
    </row>
    <row r="235" spans="1:16">
      <c r="A235" s="271"/>
      <c r="B235" s="270">
        <f t="shared" si="4"/>
        <v>44154</v>
      </c>
      <c r="C235" s="74"/>
      <c r="D235" s="74"/>
      <c r="E235" s="80" t="str">
        <f>IF(C158="","",C158+Data!C$483)</f>
        <v/>
      </c>
      <c r="F235" s="80" t="str">
        <f>IF(D158="","",D158+Data!D$483)</f>
        <v/>
      </c>
      <c r="G235" s="80">
        <f>IF(E158="","",E158+Data!E$483)</f>
        <v>65.801999999999992</v>
      </c>
      <c r="H235" s="80">
        <f>IF(F158="","",F158+Data!F$483)</f>
        <v>67.123999999999995</v>
      </c>
      <c r="I235" s="80">
        <f>IF(G158="","",G158+Data!G$483)</f>
        <v>68.1126</v>
      </c>
      <c r="J235" s="80">
        <f>IF(H158="","",H158+Data!H$483)</f>
        <v>66.006380000000007</v>
      </c>
      <c r="K235" s="80">
        <f>IF(I158="","",I158+Data!I$483)</f>
        <v>66.170421052631582</v>
      </c>
      <c r="L235" s="80">
        <f>IF(J158="","",J158+Data!J$483)</f>
        <v>65.231427999999994</v>
      </c>
      <c r="M235" s="80">
        <f>IF(K158="","",K158+Data!K$483)</f>
        <v>66.038666666666657</v>
      </c>
      <c r="N235" s="80">
        <f>IF(L158="","",L158+Data!L$483)</f>
        <v>68.748453999999995</v>
      </c>
      <c r="O235" s="80">
        <f>IF(M158="","",M158+Data!M$483)</f>
        <v>71.956500000000005</v>
      </c>
      <c r="P235" s="80">
        <f>IF(N158="","",N158+Data!N$483)</f>
        <v>74.756500000000003</v>
      </c>
    </row>
    <row r="236" spans="1:16">
      <c r="A236" s="271"/>
      <c r="B236" s="270">
        <f t="shared" si="4"/>
        <v>44161</v>
      </c>
      <c r="C236" s="74"/>
      <c r="D236" s="74"/>
      <c r="E236" s="80" t="str">
        <f>IF(C159="","",C159+Data!C$483)</f>
        <v/>
      </c>
      <c r="F236" s="80" t="str">
        <f>IF(D159="","",D159+Data!D$483)</f>
        <v/>
      </c>
      <c r="G236" s="80">
        <f>IF(E159="","",E159+Data!E$483)</f>
        <v>66.445499999999996</v>
      </c>
      <c r="H236" s="80">
        <f>IF(F159="","",F159+Data!F$483)</f>
        <v>67.767499999999998</v>
      </c>
      <c r="I236" s="80">
        <f>IF(G159="","",G159+Data!G$483)</f>
        <v>68.096099999999993</v>
      </c>
      <c r="J236" s="80">
        <f>IF(H159="","",H159+Data!H$483)</f>
        <v>65.989879999999999</v>
      </c>
      <c r="K236" s="80">
        <f>IF(I159="","",I159+Data!I$483)</f>
        <v>66.153921052631574</v>
      </c>
      <c r="L236" s="80">
        <f>IF(J159="","",J159+Data!J$483)</f>
        <v>64.179928000000004</v>
      </c>
      <c r="M236" s="80">
        <f>IF(K159="","",K159+Data!K$483)</f>
        <v>64.987166666666667</v>
      </c>
      <c r="N236" s="80">
        <f>IF(L159="","",L159+Data!L$483)</f>
        <v>68.676453999999993</v>
      </c>
      <c r="O236" s="80">
        <f>IF(M159="","",M159+Data!M$483)</f>
        <v>71.884500000000003</v>
      </c>
      <c r="P236" s="80">
        <f>IF(N159="","",N159+Data!N$483)</f>
        <v>74.6845</v>
      </c>
    </row>
    <row r="237" spans="1:16">
      <c r="A237" s="271"/>
      <c r="B237" s="270">
        <f t="shared" si="4"/>
        <v>44168</v>
      </c>
      <c r="C237" s="74"/>
      <c r="D237" s="74"/>
      <c r="E237" s="80" t="str">
        <f>IF(C160="","",C160+Data!C$483)</f>
        <v/>
      </c>
      <c r="F237" s="80" t="str">
        <f>IF(D160="","",D160+Data!D$483)</f>
        <v/>
      </c>
      <c r="G237" s="80">
        <f>IF(E160="","",E160+Data!E$483)</f>
        <v>66.445499999999996</v>
      </c>
      <c r="H237" s="80">
        <f>IF(F160="","",F160+Data!F$483)</f>
        <v>67.767499999999998</v>
      </c>
      <c r="I237" s="80">
        <f>IF(G160="","",G160+Data!G$483)</f>
        <v>67.552599999999998</v>
      </c>
      <c r="J237" s="80">
        <f>IF(H160="","",H160+Data!H$483)</f>
        <v>65.446380000000005</v>
      </c>
      <c r="K237" s="80">
        <f>IF(I160="","",I160+Data!I$483)</f>
        <v>65.61042105263158</v>
      </c>
      <c r="L237" s="80">
        <f>IF(J160="","",J160+Data!J$483)</f>
        <v>64.661428000000001</v>
      </c>
      <c r="M237" s="80">
        <f>IF(K160="","",K160+Data!K$483)</f>
        <v>65.468666666666664</v>
      </c>
      <c r="N237" s="80">
        <f>IF(L160="","",L160+Data!L$483)</f>
        <v>68.238454000000004</v>
      </c>
      <c r="O237" s="80">
        <f>IF(M160="","",M160+Data!M$483)</f>
        <v>71.446500000000015</v>
      </c>
      <c r="P237" s="80">
        <f>IF(N160="","",N160+Data!N$483)</f>
        <v>74.246500000000012</v>
      </c>
    </row>
    <row r="238" spans="1:16">
      <c r="A238" s="271"/>
      <c r="B238" s="270">
        <f t="shared" si="4"/>
        <v>44175</v>
      </c>
      <c r="C238" s="74"/>
      <c r="D238" s="74"/>
      <c r="E238" s="80" t="str">
        <f>IF(C161="","",C161+Data!C$483)</f>
        <v/>
      </c>
      <c r="F238" s="80" t="str">
        <f>IF(D161="","",D161+Data!D$483)</f>
        <v/>
      </c>
      <c r="G238" s="80">
        <f>IF(E161="","",E161+Data!E$483)</f>
        <v>66.445499999999996</v>
      </c>
      <c r="H238" s="80">
        <f>IF(F161="","",F161+Data!F$483)</f>
        <v>67.767499999999998</v>
      </c>
      <c r="I238" s="80">
        <f>IF(G161="","",G161+Data!G$483)</f>
        <v>70.702600000000004</v>
      </c>
      <c r="J238" s="80">
        <f>IF(H161="","",H161+Data!H$483)</f>
        <v>68.596380000000011</v>
      </c>
      <c r="K238" s="80">
        <f>IF(I161="","",I161+Data!I$483)</f>
        <v>68.760421052631585</v>
      </c>
      <c r="L238" s="80">
        <f>IF(J161="","",J161+Data!J$483)</f>
        <v>67.701428000000007</v>
      </c>
      <c r="M238" s="80">
        <f>IF(K161="","",K161+Data!K$483)</f>
        <v>68.50866666666667</v>
      </c>
      <c r="N238" s="80">
        <f>IF(L161="","",L161+Data!L$483)</f>
        <v>71.208454000000003</v>
      </c>
      <c r="O238" s="80">
        <f>IF(M161="","",M161+Data!M$483)</f>
        <v>74.416500000000013</v>
      </c>
      <c r="P238" s="80">
        <f>IF(N161="","",N161+Data!N$483)</f>
        <v>77.216500000000011</v>
      </c>
    </row>
    <row r="239" spans="1:16">
      <c r="A239" s="271"/>
      <c r="B239" s="270">
        <f t="shared" si="4"/>
        <v>44182</v>
      </c>
      <c r="C239" s="74"/>
      <c r="D239" s="74"/>
      <c r="E239" s="80" t="str">
        <f>IF(C162="","",C162+Data!C$483)</f>
        <v/>
      </c>
      <c r="F239" s="80" t="str">
        <f>IF(D162="","",D162+Data!D$483)</f>
        <v/>
      </c>
      <c r="G239" s="80">
        <f>IF(E162="","",E162+Data!E$483)</f>
        <v>66.445499999999996</v>
      </c>
      <c r="H239" s="80">
        <f>IF(F162="","",F162+Data!F$483)</f>
        <v>67.767499999999998</v>
      </c>
      <c r="I239" s="80">
        <f>IF(G162="","",G162+Data!G$483)</f>
        <v>72.642600000000002</v>
      </c>
      <c r="J239" s="80">
        <f>IF(H162="","",H162+Data!H$483)</f>
        <v>70.536380000000008</v>
      </c>
      <c r="K239" s="80">
        <f>IF(I162="","",I162+Data!I$483)</f>
        <v>70.700421052631583</v>
      </c>
      <c r="L239" s="80">
        <f>IF(J162="","",J162+Data!J$483)</f>
        <v>70.551428000000001</v>
      </c>
      <c r="M239" s="80">
        <f>IF(K162="","",K162+Data!K$483)</f>
        <v>71.358666666666664</v>
      </c>
      <c r="N239" s="80">
        <f>IF(L162="","",L162+Data!L$483)</f>
        <v>73.958454000000003</v>
      </c>
      <c r="O239" s="80">
        <f>IF(M162="","",M162+Data!M$483)</f>
        <v>77.166500000000013</v>
      </c>
      <c r="P239" s="80">
        <f>IF(N162="","",N162+Data!N$483)</f>
        <v>79.966500000000011</v>
      </c>
    </row>
    <row r="240" spans="1:16">
      <c r="A240" s="271"/>
      <c r="B240" s="270">
        <f t="shared" si="4"/>
        <v>44189</v>
      </c>
      <c r="C240" s="74"/>
      <c r="D240" s="74"/>
      <c r="E240" s="80" t="str">
        <f>IF(C163="","",C163+Data!C$483)</f>
        <v/>
      </c>
      <c r="F240" s="80" t="str">
        <f>IF(D163="","",D163+Data!D$483)</f>
        <v/>
      </c>
      <c r="G240" s="80">
        <f>IF(E163="","",E163+Data!E$483)</f>
        <v>66.445499999999996</v>
      </c>
      <c r="H240" s="80">
        <f>IF(F163="","",F163+Data!F$483)</f>
        <v>67.767499999999998</v>
      </c>
      <c r="I240" s="80">
        <f>IF(G163="","",G163+Data!G$483)</f>
        <v>72.642600000000002</v>
      </c>
      <c r="J240" s="80">
        <f>IF(H163="","",H163+Data!H$483)</f>
        <v>70.536380000000008</v>
      </c>
      <c r="K240" s="80">
        <f>IF(I163="","",I163+Data!I$483)</f>
        <v>70.700421052631583</v>
      </c>
      <c r="L240" s="80">
        <f>IF(J163="","",J163+Data!J$483)</f>
        <v>69.521428</v>
      </c>
      <c r="M240" s="80">
        <f>IF(K163="","",K163+Data!K$483)</f>
        <v>70.328666666666663</v>
      </c>
      <c r="N240" s="80">
        <f>IF(L163="","",L163+Data!L$483)</f>
        <v>72.888453999999996</v>
      </c>
      <c r="O240" s="80">
        <f>IF(M163="","",M163+Data!M$483)</f>
        <v>76.096500000000006</v>
      </c>
      <c r="P240" s="80">
        <f>IF(N163="","",N163+Data!N$483)</f>
        <v>78.896500000000003</v>
      </c>
    </row>
    <row r="241" spans="1:16">
      <c r="A241" s="271"/>
      <c r="B241" s="270">
        <f t="shared" si="4"/>
        <v>44196</v>
      </c>
      <c r="C241" s="74"/>
      <c r="D241" s="74"/>
      <c r="E241" s="80" t="str">
        <f>IF(C164="","",C164+Data!C$483)</f>
        <v/>
      </c>
      <c r="F241" s="80" t="str">
        <f>IF(D164="","",D164+Data!D$483)</f>
        <v/>
      </c>
      <c r="G241" s="80">
        <f>IF(E164="","",E164+Data!E$483)</f>
        <v>66.445499999999996</v>
      </c>
      <c r="H241" s="80">
        <f>IF(F164="","",F164+Data!F$483)</f>
        <v>67.767499999999998</v>
      </c>
      <c r="I241" s="80">
        <f>IF(G164="","",G164+Data!G$483)</f>
        <v>74.562600000000003</v>
      </c>
      <c r="J241" s="80">
        <f>IF(H164="","",H164+Data!H$483)</f>
        <v>72.45638000000001</v>
      </c>
      <c r="K241" s="80">
        <f>IF(I164="","",I164+Data!I$483)</f>
        <v>72.620421052631585</v>
      </c>
      <c r="L241" s="80">
        <f>IF(J164="","",J164+Data!J$483)</f>
        <v>71.361428000000004</v>
      </c>
      <c r="M241" s="80">
        <f>IF(K164="","",K164+Data!K$483)</f>
        <v>72.168666666666667</v>
      </c>
      <c r="N241" s="80">
        <f>IF(L164="","",L164+Data!L$483)</f>
        <v>74.648454000000001</v>
      </c>
      <c r="O241" s="80">
        <f>IF(M164="","",M164+Data!M$483)</f>
        <v>77.856500000000011</v>
      </c>
      <c r="P241" s="80">
        <f>IF(N164="","",N164+Data!N$483)</f>
        <v>80.656500000000008</v>
      </c>
    </row>
    <row r="242" spans="1:16">
      <c r="A242" s="269">
        <v>2021</v>
      </c>
      <c r="B242" s="270">
        <f t="shared" si="4"/>
        <v>44203</v>
      </c>
      <c r="C242" s="74"/>
      <c r="D242" s="74"/>
      <c r="E242" s="80" t="str">
        <f>IF(C165="","",C165+Data!C$483)</f>
        <v/>
      </c>
      <c r="F242" s="80" t="str">
        <f>IF(D165="","",D165+Data!D$483)</f>
        <v/>
      </c>
      <c r="G242" s="80" t="str">
        <f>IF(E165="","",E165+Data!E$483)</f>
        <v/>
      </c>
      <c r="H242" s="80" t="str">
        <f>IF(F165="","",F165+Data!F$483)</f>
        <v/>
      </c>
      <c r="I242" s="80">
        <f>IF(G165="","",G165+Data!G$483)</f>
        <v>76.202600000000004</v>
      </c>
      <c r="J242" s="80">
        <f>IF(H165="","",H165+Data!H$483)</f>
        <v>74.096380000000011</v>
      </c>
      <c r="K242" s="80">
        <f>IF(I165="","",I165+Data!I$483)</f>
        <v>74.260421052631585</v>
      </c>
      <c r="L242" s="80">
        <f>IF(J165="","",J165+Data!J$483)</f>
        <v>73.251428000000004</v>
      </c>
      <c r="M242" s="80">
        <f>IF(K165="","",K165+Data!K$483)</f>
        <v>74.058666666666667</v>
      </c>
      <c r="N242" s="80">
        <f>IF(L165="","",L165+Data!L$483)</f>
        <v>76.728453999999999</v>
      </c>
      <c r="O242" s="80">
        <f>IF(M165="","",M165+Data!M$483)</f>
        <v>79.936500000000009</v>
      </c>
      <c r="P242" s="80">
        <f>IF(N165="","",N165+Data!N$483)</f>
        <v>82.736500000000007</v>
      </c>
    </row>
    <row r="243" spans="1:16">
      <c r="A243" s="271"/>
      <c r="B243" s="270">
        <f t="shared" si="4"/>
        <v>44210</v>
      </c>
      <c r="C243" s="74"/>
      <c r="D243" s="74"/>
      <c r="E243" s="80" t="str">
        <f>IF(C166="","",C166+Data!C$483)</f>
        <v/>
      </c>
      <c r="F243" s="80" t="str">
        <f>IF(D166="","",D166+Data!D$483)</f>
        <v/>
      </c>
      <c r="G243" s="80" t="str">
        <f>IF(E166="","",E166+Data!E$483)</f>
        <v/>
      </c>
      <c r="H243" s="80" t="str">
        <f>IF(F166="","",F166+Data!F$483)</f>
        <v/>
      </c>
      <c r="I243" s="80">
        <f>IF(G166="","",G166+Data!G$483)</f>
        <v>77.592600000000004</v>
      </c>
      <c r="J243" s="80">
        <f>IF(H166="","",H166+Data!H$483)</f>
        <v>75.486380000000011</v>
      </c>
      <c r="K243" s="80">
        <f>IF(I166="","",I166+Data!I$483)</f>
        <v>75.650421052631586</v>
      </c>
      <c r="L243" s="80">
        <f>IF(J166="","",J166+Data!J$483)</f>
        <v>74.661428000000001</v>
      </c>
      <c r="M243" s="80">
        <f>IF(K166="","",K166+Data!K$483)</f>
        <v>75.468666666666664</v>
      </c>
      <c r="N243" s="80">
        <f>IF(L166="","",L166+Data!L$483)</f>
        <v>3.7534539999999996</v>
      </c>
      <c r="O243" s="80">
        <f>IF(M166="","",M166+Data!M$483)</f>
        <v>6.9615000000000045</v>
      </c>
      <c r="P243" s="80">
        <f>IF(N166="","",N166+Data!N$483)</f>
        <v>9.7615000000000034</v>
      </c>
    </row>
    <row r="244" spans="1:16">
      <c r="A244" s="271"/>
      <c r="B244" s="270">
        <f t="shared" si="4"/>
        <v>44217</v>
      </c>
      <c r="C244" s="74"/>
      <c r="D244" s="74"/>
      <c r="E244" s="80" t="str">
        <f>IF(C167="","",C167+Data!C$483)</f>
        <v/>
      </c>
      <c r="F244" s="80" t="str">
        <f>IF(D167="","",D167+Data!D$483)</f>
        <v/>
      </c>
      <c r="G244" s="80" t="str">
        <f>IF(E167="","",E167+Data!E$483)</f>
        <v/>
      </c>
      <c r="H244" s="80" t="str">
        <f>IF(F167="","",F167+Data!F$483)</f>
        <v/>
      </c>
      <c r="I244" s="80">
        <f>IF(G167="","",G167+Data!G$483)</f>
        <v>79.012599999999992</v>
      </c>
      <c r="J244" s="80">
        <f>IF(H167="","",H167+Data!H$483)</f>
        <v>76.906379999999999</v>
      </c>
      <c r="K244" s="80">
        <f>IF(I167="","",I167+Data!I$483)</f>
        <v>77.070421052631573</v>
      </c>
      <c r="L244" s="80">
        <f>IF(J167="","",J167+Data!J$483)</f>
        <v>76.161428000000001</v>
      </c>
      <c r="M244" s="80">
        <f>IF(K167="","",K167+Data!K$483)</f>
        <v>76.968666666666664</v>
      </c>
      <c r="N244" s="80">
        <f>IF(L167="","",L167+Data!L$483)</f>
        <v>79.778453999999996</v>
      </c>
      <c r="O244" s="80">
        <f>IF(M167="","",M167+Data!M$483)</f>
        <v>82.986500000000007</v>
      </c>
      <c r="P244" s="80">
        <f>IF(N167="","",N167+Data!N$483)</f>
        <v>85.786500000000004</v>
      </c>
    </row>
    <row r="245" spans="1:16">
      <c r="A245" s="271"/>
      <c r="B245" s="270">
        <f t="shared" si="4"/>
        <v>44224</v>
      </c>
      <c r="C245" s="74"/>
      <c r="D245" s="74"/>
      <c r="E245" s="80" t="str">
        <f>IF(C168="","",C168+Data!C$483)</f>
        <v/>
      </c>
      <c r="F245" s="80" t="str">
        <f>IF(D168="","",D168+Data!D$483)</f>
        <v/>
      </c>
      <c r="G245" s="80" t="str">
        <f>IF(E168="","",E168+Data!E$483)</f>
        <v/>
      </c>
      <c r="H245" s="80" t="str">
        <f>IF(F168="","",F168+Data!F$483)</f>
        <v/>
      </c>
      <c r="I245" s="80">
        <f>IF(G168="","",G168+Data!G$483)</f>
        <v>76.372600000000006</v>
      </c>
      <c r="J245" s="80">
        <f>IF(H168="","",H168+Data!H$483)</f>
        <v>74.266380000000012</v>
      </c>
      <c r="K245" s="80">
        <f>IF(I168="","",I168+Data!I$483)</f>
        <v>74.430421052631587</v>
      </c>
      <c r="L245" s="80">
        <f>IF(J168="","",J168+Data!J$483)</f>
        <v>73.791427999999996</v>
      </c>
      <c r="M245" s="80">
        <f>IF(K168="","",K168+Data!K$483)</f>
        <v>74.598666666666659</v>
      </c>
      <c r="N245" s="80">
        <f>IF(L168="","",L168+Data!L$483)</f>
        <v>77.538454000000002</v>
      </c>
      <c r="O245" s="80">
        <f>IF(M168="","",M168+Data!M$483)</f>
        <v>80.746500000000012</v>
      </c>
      <c r="P245" s="80">
        <f>IF(N168="","",N168+Data!N$483)</f>
        <v>83.546500000000009</v>
      </c>
    </row>
    <row r="246" spans="1:16">
      <c r="A246" s="271"/>
      <c r="B246" s="270">
        <f t="shared" si="4"/>
        <v>44231</v>
      </c>
      <c r="C246" s="74"/>
      <c r="D246" s="74"/>
      <c r="E246" s="80" t="str">
        <f>IF(C169="","",C169+Data!C$483)</f>
        <v/>
      </c>
      <c r="F246" s="80" t="str">
        <f>IF(D169="","",D169+Data!D$483)</f>
        <v/>
      </c>
      <c r="G246" s="80" t="str">
        <f>IF(E169="","",E169+Data!E$483)</f>
        <v/>
      </c>
      <c r="H246" s="80" t="str">
        <f>IF(F169="","",F169+Data!F$483)</f>
        <v/>
      </c>
      <c r="I246" s="80">
        <f>IF(G169="","",G169+Data!G$483)</f>
        <v>80.7226</v>
      </c>
      <c r="J246" s="80">
        <f>IF(H169="","",H169+Data!H$483)</f>
        <v>78.616380000000007</v>
      </c>
      <c r="K246" s="80">
        <f>IF(I169="","",I169+Data!I$483)</f>
        <v>78.780421052631581</v>
      </c>
      <c r="L246" s="80">
        <f>IF(J169="","",J169+Data!J$483)</f>
        <v>78.151427999999996</v>
      </c>
      <c r="M246" s="80">
        <f>IF(K169="","",K169+Data!K$483)</f>
        <v>78.958666666666659</v>
      </c>
      <c r="N246" s="80">
        <f>IF(L169="","",L169+Data!L$483)</f>
        <v>81.688454000000007</v>
      </c>
      <c r="O246" s="80">
        <f>IF(M169="","",M169+Data!M$483)</f>
        <v>84.896500000000017</v>
      </c>
      <c r="P246" s="80">
        <f>IF(N169="","",N169+Data!N$483)</f>
        <v>87.696500000000015</v>
      </c>
    </row>
    <row r="247" spans="1:16">
      <c r="A247" s="271"/>
      <c r="B247" s="270">
        <f t="shared" si="4"/>
        <v>44238</v>
      </c>
      <c r="C247" s="74"/>
      <c r="D247" s="74"/>
      <c r="E247" s="80" t="str">
        <f>IF(C170="","",C170+Data!C$483)</f>
        <v/>
      </c>
      <c r="F247" s="80" t="str">
        <f>IF(D170="","",D170+Data!D$483)</f>
        <v/>
      </c>
      <c r="G247" s="80" t="str">
        <f>IF(E170="","",E170+Data!E$483)</f>
        <v/>
      </c>
      <c r="H247" s="80" t="str">
        <f>IF(F170="","",F170+Data!F$483)</f>
        <v/>
      </c>
      <c r="I247" s="80">
        <f>IF(G170="","",G170+Data!G$483)</f>
        <v>82.852599999999995</v>
      </c>
      <c r="J247" s="80">
        <f>IF(H170="","",H170+Data!H$483)</f>
        <v>80.746380000000002</v>
      </c>
      <c r="K247" s="80">
        <f>IF(I170="","",I170+Data!I$483)</f>
        <v>80.910421052631577</v>
      </c>
      <c r="L247" s="80">
        <f>IF(J170="","",J170+Data!J$483)</f>
        <v>80.531428000000005</v>
      </c>
      <c r="M247" s="80">
        <f>IF(K170="","",K170+Data!K$483)</f>
        <v>81.338666666666668</v>
      </c>
      <c r="N247" s="80">
        <f>IF(L170="","",L170+Data!L$483)</f>
        <v>84.138453999999996</v>
      </c>
      <c r="O247" s="80">
        <f>IF(M170="","",M170+Data!M$483)</f>
        <v>87.346500000000006</v>
      </c>
      <c r="P247" s="80">
        <f>IF(N170="","",N170+Data!N$483)</f>
        <v>90.146500000000003</v>
      </c>
    </row>
    <row r="248" spans="1:16">
      <c r="A248" s="271"/>
      <c r="B248" s="270">
        <f t="shared" si="4"/>
        <v>44245</v>
      </c>
      <c r="C248" s="74"/>
      <c r="D248" s="74"/>
      <c r="E248" s="80" t="str">
        <f>IF(C171="","",C171+Data!C$483)</f>
        <v/>
      </c>
      <c r="F248" s="80" t="str">
        <f>IF(D171="","",D171+Data!D$483)</f>
        <v/>
      </c>
      <c r="G248" s="80" t="str">
        <f>IF(E171="","",E171+Data!E$483)</f>
        <v/>
      </c>
      <c r="H248" s="80" t="str">
        <f>IF(F171="","",F171+Data!F$483)</f>
        <v/>
      </c>
      <c r="I248" s="80">
        <f>IF(G171="","",G171+Data!G$483)</f>
        <v>85.172600000000003</v>
      </c>
      <c r="J248" s="80">
        <f>IF(H171="","",H171+Data!H$483)</f>
        <v>83.066380000000009</v>
      </c>
      <c r="K248" s="80">
        <f>IF(I171="","",I171+Data!I$483)</f>
        <v>83.230421052631584</v>
      </c>
      <c r="L248" s="80">
        <f>IF(J171="","",J171+Data!J$483)</f>
        <v>82.961427999999998</v>
      </c>
      <c r="M248" s="80">
        <f>IF(K171="","",K171+Data!K$483)</f>
        <v>83.768666666666661</v>
      </c>
      <c r="N248" s="80">
        <f>IF(L171="","",L171+Data!L$483)</f>
        <v>86.518454000000006</v>
      </c>
      <c r="O248" s="80">
        <f>IF(M171="","",M171+Data!M$483)</f>
        <v>89.726500000000016</v>
      </c>
      <c r="P248" s="80">
        <f>IF(N171="","",N171+Data!N$483)</f>
        <v>92.526500000000013</v>
      </c>
    </row>
    <row r="249" spans="1:16">
      <c r="A249" s="271"/>
      <c r="B249" s="270">
        <f t="shared" si="4"/>
        <v>44252</v>
      </c>
      <c r="C249" s="74"/>
      <c r="D249" s="74"/>
      <c r="E249" s="80" t="str">
        <f>IF(C172="","",C172+Data!C$483)</f>
        <v/>
      </c>
      <c r="F249" s="80" t="str">
        <f>IF(D172="","",D172+Data!D$483)</f>
        <v/>
      </c>
      <c r="G249" s="80" t="str">
        <f>IF(E172="","",E172+Data!E$483)</f>
        <v/>
      </c>
      <c r="H249" s="80" t="str">
        <f>IF(F172="","",F172+Data!F$483)</f>
        <v/>
      </c>
      <c r="I249" s="80">
        <f>IF(G172="","",G172+Data!G$483)</f>
        <v>84.682599999999994</v>
      </c>
      <c r="J249" s="80">
        <f>IF(H172="","",H172+Data!H$483)</f>
        <v>82.57638</v>
      </c>
      <c r="K249" s="80">
        <f>IF(I172="","",I172+Data!I$483)</f>
        <v>82.740421052631575</v>
      </c>
      <c r="L249" s="80">
        <f>IF(J172="","",J172+Data!J$483)</f>
        <v>82.351427999999999</v>
      </c>
      <c r="M249" s="80">
        <f>IF(K172="","",K172+Data!K$483)</f>
        <v>83.158666666666662</v>
      </c>
      <c r="N249" s="80">
        <f>IF(L172="","",L172+Data!L$483)</f>
        <v>85.848454000000004</v>
      </c>
      <c r="O249" s="80">
        <f>IF(M172="","",M172+Data!M$483)</f>
        <v>89.056500000000014</v>
      </c>
      <c r="P249" s="80">
        <f>IF(N172="","",N172+Data!N$483)</f>
        <v>91.856500000000011</v>
      </c>
    </row>
    <row r="250" spans="1:16">
      <c r="A250" s="271"/>
      <c r="B250" s="270">
        <f t="shared" si="4"/>
        <v>44259</v>
      </c>
      <c r="C250" s="74"/>
      <c r="D250" s="74"/>
      <c r="E250" s="80" t="str">
        <f>IF(C173="","",C173+Data!C$483)</f>
        <v/>
      </c>
      <c r="F250" s="80" t="str">
        <f>IF(D173="","",D173+Data!D$483)</f>
        <v/>
      </c>
      <c r="G250" s="80" t="str">
        <f>IF(E173="","",E173+Data!E$483)</f>
        <v/>
      </c>
      <c r="H250" s="80" t="str">
        <f>IF(F173="","",F173+Data!F$483)</f>
        <v/>
      </c>
      <c r="I250" s="80">
        <f>IF(G173="","",G173+Data!G$483)</f>
        <v>82.922600000000003</v>
      </c>
      <c r="J250" s="80">
        <f>IF(H173="","",H173+Data!H$483)</f>
        <v>80.816380000000009</v>
      </c>
      <c r="K250" s="80">
        <f>IF(I173="","",I173+Data!I$483)</f>
        <v>80.980421052631584</v>
      </c>
      <c r="L250" s="80">
        <f>IF(J173="","",J173+Data!J$483)</f>
        <v>79.801428000000001</v>
      </c>
      <c r="M250" s="80">
        <f>IF(K173="","",K173+Data!K$483)</f>
        <v>80.608666666666664</v>
      </c>
      <c r="N250" s="80">
        <f>IF(L173="","",L173+Data!L$483)</f>
        <v>83.608453999999995</v>
      </c>
      <c r="O250" s="80">
        <f>IF(M173="","",M173+Data!M$483)</f>
        <v>86.816500000000005</v>
      </c>
      <c r="P250" s="80">
        <f>IF(N173="","",N173+Data!N$483)</f>
        <v>89.616500000000002</v>
      </c>
    </row>
    <row r="251" spans="1:16">
      <c r="A251" s="271"/>
      <c r="B251" s="270">
        <f t="shared" si="4"/>
        <v>44266</v>
      </c>
      <c r="C251" s="74"/>
      <c r="D251" s="74"/>
      <c r="E251" s="80" t="str">
        <f>IF(C174="","",C174+Data!C$483)</f>
        <v/>
      </c>
      <c r="F251" s="80" t="str">
        <f>IF(D174="","",D174+Data!D$483)</f>
        <v/>
      </c>
      <c r="G251" s="80" t="str">
        <f>IF(E174="","",E174+Data!E$483)</f>
        <v/>
      </c>
      <c r="H251" s="80" t="str">
        <f>IF(F174="","",F174+Data!F$483)</f>
        <v/>
      </c>
      <c r="I251" s="80">
        <f>IF(G174="","",G174+Data!G$483)</f>
        <v>82.922600000000003</v>
      </c>
      <c r="J251" s="80">
        <f>IF(H174="","",H174+Data!H$483)</f>
        <v>80.816380000000009</v>
      </c>
      <c r="K251" s="80">
        <f>IF(I174="","",I174+Data!I$483)</f>
        <v>80.980421052631584</v>
      </c>
      <c r="L251" s="80">
        <f>IF(J174="","",J174+Data!J$483)</f>
        <v>81.011428000000009</v>
      </c>
      <c r="M251" s="80">
        <f>IF(K174="","",K174+Data!K$483)</f>
        <v>81.818666666666672</v>
      </c>
      <c r="N251" s="80">
        <f>IF(L174="","",L174+Data!L$483)</f>
        <v>84.678454000000002</v>
      </c>
      <c r="O251" s="80">
        <f>IF(M174="","",M174+Data!M$483)</f>
        <v>87.886500000000012</v>
      </c>
      <c r="P251" s="80">
        <f>IF(N174="","",N174+Data!N$483)</f>
        <v>90.686500000000009</v>
      </c>
    </row>
    <row r="252" spans="1:16">
      <c r="A252" s="271"/>
      <c r="B252" s="270">
        <f t="shared" si="4"/>
        <v>44273</v>
      </c>
      <c r="C252" s="74"/>
      <c r="D252" s="74"/>
      <c r="E252" s="80" t="str">
        <f>IF(C175="","",C175+Data!C$483)</f>
        <v/>
      </c>
      <c r="F252" s="80" t="str">
        <f>IF(D175="","",D175+Data!D$483)</f>
        <v/>
      </c>
      <c r="G252" s="80" t="str">
        <f>IF(E175="","",E175+Data!E$483)</f>
        <v/>
      </c>
      <c r="H252" s="80" t="str">
        <f>IF(F175="","",F175+Data!F$483)</f>
        <v/>
      </c>
      <c r="I252" s="80">
        <f>IF(G175="","",G175+Data!G$483)</f>
        <v>82.922600000000003</v>
      </c>
      <c r="J252" s="80">
        <f>IF(H175="","",H175+Data!H$483)</f>
        <v>80.816380000000009</v>
      </c>
      <c r="K252" s="80">
        <f>IF(I175="","",I175+Data!I$483)</f>
        <v>80.980421052631584</v>
      </c>
      <c r="L252" s="80">
        <f>IF(J175="","",J175+Data!J$483)</f>
        <v>78.111428000000004</v>
      </c>
      <c r="M252" s="80">
        <f>IF(K175="","",K175+Data!K$483)</f>
        <v>78.918666666666667</v>
      </c>
      <c r="N252" s="80">
        <f>IF(L175="","",L175+Data!L$483)</f>
        <v>81.898453999999987</v>
      </c>
      <c r="O252" s="80">
        <f>IF(M175="","",M175+Data!M$483)</f>
        <v>85.106499999999997</v>
      </c>
      <c r="P252" s="80">
        <f>IF(N175="","",N175+Data!N$483)</f>
        <v>87.906499999999994</v>
      </c>
    </row>
    <row r="253" spans="1:16">
      <c r="A253" s="271"/>
      <c r="B253" s="270">
        <f t="shared" si="4"/>
        <v>44280</v>
      </c>
      <c r="C253" s="74"/>
      <c r="D253" s="74"/>
      <c r="E253" s="80" t="str">
        <f>IF(C176="","",C176+Data!C$483)</f>
        <v/>
      </c>
      <c r="F253" s="80" t="str">
        <f>IF(D176="","",D176+Data!D$483)</f>
        <v/>
      </c>
      <c r="G253" s="80" t="str">
        <f>IF(E176="","",E176+Data!E$483)</f>
        <v/>
      </c>
      <c r="H253" s="80" t="str">
        <f>IF(F176="","",F176+Data!F$483)</f>
        <v/>
      </c>
      <c r="I253" s="80">
        <f>IF(G176="","",G176+Data!G$483)</f>
        <v>82.922600000000003</v>
      </c>
      <c r="J253" s="80">
        <f>IF(H176="","",H176+Data!H$483)</f>
        <v>80.816380000000009</v>
      </c>
      <c r="K253" s="80">
        <f>IF(I176="","",I176+Data!I$483)</f>
        <v>80.980421052631584</v>
      </c>
      <c r="L253" s="80">
        <f>IF(J176="","",J176+Data!J$483)</f>
        <v>71.101427999999999</v>
      </c>
      <c r="M253" s="80">
        <f>IF(K176="","",K176+Data!K$483)</f>
        <v>71.908666666666662</v>
      </c>
      <c r="N253" s="80">
        <f>IF(L176="","",L176+Data!L$483)</f>
        <v>74.998453999999995</v>
      </c>
      <c r="O253" s="80">
        <f>IF(M176="","",M176+Data!M$483)</f>
        <v>78.206500000000005</v>
      </c>
      <c r="P253" s="80">
        <f>IF(N176="","",N176+Data!N$483)</f>
        <v>81.006500000000003</v>
      </c>
    </row>
    <row r="254" spans="1:16">
      <c r="A254" s="271"/>
      <c r="B254" s="270">
        <f t="shared" si="4"/>
        <v>44287</v>
      </c>
      <c r="C254" s="74"/>
      <c r="D254" s="74"/>
      <c r="E254" s="80" t="str">
        <f>IF(C177="","",C177+Data!C$483)</f>
        <v/>
      </c>
      <c r="F254" s="80" t="str">
        <f>IF(D177="","",D177+Data!D$483)</f>
        <v/>
      </c>
      <c r="G254" s="80" t="str">
        <f>IF(E177="","",E177+Data!E$483)</f>
        <v/>
      </c>
      <c r="H254" s="80" t="str">
        <f>IF(F177="","",F177+Data!F$483)</f>
        <v/>
      </c>
      <c r="I254" s="80" t="str">
        <f>IF(G177="","",G177+Data!G$483)</f>
        <v/>
      </c>
      <c r="J254" s="80" t="str">
        <f>IF(H177="","",H177+Data!H$483)</f>
        <v/>
      </c>
      <c r="K254" s="80" t="str">
        <f>IF(I177="","",I177+Data!I$483)</f>
        <v/>
      </c>
      <c r="L254" s="80">
        <f>IF(J177="","",J177+Data!J$483)</f>
        <v>70.611428000000004</v>
      </c>
      <c r="M254" s="80">
        <f>IF(K177="","",K177+Data!K$483)</f>
        <v>71.418666666666667</v>
      </c>
      <c r="N254" s="80">
        <f>IF(L177="","",L177+Data!L$483)</f>
        <v>74.748453999999995</v>
      </c>
      <c r="O254" s="80">
        <f>IF(M177="","",M177+Data!M$483)</f>
        <v>77.956500000000005</v>
      </c>
      <c r="P254" s="80">
        <f>IF(N177="","",N177+Data!N$483)</f>
        <v>80.756500000000003</v>
      </c>
    </row>
    <row r="255" spans="1:16">
      <c r="A255" s="271"/>
      <c r="B255" s="270">
        <f t="shared" si="4"/>
        <v>44294</v>
      </c>
      <c r="C255" s="74"/>
      <c r="D255" s="74"/>
      <c r="E255" s="80" t="str">
        <f>IF(C178="","",C178+Data!C$483)</f>
        <v/>
      </c>
      <c r="F255" s="80" t="str">
        <f>IF(D178="","",D178+Data!D$483)</f>
        <v/>
      </c>
      <c r="G255" s="80" t="str">
        <f>IF(E178="","",E178+Data!E$483)</f>
        <v/>
      </c>
      <c r="H255" s="80" t="str">
        <f>IF(F178="","",F178+Data!F$483)</f>
        <v/>
      </c>
      <c r="I255" s="80" t="str">
        <f>IF(G178="","",G178+Data!G$483)</f>
        <v/>
      </c>
      <c r="J255" s="80" t="str">
        <f>IF(H178="","",H178+Data!H$483)</f>
        <v/>
      </c>
      <c r="K255" s="80" t="str">
        <f>IF(I178="","",I178+Data!I$483)</f>
        <v/>
      </c>
      <c r="L255" s="80">
        <f>IF(J178="","",J178+Data!J$483)</f>
        <v>74.071427999999997</v>
      </c>
      <c r="M255" s="80">
        <f>IF(K178="","",K178+Data!K$483)</f>
        <v>74.87866666666666</v>
      </c>
      <c r="N255" s="80">
        <f>IF(L178="","",L178+Data!L$483)</f>
        <v>78.138453999999996</v>
      </c>
      <c r="O255" s="80">
        <f>IF(M178="","",M178+Data!M$483)</f>
        <v>81.346500000000006</v>
      </c>
      <c r="P255" s="80">
        <f>IF(N178="","",N178+Data!N$483)</f>
        <v>84.146500000000003</v>
      </c>
    </row>
    <row r="256" spans="1:16">
      <c r="A256" s="271"/>
      <c r="B256" s="270">
        <f t="shared" si="4"/>
        <v>44301</v>
      </c>
      <c r="C256" s="74"/>
      <c r="D256" s="74"/>
      <c r="E256" s="80" t="str">
        <f>IF(C179="","",C179+Data!C$483)</f>
        <v/>
      </c>
      <c r="F256" s="80" t="str">
        <f>IF(D179="","",D179+Data!D$483)</f>
        <v/>
      </c>
      <c r="G256" s="80" t="str">
        <f>IF(E179="","",E179+Data!E$483)</f>
        <v/>
      </c>
      <c r="H256" s="80" t="str">
        <f>IF(F179="","",F179+Data!F$483)</f>
        <v/>
      </c>
      <c r="I256" s="80" t="str">
        <f>IF(G179="","",G179+Data!G$483)</f>
        <v/>
      </c>
      <c r="J256" s="80" t="str">
        <f>IF(H179="","",H179+Data!H$483)</f>
        <v/>
      </c>
      <c r="K256" s="80" t="str">
        <f>IF(I179="","",I179+Data!I$483)</f>
        <v/>
      </c>
      <c r="L256" s="80">
        <f>IF(J179="","",J179+Data!J$483)</f>
        <v>77.681427999999997</v>
      </c>
      <c r="M256" s="80">
        <f>IF(K179="","",K179+Data!K$483)</f>
        <v>78.48866666666666</v>
      </c>
      <c r="N256" s="80">
        <f>IF(L179="","",L179+Data!L$483)</f>
        <v>81.738454000000004</v>
      </c>
      <c r="O256" s="80">
        <f>IF(M179="","",M179+Data!M$483)</f>
        <v>84.946500000000015</v>
      </c>
      <c r="P256" s="80">
        <f>IF(N179="","",N179+Data!N$483)</f>
        <v>87.746500000000012</v>
      </c>
    </row>
    <row r="257" spans="1:16">
      <c r="A257" s="271"/>
      <c r="B257" s="270">
        <f t="shared" si="4"/>
        <v>44308</v>
      </c>
      <c r="C257" s="74"/>
      <c r="D257" s="74"/>
      <c r="E257" s="80" t="str">
        <f>IF(C180="","",C180+Data!C$483)</f>
        <v/>
      </c>
      <c r="F257" s="80" t="str">
        <f>IF(D180="","",D180+Data!D$483)</f>
        <v/>
      </c>
      <c r="G257" s="80" t="str">
        <f>IF(E180="","",E180+Data!E$483)</f>
        <v/>
      </c>
      <c r="H257" s="80" t="str">
        <f>IF(F180="","",F180+Data!F$483)</f>
        <v/>
      </c>
      <c r="I257" s="80" t="str">
        <f>IF(G180="","",G180+Data!G$483)</f>
        <v/>
      </c>
      <c r="J257" s="80" t="str">
        <f>IF(H180="","",H180+Data!H$483)</f>
        <v/>
      </c>
      <c r="K257" s="80" t="str">
        <f>IF(I180="","",I180+Data!I$483)</f>
        <v/>
      </c>
      <c r="L257" s="80">
        <f>IF(J180="","",J180+Data!J$483)</f>
        <v>77.301428000000001</v>
      </c>
      <c r="M257" s="80">
        <f>IF(K180="","",K180+Data!K$483)</f>
        <v>78.108666666666664</v>
      </c>
      <c r="N257" s="80">
        <f>IF(L180="","",L180+Data!L$483)</f>
        <v>81.528453999999996</v>
      </c>
      <c r="O257" s="80">
        <f>IF(M180="","",M180+Data!M$483)</f>
        <v>84.736500000000007</v>
      </c>
      <c r="P257" s="80">
        <f>IF(N180="","",N180+Data!N$483)</f>
        <v>87.536500000000004</v>
      </c>
    </row>
    <row r="258" spans="1:16">
      <c r="A258" s="271"/>
      <c r="B258" s="270">
        <f t="shared" si="4"/>
        <v>44315</v>
      </c>
      <c r="C258" s="74"/>
      <c r="D258" s="74"/>
      <c r="E258" s="80" t="str">
        <f>IF(C181="","",C181+Data!C$483)</f>
        <v/>
      </c>
      <c r="F258" s="80" t="str">
        <f>IF(D181="","",D181+Data!D$483)</f>
        <v/>
      </c>
      <c r="G258" s="80" t="str">
        <f>IF(E181="","",E181+Data!E$483)</f>
        <v/>
      </c>
      <c r="H258" s="80" t="str">
        <f>IF(F181="","",F181+Data!F$483)</f>
        <v/>
      </c>
      <c r="I258" s="80" t="str">
        <f>IF(G181="","",G181+Data!G$483)</f>
        <v/>
      </c>
      <c r="J258" s="80" t="str">
        <f>IF(H181="","",H181+Data!H$483)</f>
        <v/>
      </c>
      <c r="K258" s="80" t="str">
        <f>IF(I181="","",I181+Data!I$483)</f>
        <v/>
      </c>
      <c r="L258" s="80">
        <f>IF(J181="","",J181+Data!J$483)</f>
        <v>78.551428000000001</v>
      </c>
      <c r="M258" s="80">
        <f>IF(K181="","",K181+Data!K$483)</f>
        <v>79.358666666666664</v>
      </c>
      <c r="N258" s="80">
        <f>IF(L181="","",L181+Data!L$483)</f>
        <v>82.018454000000006</v>
      </c>
      <c r="O258" s="80">
        <f>IF(M181="","",M181+Data!M$483)</f>
        <v>85.226500000000016</v>
      </c>
      <c r="P258" s="80">
        <f>IF(N181="","",N181+Data!N$483)</f>
        <v>88.026500000000013</v>
      </c>
    </row>
    <row r="259" spans="1:16">
      <c r="A259" s="271"/>
      <c r="B259" s="270">
        <f t="shared" si="4"/>
        <v>44322</v>
      </c>
      <c r="C259" s="74"/>
      <c r="D259" s="74"/>
      <c r="E259" s="80" t="str">
        <f>IF(C182="","",C182+Data!C$483)</f>
        <v/>
      </c>
      <c r="F259" s="80" t="str">
        <f>IF(D182="","",D182+Data!D$483)</f>
        <v/>
      </c>
      <c r="G259" s="80" t="str">
        <f>IF(E182="","",E182+Data!E$483)</f>
        <v/>
      </c>
      <c r="H259" s="80" t="str">
        <f>IF(F182="","",F182+Data!F$483)</f>
        <v/>
      </c>
      <c r="I259" s="80" t="str">
        <f>IF(G182="","",G182+Data!G$483)</f>
        <v/>
      </c>
      <c r="J259" s="80" t="str">
        <f>IF(H182="","",H182+Data!H$483)</f>
        <v/>
      </c>
      <c r="K259" s="80" t="str">
        <f>IF(I182="","",I182+Data!I$483)</f>
        <v/>
      </c>
      <c r="L259" s="80">
        <f>IF(J182="","",J182+Data!J$483)</f>
        <v>76.339997999999994</v>
      </c>
      <c r="M259" s="80">
        <f>IF(K182="","",K182+Data!K$483)</f>
        <v>77.147236666666657</v>
      </c>
      <c r="N259" s="80">
        <f>IF(L182="","",L182+Data!L$483)</f>
        <v>86.058453999999998</v>
      </c>
      <c r="O259" s="80">
        <f>IF(M182="","",M182+Data!M$483)</f>
        <v>89.266500000000008</v>
      </c>
      <c r="P259" s="80">
        <f>IF(N182="","",N182+Data!N$483)</f>
        <v>92.066500000000005</v>
      </c>
    </row>
    <row r="260" spans="1:16">
      <c r="A260" s="271"/>
      <c r="B260" s="270">
        <f t="shared" si="4"/>
        <v>44329</v>
      </c>
      <c r="C260" s="74"/>
      <c r="D260" s="74"/>
      <c r="E260" s="80" t="str">
        <f>IF(C183="","",C183+Data!C$483)</f>
        <v/>
      </c>
      <c r="F260" s="80" t="str">
        <f>IF(D183="","",D183+Data!D$483)</f>
        <v/>
      </c>
      <c r="G260" s="80" t="str">
        <f>IF(E183="","",E183+Data!E$483)</f>
        <v/>
      </c>
      <c r="H260" s="80" t="str">
        <f>IF(F183="","",F183+Data!F$483)</f>
        <v/>
      </c>
      <c r="I260" s="80" t="str">
        <f>IF(G183="","",G183+Data!G$483)</f>
        <v/>
      </c>
      <c r="J260" s="80" t="str">
        <f>IF(H183="","",H183+Data!H$483)</f>
        <v/>
      </c>
      <c r="K260" s="80" t="str">
        <f>IF(I183="","",I183+Data!I$483)</f>
        <v/>
      </c>
      <c r="L260" s="80">
        <f>IF(J183="","",J183+Data!J$483)</f>
        <v>76.339997999999994</v>
      </c>
      <c r="M260" s="80">
        <f>IF(K183="","",K183+Data!K$483)</f>
        <v>77.147236666666657</v>
      </c>
      <c r="N260" s="80">
        <f>IF(L183="","",L183+Data!L$483)</f>
        <v>80.458454000000003</v>
      </c>
      <c r="O260" s="80">
        <f>IF(M183="","",M183+Data!M$483)</f>
        <v>83.666500000000013</v>
      </c>
      <c r="P260" s="80">
        <f>IF(N183="","",N183+Data!N$483)</f>
        <v>86.466500000000011</v>
      </c>
    </row>
    <row r="261" spans="1:16">
      <c r="A261" s="271"/>
      <c r="B261" s="270">
        <f t="shared" si="4"/>
        <v>44336</v>
      </c>
      <c r="C261" s="74"/>
      <c r="D261" s="74"/>
      <c r="E261" s="80" t="str">
        <f>IF(C184="","",C184+Data!C$483)</f>
        <v/>
      </c>
      <c r="F261" s="80" t="str">
        <f>IF(D184="","",D184+Data!D$483)</f>
        <v/>
      </c>
      <c r="G261" s="80" t="str">
        <f>IF(E184="","",E184+Data!E$483)</f>
        <v/>
      </c>
      <c r="H261" s="80" t="str">
        <f>IF(F184="","",F184+Data!F$483)</f>
        <v/>
      </c>
      <c r="I261" s="80" t="str">
        <f>IF(G184="","",G184+Data!G$483)</f>
        <v/>
      </c>
      <c r="J261" s="80" t="str">
        <f>IF(H184="","",H184+Data!H$483)</f>
        <v/>
      </c>
      <c r="K261" s="80" t="str">
        <f>IF(I184="","",I184+Data!I$483)</f>
        <v/>
      </c>
      <c r="L261" s="80">
        <f>IF(J184="","",J184+Data!J$483)</f>
        <v>76.339997999999994</v>
      </c>
      <c r="M261" s="80">
        <f>IF(K184="","",K184+Data!K$483)</f>
        <v>77.147236666666657</v>
      </c>
      <c r="N261" s="80">
        <f>IF(L184="","",L184+Data!L$483)</f>
        <v>77.008454</v>
      </c>
      <c r="O261" s="80">
        <f>IF(M184="","",M184+Data!M$483)</f>
        <v>80.216500000000011</v>
      </c>
      <c r="P261" s="80">
        <f>IF(N184="","",N184+Data!N$483)</f>
        <v>83.016500000000008</v>
      </c>
    </row>
    <row r="262" spans="1:16">
      <c r="A262" s="271"/>
      <c r="B262" s="270">
        <f t="shared" si="4"/>
        <v>44343</v>
      </c>
      <c r="C262" s="74"/>
      <c r="D262" s="74"/>
      <c r="E262" s="80" t="str">
        <f>IF(C185="","",C185+Data!C$483)</f>
        <v/>
      </c>
      <c r="F262" s="80" t="str">
        <f>IF(D185="","",D185+Data!D$483)</f>
        <v/>
      </c>
      <c r="G262" s="80" t="str">
        <f>IF(E185="","",E185+Data!E$483)</f>
        <v/>
      </c>
      <c r="H262" s="80" t="str">
        <f>IF(F185="","",F185+Data!F$483)</f>
        <v/>
      </c>
      <c r="I262" s="80" t="str">
        <f>IF(G185="","",G185+Data!G$483)</f>
        <v/>
      </c>
      <c r="J262" s="80" t="str">
        <f>IF(H185="","",H185+Data!H$483)</f>
        <v/>
      </c>
      <c r="K262" s="80" t="str">
        <f>IF(I185="","",I185+Data!I$483)</f>
        <v/>
      </c>
      <c r="L262" s="80">
        <f>IF(J185="","",J185+Data!J$483)</f>
        <v>76.339997999999994</v>
      </c>
      <c r="M262" s="80">
        <f>IF(K185="","",K185+Data!K$483)</f>
        <v>77.147236666666657</v>
      </c>
      <c r="N262" s="80">
        <f>IF(L185="","",L185+Data!L$483)</f>
        <v>78.088453999999999</v>
      </c>
      <c r="O262" s="80">
        <f>IF(M185="","",M185+Data!M$483)</f>
        <v>81.296500000000009</v>
      </c>
      <c r="P262" s="80">
        <f>IF(N185="","",N185+Data!N$483)</f>
        <v>84.096500000000006</v>
      </c>
    </row>
    <row r="263" spans="1:16">
      <c r="A263" s="271"/>
      <c r="B263" s="270">
        <f t="shared" si="4"/>
        <v>44350</v>
      </c>
      <c r="C263" s="74"/>
      <c r="D263" s="74"/>
      <c r="E263" s="80" t="str">
        <f>IF(C186="","",C186+Data!C$483)</f>
        <v/>
      </c>
      <c r="F263" s="80" t="str">
        <f>IF(D186="","",D186+Data!D$483)</f>
        <v/>
      </c>
      <c r="G263" s="80" t="str">
        <f>IF(E186="","",E186+Data!E$483)</f>
        <v/>
      </c>
      <c r="H263" s="80" t="str">
        <f>IF(F186="","",F186+Data!F$483)</f>
        <v/>
      </c>
      <c r="I263" s="80" t="str">
        <f>IF(G186="","",G186+Data!G$483)</f>
        <v/>
      </c>
      <c r="J263" s="80" t="str">
        <f>IF(H186="","",H186+Data!H$483)</f>
        <v/>
      </c>
      <c r="K263" s="80" t="str">
        <f>IF(I186="","",I186+Data!I$483)</f>
        <v/>
      </c>
      <c r="L263" s="80">
        <f>IF(J186="","",J186+Data!J$483)</f>
        <v>76.871427999999995</v>
      </c>
      <c r="M263" s="80">
        <f>IF(K186="","",K186+Data!K$483)</f>
        <v>77.678666666666658</v>
      </c>
      <c r="N263" s="80">
        <f>IF(L186="","",L186+Data!L$483)</f>
        <v>80.658454000000006</v>
      </c>
      <c r="O263" s="80">
        <f>IF(M186="","",M186+Data!M$483)</f>
        <v>83.866500000000016</v>
      </c>
      <c r="P263" s="80">
        <f>IF(N186="","",N186+Data!N$483)</f>
        <v>86.666500000000013</v>
      </c>
    </row>
    <row r="264" spans="1:16">
      <c r="A264" s="271"/>
      <c r="B264" s="270">
        <f t="shared" si="4"/>
        <v>44357</v>
      </c>
      <c r="C264" s="74"/>
      <c r="D264" s="74"/>
      <c r="E264" s="80" t="str">
        <f>IF(C187="","",C187+Data!C$483)</f>
        <v/>
      </c>
      <c r="F264" s="80" t="str">
        <f>IF(D187="","",D187+Data!D$483)</f>
        <v/>
      </c>
      <c r="G264" s="80" t="str">
        <f>IF(E187="","",E187+Data!E$483)</f>
        <v/>
      </c>
      <c r="H264" s="80" t="str">
        <f>IF(F187="","",F187+Data!F$483)</f>
        <v/>
      </c>
      <c r="I264" s="80" t="str">
        <f>IF(G187="","",G187+Data!G$483)</f>
        <v/>
      </c>
      <c r="J264" s="80" t="str">
        <f>IF(H187="","",H187+Data!H$483)</f>
        <v/>
      </c>
      <c r="K264" s="80" t="str">
        <f>IF(I187="","",I187+Data!I$483)</f>
        <v/>
      </c>
      <c r="L264" s="80">
        <f>IF(J187="","",J187+Data!J$483)</f>
        <v>80.021428</v>
      </c>
      <c r="M264" s="80">
        <f>IF(K187="","",K187+Data!K$483)</f>
        <v>80.828666666666663</v>
      </c>
      <c r="N264" s="80">
        <f>IF(L187="","",L187+Data!L$483)</f>
        <v>84.738454000000004</v>
      </c>
      <c r="O264" s="80">
        <f>IF(M187="","",M187+Data!M$483)</f>
        <v>87.946500000000015</v>
      </c>
      <c r="P264" s="80">
        <f>IF(N187="","",N187+Data!N$483)</f>
        <v>90.746500000000012</v>
      </c>
    </row>
    <row r="265" spans="1:16">
      <c r="A265" s="271"/>
      <c r="B265" s="270">
        <f t="shared" si="4"/>
        <v>44364</v>
      </c>
      <c r="C265" s="74"/>
      <c r="D265" s="74"/>
      <c r="E265" s="80" t="str">
        <f>IF(C188="","",C188+Data!C$483)</f>
        <v/>
      </c>
      <c r="F265" s="80" t="str">
        <f>IF(D188="","",D188+Data!D$483)</f>
        <v/>
      </c>
      <c r="G265" s="80" t="str">
        <f>IF(E188="","",E188+Data!E$483)</f>
        <v/>
      </c>
      <c r="H265" s="80" t="str">
        <f>IF(F188="","",F188+Data!F$483)</f>
        <v/>
      </c>
      <c r="I265" s="80" t="str">
        <f>IF(G188="","",G188+Data!G$483)</f>
        <v/>
      </c>
      <c r="J265" s="80" t="str">
        <f>IF(H188="","",H188+Data!H$483)</f>
        <v/>
      </c>
      <c r="K265" s="80" t="str">
        <f>IF(I188="","",I188+Data!I$483)</f>
        <v/>
      </c>
      <c r="L265" s="80" t="str">
        <f>IF(J188="","",J188+Data!J$483)</f>
        <v/>
      </c>
      <c r="M265" s="80" t="str">
        <f>IF(K188="","",K188+Data!K$483)</f>
        <v/>
      </c>
      <c r="N265" s="80">
        <f>IF(L188="","",L188+Data!L$483)</f>
        <v>79.538454000000002</v>
      </c>
      <c r="O265" s="80">
        <f>IF(M188="","",M188+Data!M$483)</f>
        <v>82.746500000000012</v>
      </c>
      <c r="P265" s="80">
        <f>IF(N188="","",N188+Data!N$483)</f>
        <v>85.546500000000009</v>
      </c>
    </row>
    <row r="266" spans="1:16">
      <c r="A266" s="271"/>
      <c r="B266" s="270">
        <f t="shared" si="4"/>
        <v>44371</v>
      </c>
      <c r="C266" s="74"/>
      <c r="D266" s="74"/>
      <c r="E266" s="80" t="str">
        <f>IF(C189="","",C189+Data!C$483)</f>
        <v/>
      </c>
      <c r="F266" s="80" t="str">
        <f>IF(D189="","",D189+Data!D$483)</f>
        <v/>
      </c>
      <c r="G266" s="80" t="str">
        <f>IF(E189="","",E189+Data!E$483)</f>
        <v/>
      </c>
      <c r="H266" s="80" t="str">
        <f>IF(F189="","",F189+Data!F$483)</f>
        <v/>
      </c>
      <c r="I266" s="80" t="str">
        <f>IF(G189="","",G189+Data!G$483)</f>
        <v/>
      </c>
      <c r="J266" s="80" t="str">
        <f>IF(H189="","",H189+Data!H$483)</f>
        <v/>
      </c>
      <c r="K266" s="80" t="str">
        <f>IF(I189="","",I189+Data!I$483)</f>
        <v/>
      </c>
      <c r="L266" s="80" t="str">
        <f>IF(J189="","",J189+Data!J$483)</f>
        <v/>
      </c>
      <c r="M266" s="80" t="str">
        <f>IF(K189="","",K189+Data!K$483)</f>
        <v/>
      </c>
      <c r="N266" s="80">
        <f>IF(L189="","",L189+Data!L$483)</f>
        <v>82.208454000000003</v>
      </c>
      <c r="O266" s="80">
        <f>IF(M189="","",M189+Data!M$483)</f>
        <v>85.416500000000013</v>
      </c>
      <c r="P266" s="80">
        <f>IF(N189="","",N189+Data!N$483)</f>
        <v>88.216500000000011</v>
      </c>
    </row>
    <row r="267" spans="1:16">
      <c r="A267" s="271"/>
      <c r="B267" s="270">
        <f t="shared" si="4"/>
        <v>44378</v>
      </c>
      <c r="C267" s="74"/>
      <c r="D267" s="74"/>
      <c r="E267" s="80" t="str">
        <f>IF(C190="","",C190+Data!C$483)</f>
        <v/>
      </c>
      <c r="F267" s="80" t="str">
        <f>IF(D190="","",D190+Data!D$483)</f>
        <v/>
      </c>
      <c r="G267" s="80" t="str">
        <f>IF(E190="","",E190+Data!E$483)</f>
        <v/>
      </c>
      <c r="H267" s="80" t="str">
        <f>IF(F190="","",F190+Data!F$483)</f>
        <v/>
      </c>
      <c r="I267" s="80" t="str">
        <f>IF(G190="","",G190+Data!G$483)</f>
        <v/>
      </c>
      <c r="J267" s="80" t="str">
        <f>IF(H190="","",H190+Data!H$483)</f>
        <v/>
      </c>
      <c r="K267" s="80" t="str">
        <f>IF(I190="","",I190+Data!I$483)</f>
        <v/>
      </c>
      <c r="L267" s="80" t="str">
        <f>IF(J190="","",J190+Data!J$483)</f>
        <v/>
      </c>
      <c r="M267" s="80" t="str">
        <f>IF(K190="","",K190+Data!K$483)</f>
        <v/>
      </c>
      <c r="N267" s="80">
        <f>IF(L190="","",L190+Data!L$483)</f>
        <v>81.606634</v>
      </c>
      <c r="O267" s="80">
        <f>IF(M190="","",M190+Data!M$483)</f>
        <v>84.81468000000001</v>
      </c>
      <c r="P267" s="80">
        <f>IF(N190="","",N190+Data!N$483)</f>
        <v>87.614680000000007</v>
      </c>
    </row>
    <row r="268" spans="1:16">
      <c r="A268" s="271"/>
      <c r="B268" s="270">
        <f t="shared" si="4"/>
        <v>44385</v>
      </c>
      <c r="C268" s="74"/>
      <c r="D268" s="74"/>
      <c r="E268" s="80" t="str">
        <f>IF(C191="","",C191+Data!C$483)</f>
        <v/>
      </c>
      <c r="F268" s="80" t="str">
        <f>IF(D191="","",D191+Data!D$483)</f>
        <v/>
      </c>
      <c r="G268" s="80" t="str">
        <f>IF(E191="","",E191+Data!E$483)</f>
        <v/>
      </c>
      <c r="H268" s="80" t="str">
        <f>IF(F191="","",F191+Data!F$483)</f>
        <v/>
      </c>
      <c r="I268" s="80" t="str">
        <f>IF(G191="","",G191+Data!G$483)</f>
        <v/>
      </c>
      <c r="J268" s="80" t="str">
        <f>IF(H191="","",H191+Data!H$483)</f>
        <v/>
      </c>
      <c r="K268" s="80" t="str">
        <f>IF(I191="","",I191+Data!I$483)</f>
        <v/>
      </c>
      <c r="L268" s="80" t="str">
        <f>IF(J191="","",J191+Data!J$483)</f>
        <v/>
      </c>
      <c r="M268" s="80" t="str">
        <f>IF(K191="","",K191+Data!K$483)</f>
        <v/>
      </c>
      <c r="N268" s="80">
        <f>IF(L191="","",L191+Data!L$483)</f>
        <v>81.358453999999995</v>
      </c>
      <c r="O268" s="80">
        <f>IF(M191="","",M191+Data!M$483)</f>
        <v>84.566500000000005</v>
      </c>
      <c r="P268" s="80">
        <f>IF(N191="","",N191+Data!N$483)</f>
        <v>87.366500000000002</v>
      </c>
    </row>
    <row r="269" spans="1:16">
      <c r="A269" s="271"/>
      <c r="B269" s="270">
        <f t="shared" si="4"/>
        <v>44392</v>
      </c>
      <c r="C269" s="74"/>
      <c r="D269" s="74"/>
      <c r="E269" s="80" t="str">
        <f>IF(C192="","",C192+Data!C$483)</f>
        <v/>
      </c>
      <c r="F269" s="80" t="str">
        <f>IF(D192="","",D192+Data!D$483)</f>
        <v/>
      </c>
      <c r="G269" s="80" t="str">
        <f>IF(E192="","",E192+Data!E$483)</f>
        <v/>
      </c>
      <c r="H269" s="80" t="str">
        <f>IF(F192="","",F192+Data!F$483)</f>
        <v/>
      </c>
      <c r="I269" s="80" t="str">
        <f>IF(G192="","",G192+Data!G$483)</f>
        <v/>
      </c>
      <c r="J269" s="80" t="str">
        <f>IF(H192="","",H192+Data!H$483)</f>
        <v/>
      </c>
      <c r="K269" s="80" t="str">
        <f>IF(I192="","",I192+Data!I$483)</f>
        <v/>
      </c>
      <c r="L269" s="80" t="str">
        <f>IF(J192="","",J192+Data!J$483)</f>
        <v/>
      </c>
      <c r="M269" s="80" t="str">
        <f>IF(K192="","",K192+Data!K$483)</f>
        <v/>
      </c>
      <c r="N269" s="80">
        <f>IF(L192="","",L192+Data!L$483)</f>
        <v>82.108453999999995</v>
      </c>
      <c r="O269" s="80">
        <f>IF(M192="","",M192+Data!M$483)</f>
        <v>85.316500000000005</v>
      </c>
      <c r="P269" s="80">
        <f>IF(N192="","",N192+Data!N$483)</f>
        <v>88.116500000000002</v>
      </c>
    </row>
    <row r="270" spans="1:16">
      <c r="A270" s="271"/>
      <c r="B270" s="270">
        <f t="shared" si="4"/>
        <v>44399</v>
      </c>
      <c r="C270" s="74"/>
      <c r="D270" s="74"/>
      <c r="E270" s="80" t="str">
        <f>IF(C193="","",C193+Data!C$483)</f>
        <v/>
      </c>
      <c r="F270" s="80" t="str">
        <f>IF(D193="","",D193+Data!D$483)</f>
        <v/>
      </c>
      <c r="G270" s="80" t="str">
        <f>IF(E193="","",E193+Data!E$483)</f>
        <v/>
      </c>
      <c r="H270" s="80" t="str">
        <f>IF(F193="","",F193+Data!F$483)</f>
        <v/>
      </c>
      <c r="I270" s="80" t="str">
        <f>IF(G193="","",G193+Data!G$483)</f>
        <v/>
      </c>
      <c r="J270" s="80" t="str">
        <f>IF(H193="","",H193+Data!H$483)</f>
        <v/>
      </c>
      <c r="K270" s="80" t="str">
        <f>IF(I193="","",I193+Data!I$483)</f>
        <v/>
      </c>
      <c r="L270" s="80" t="str">
        <f>IF(J193="","",J193+Data!J$483)</f>
        <v/>
      </c>
      <c r="M270" s="80" t="str">
        <f>IF(K193="","",K193+Data!K$483)</f>
        <v/>
      </c>
      <c r="N270" s="80">
        <f>IF(L193="","",L193+Data!L$483)</f>
        <v>81.858453999999995</v>
      </c>
      <c r="O270" s="80">
        <f>IF(M193="","",M193+Data!M$483)</f>
        <v>85.066500000000005</v>
      </c>
      <c r="P270" s="80">
        <f>IF(N193="","",N193+Data!N$483)</f>
        <v>87.866500000000002</v>
      </c>
    </row>
    <row r="271" spans="1:16">
      <c r="A271" s="271"/>
      <c r="B271" s="270">
        <f t="shared" si="4"/>
        <v>44406</v>
      </c>
      <c r="C271" s="74"/>
      <c r="D271" s="74"/>
      <c r="E271" s="80" t="str">
        <f>IF(C194="","",C194+Data!C$483)</f>
        <v/>
      </c>
      <c r="F271" s="80" t="str">
        <f>IF(D194="","",D194+Data!D$483)</f>
        <v/>
      </c>
      <c r="G271" s="80" t="str">
        <f>IF(E194="","",E194+Data!E$483)</f>
        <v/>
      </c>
      <c r="H271" s="80" t="str">
        <f>IF(F194="","",F194+Data!F$483)</f>
        <v/>
      </c>
      <c r="I271" s="80" t="str">
        <f>IF(G194="","",G194+Data!G$483)</f>
        <v/>
      </c>
      <c r="J271" s="80" t="str">
        <f>IF(H194="","",H194+Data!H$483)</f>
        <v/>
      </c>
      <c r="K271" s="80" t="str">
        <f>IF(I194="","",I194+Data!I$483)</f>
        <v/>
      </c>
      <c r="L271" s="80" t="str">
        <f>IF(J194="","",J194+Data!J$483)</f>
        <v/>
      </c>
      <c r="M271" s="80" t="str">
        <f>IF(K194="","",K194+Data!K$483)</f>
        <v/>
      </c>
      <c r="N271" s="80">
        <f>IF(L194="","",L194+Data!L$483)</f>
        <v>81.508454</v>
      </c>
      <c r="O271" s="80">
        <f>IF(M194="","",M194+Data!M$483)</f>
        <v>84.716500000000011</v>
      </c>
      <c r="P271" s="80">
        <f>IF(N194="","",N194+Data!N$483)</f>
        <v>87.516500000000008</v>
      </c>
    </row>
    <row r="272" spans="1:16">
      <c r="A272" s="271"/>
      <c r="B272" s="270">
        <f t="shared" si="4"/>
        <v>44413</v>
      </c>
      <c r="C272" s="74"/>
      <c r="D272" s="74"/>
      <c r="E272" s="80" t="str">
        <f>IF(C195="","",C195+Data!C$483)</f>
        <v/>
      </c>
      <c r="F272" s="80" t="str">
        <f>IF(D195="","",D195+Data!D$483)</f>
        <v/>
      </c>
      <c r="G272" s="80" t="str">
        <f>IF(E195="","",E195+Data!E$483)</f>
        <v/>
      </c>
      <c r="H272" s="80" t="str">
        <f>IF(F195="","",F195+Data!F$483)</f>
        <v/>
      </c>
      <c r="I272" s="80" t="str">
        <f>IF(G195="","",G195+Data!G$483)</f>
        <v/>
      </c>
      <c r="J272" s="80" t="str">
        <f>IF(H195="","",H195+Data!H$483)</f>
        <v/>
      </c>
      <c r="K272" s="80" t="str">
        <f>IF(I195="","",I195+Data!I$483)</f>
        <v/>
      </c>
      <c r="L272" s="80" t="str">
        <f>IF(J195="","",J195+Data!J$483)</f>
        <v/>
      </c>
      <c r="M272" s="80" t="str">
        <f>IF(K195="","",K195+Data!K$483)</f>
        <v/>
      </c>
      <c r="N272" s="80">
        <f>IF(L195="","",L195+Data!L$483)</f>
        <v>80.488454000000004</v>
      </c>
      <c r="O272" s="80">
        <f>IF(M195="","",M195+Data!M$483)</f>
        <v>83.696500000000015</v>
      </c>
      <c r="P272" s="80">
        <f>IF(N195="","",N195+Data!N$483)</f>
        <v>86.496500000000012</v>
      </c>
    </row>
    <row r="273" spans="1:18">
      <c r="A273" s="271"/>
      <c r="B273" s="270"/>
      <c r="C273" s="74"/>
      <c r="D273" s="74"/>
      <c r="E273" s="80" t="str">
        <f>IF(C196="","",C196+Data!C$482)</f>
        <v/>
      </c>
      <c r="F273" s="80" t="str">
        <f>IF(D196="","",D196+Data!D$482)</f>
        <v/>
      </c>
      <c r="G273" s="80" t="str">
        <f>IF(E196="","",E196+Data!E$482)</f>
        <v/>
      </c>
      <c r="H273" s="80" t="str">
        <f>IF(F196="","",F196+Data!F$482)</f>
        <v/>
      </c>
      <c r="I273" s="80" t="str">
        <f>IF(G196="","",G196+Data!G$482)</f>
        <v/>
      </c>
      <c r="J273" s="80" t="str">
        <f>IF(H196="","",H196+Data!H$482)</f>
        <v/>
      </c>
      <c r="K273" s="80" t="str">
        <f>IF(I196="","",I196+Data!I$482)</f>
        <v/>
      </c>
      <c r="L273" s="80" t="str">
        <f>IF(J196="","",J196+Data!J$482)</f>
        <v/>
      </c>
      <c r="M273" s="80" t="str">
        <f>IF(K196="","",K196+Data!K$482)</f>
        <v/>
      </c>
      <c r="N273" s="80" t="str">
        <f>IF(L196="","",L196+Data!L$482)</f>
        <v/>
      </c>
      <c r="O273" s="80" t="str">
        <f>IF(M196="","",M196+Data!M$482)</f>
        <v/>
      </c>
      <c r="P273" s="80" t="str">
        <f>IF(N196="","",N196+Data!N$482)</f>
        <v/>
      </c>
    </row>
    <row r="274" spans="1:18">
      <c r="A274" s="271"/>
      <c r="B274" s="270"/>
      <c r="C274" s="74"/>
      <c r="D274" s="74"/>
      <c r="E274" s="80" t="str">
        <f>IF(C197="","",C197+Data!C$482)</f>
        <v/>
      </c>
      <c r="F274" s="80" t="str">
        <f>IF(D197="","",D197+Data!D$482)</f>
        <v/>
      </c>
      <c r="G274" s="80" t="str">
        <f>IF(E197="","",E197+Data!E$482)</f>
        <v/>
      </c>
      <c r="H274" s="80" t="str">
        <f>IF(F197="","",F197+Data!F$482)</f>
        <v/>
      </c>
      <c r="I274" s="80" t="str">
        <f>IF(G197="","",G197+Data!G$482)</f>
        <v/>
      </c>
      <c r="J274" s="80" t="str">
        <f>IF(H197="","",H197+Data!H$482)</f>
        <v/>
      </c>
      <c r="K274" s="80" t="str">
        <f>IF(I197="","",I197+Data!I$482)</f>
        <v/>
      </c>
      <c r="L274" s="80" t="str">
        <f>IF(J197="","",J197+Data!J$482)</f>
        <v/>
      </c>
      <c r="M274" s="80" t="str">
        <f>IF(K197="","",K197+Data!K$482)</f>
        <v/>
      </c>
      <c r="N274" s="80" t="str">
        <f>IF(L197="","",L197+Data!L$482)</f>
        <v/>
      </c>
      <c r="O274" s="80" t="str">
        <f>IF(M197="","",M197+Data!M$482)</f>
        <v/>
      </c>
      <c r="P274" s="80" t="str">
        <f>IF(N197="","",N197+Data!N$482)</f>
        <v/>
      </c>
    </row>
    <row r="275" spans="1:18">
      <c r="A275" s="272"/>
      <c r="B275" s="270"/>
      <c r="C275" s="79"/>
      <c r="D275" s="79"/>
      <c r="E275" s="80" t="str">
        <f>IF(C198="","",C198+Data!C$482)</f>
        <v/>
      </c>
      <c r="F275" s="80" t="str">
        <f>IF(D198="","",D198+Data!D$482)</f>
        <v/>
      </c>
      <c r="G275" s="80" t="str">
        <f>IF(E198="","",E198+Data!E$482)</f>
        <v/>
      </c>
      <c r="H275" s="80" t="str">
        <f>IF(F198="","",F198+Data!F$482)</f>
        <v/>
      </c>
      <c r="I275" s="80" t="str">
        <f>IF(G198="","",G198+Data!G$482)</f>
        <v/>
      </c>
      <c r="J275" s="80" t="str">
        <f>IF(H198="","",H198+Data!H$482)</f>
        <v/>
      </c>
      <c r="K275" s="80" t="str">
        <f>IF(I198="","",I198+Data!I$482)</f>
        <v/>
      </c>
      <c r="L275" s="80" t="str">
        <f>IF(J198="","",J198+Data!J$482)</f>
        <v/>
      </c>
      <c r="M275" s="80" t="str">
        <f>IF(K198="","",K198+Data!K$482)</f>
        <v/>
      </c>
      <c r="N275" s="80" t="str">
        <f>IF(L198="","",L198+Data!L$482)</f>
        <v/>
      </c>
      <c r="O275" s="80" t="str">
        <f>IF(M198="","",M198+Data!M$482)</f>
        <v/>
      </c>
      <c r="P275" s="80" t="str">
        <f>IF(N198="","",N198+Data!N$482)</f>
        <v/>
      </c>
    </row>
    <row r="276" spans="1:18" ht="13.8" thickBot="1">
      <c r="A276" s="76"/>
      <c r="B276" s="300"/>
      <c r="C276" s="282"/>
      <c r="D276" s="282"/>
      <c r="E276" s="275" t="str">
        <f>IF(C199="","",C199+Data!C$482)</f>
        <v/>
      </c>
      <c r="F276" s="275" t="str">
        <f>IF(D199="","",D199+Data!D$482)</f>
        <v/>
      </c>
      <c r="G276" s="275" t="str">
        <f>IF(E199="","",E199+Data!E$482)</f>
        <v/>
      </c>
      <c r="H276" s="275" t="str">
        <f>IF(F199="","",F199+Data!F$482)</f>
        <v/>
      </c>
      <c r="I276" s="275" t="str">
        <f>IF(G199="","",G199+Data!G$482)</f>
        <v/>
      </c>
      <c r="J276" s="275" t="str">
        <f>IF(H199="","",H199+Data!H$482)</f>
        <v/>
      </c>
      <c r="K276" s="275" t="str">
        <f>IF(I199="","",I199+Data!I$482)</f>
        <v/>
      </c>
      <c r="L276" s="275" t="str">
        <f>IF(J199="","",J199+Data!J$482)</f>
        <v/>
      </c>
      <c r="M276" s="275" t="str">
        <f>IF(K199="","",K199+Data!K$482)</f>
        <v/>
      </c>
      <c r="N276" s="275" t="str">
        <f>IF(L199="","",L199+Data!L$482)</f>
        <v/>
      </c>
      <c r="O276" s="275" t="str">
        <f>IF(M199="","",M199+Data!M$482)</f>
        <v/>
      </c>
      <c r="P276" s="275" t="str">
        <f>IF(N199="","",N199+Data!N$482)</f>
        <v/>
      </c>
    </row>
    <row r="277" spans="1:18">
      <c r="A277" s="182" t="s">
        <v>286</v>
      </c>
      <c r="B277" s="74"/>
      <c r="C277" s="74"/>
      <c r="D277" s="74"/>
      <c r="E277" s="74"/>
      <c r="F277" s="74"/>
      <c r="G277" s="74"/>
      <c r="H277" s="74"/>
      <c r="I277" s="74"/>
      <c r="J277" s="74"/>
      <c r="K277" s="74"/>
      <c r="L277" s="74"/>
      <c r="M277" s="74"/>
      <c r="N277" s="74"/>
      <c r="O277" s="74"/>
      <c r="P277" s="74"/>
    </row>
    <row r="278" spans="1:18" ht="12.75" customHeight="1">
      <c r="A278" s="172"/>
      <c r="B278" s="111"/>
      <c r="C278" s="111"/>
      <c r="D278" s="111"/>
      <c r="E278" s="111"/>
      <c r="F278" s="111"/>
      <c r="G278" s="111"/>
      <c r="H278" s="111"/>
      <c r="I278" s="111"/>
      <c r="J278" s="111"/>
      <c r="K278" s="111"/>
      <c r="L278" s="111"/>
      <c r="M278" s="111"/>
      <c r="N278" s="111"/>
      <c r="O278" s="111"/>
      <c r="P278" s="111"/>
      <c r="Q278" s="33"/>
      <c r="R278" s="33"/>
    </row>
    <row r="279" spans="1:18" ht="12.75" customHeight="1">
      <c r="A279" s="173"/>
      <c r="B279" s="173"/>
      <c r="C279" s="173"/>
      <c r="D279" s="173"/>
      <c r="E279" s="173"/>
      <c r="F279" s="173"/>
      <c r="G279" s="173"/>
      <c r="H279" s="173"/>
      <c r="I279" s="173"/>
      <c r="J279" s="173"/>
      <c r="K279" s="173"/>
      <c r="L279" s="173"/>
      <c r="M279" s="173"/>
      <c r="N279" s="173"/>
      <c r="O279" s="173"/>
      <c r="P279" s="173"/>
      <c r="Q279" s="33"/>
      <c r="R279" s="33"/>
    </row>
    <row r="280" spans="1:18" ht="13.8" thickBot="1">
      <c r="A280" s="169" t="s">
        <v>368</v>
      </c>
      <c r="B280" s="83"/>
      <c r="C280" s="83"/>
      <c r="D280" s="83"/>
      <c r="E280" s="83"/>
      <c r="F280" s="83"/>
      <c r="G280" s="83"/>
      <c r="H280" s="83"/>
      <c r="I280" s="83"/>
      <c r="J280" s="83"/>
      <c r="K280" s="83"/>
      <c r="L280" s="83"/>
      <c r="M280" s="83"/>
      <c r="N280" s="83"/>
      <c r="O280" s="83"/>
      <c r="P280" s="83"/>
    </row>
    <row r="281" spans="1:18">
      <c r="A281" s="85" t="s">
        <v>29</v>
      </c>
      <c r="B281" s="118" t="s">
        <v>33</v>
      </c>
      <c r="C281" s="118" t="s">
        <v>48</v>
      </c>
      <c r="D281" s="84"/>
      <c r="E281" s="593" t="s">
        <v>34</v>
      </c>
      <c r="F281" s="593"/>
      <c r="G281" s="593"/>
      <c r="H281" s="593"/>
      <c r="I281" s="593"/>
      <c r="J281" s="593"/>
      <c r="K281" s="593"/>
      <c r="L281" s="593"/>
      <c r="M281" s="593"/>
      <c r="N281" s="593"/>
      <c r="O281" s="593"/>
      <c r="P281" s="593"/>
    </row>
    <row r="282" spans="1:18" ht="13.8" thickBot="1">
      <c r="A282" s="83" t="s">
        <v>52</v>
      </c>
      <c r="B282" s="170" t="s">
        <v>49</v>
      </c>
      <c r="C282" s="171" t="s">
        <v>50</v>
      </c>
      <c r="D282" s="170"/>
      <c r="E282" s="452" t="s">
        <v>128</v>
      </c>
      <c r="F282" s="453" t="s">
        <v>69</v>
      </c>
      <c r="G282" s="453" t="s">
        <v>70</v>
      </c>
      <c r="H282" s="453" t="s">
        <v>71</v>
      </c>
      <c r="I282" s="453" t="s">
        <v>72</v>
      </c>
      <c r="J282" s="453" t="s">
        <v>73</v>
      </c>
      <c r="K282" s="453" t="s">
        <v>74</v>
      </c>
      <c r="L282" s="453" t="s">
        <v>75</v>
      </c>
      <c r="M282" s="453" t="s">
        <v>76</v>
      </c>
      <c r="N282" s="453" t="s">
        <v>77</v>
      </c>
      <c r="O282" s="453" t="s">
        <v>78</v>
      </c>
      <c r="P282" s="453" t="s">
        <v>79</v>
      </c>
    </row>
    <row r="283" spans="1:18">
      <c r="A283" s="85"/>
      <c r="B283" s="86"/>
      <c r="C283" s="84"/>
      <c r="D283" s="84"/>
      <c r="E283" s="594" t="s">
        <v>159</v>
      </c>
      <c r="F283" s="595"/>
      <c r="G283" s="595"/>
      <c r="H283" s="595"/>
      <c r="I283" s="595"/>
      <c r="J283" s="595"/>
      <c r="K283" s="595"/>
      <c r="L283" s="595"/>
      <c r="M283" s="595"/>
      <c r="N283" s="595"/>
      <c r="O283" s="595"/>
      <c r="P283" s="595"/>
    </row>
    <row r="284" spans="1:18">
      <c r="A284" s="260">
        <v>2020</v>
      </c>
      <c r="B284" s="261">
        <v>43958</v>
      </c>
      <c r="C284" s="254" t="str">
        <f>IF(Data!C228="","",Data!C228)</f>
        <v/>
      </c>
      <c r="D284" s="85"/>
      <c r="E284" s="87" t="str">
        <f>IF(Data!E228="","",Data!E228)</f>
        <v/>
      </c>
      <c r="F284" s="87" t="str">
        <f>IF(Data!F228="","",Data!F228)</f>
        <v/>
      </c>
      <c r="G284" s="87" t="str">
        <f>IF(Data!G228="","",Data!G228)</f>
        <v/>
      </c>
      <c r="H284" s="87" t="str">
        <f>IF(Data!H228="","",Data!H228)</f>
        <v/>
      </c>
      <c r="I284" s="87" t="str">
        <f>IF(Data!I228="","",Data!I228)</f>
        <v/>
      </c>
      <c r="J284" s="87" t="str">
        <f>IF(Data!J228="","",Data!J228)</f>
        <v/>
      </c>
      <c r="K284" s="87" t="str">
        <f>IF(Data!K228="","",Data!K228)</f>
        <v/>
      </c>
      <c r="L284" s="87" t="str">
        <f>IF(Data!L228="","",Data!L228)</f>
        <v/>
      </c>
      <c r="M284" s="87" t="str">
        <f>IF(Data!M228="","",Data!M228)</f>
        <v/>
      </c>
      <c r="N284" s="87" t="str">
        <f>IF(Data!N228="","",Data!N228)</f>
        <v/>
      </c>
      <c r="O284" s="87" t="str">
        <f>IF(Data!O228="","",Data!O228)</f>
        <v/>
      </c>
      <c r="P284" s="87" t="str">
        <f>IF(Data!P228="","",Data!P228)</f>
        <v/>
      </c>
    </row>
    <row r="285" spans="1:18">
      <c r="A285" s="262"/>
      <c r="B285" s="261">
        <f>B284+7</f>
        <v>43965</v>
      </c>
      <c r="C285" s="254" t="str">
        <f>IF(Data!C229="","",Data!C229)</f>
        <v/>
      </c>
      <c r="D285" s="85"/>
      <c r="E285" s="87" t="str">
        <f>IF(Data!E229="","",Data!E229)</f>
        <v/>
      </c>
      <c r="F285" s="87" t="str">
        <f>IF(Data!F229="","",Data!F229)</f>
        <v/>
      </c>
      <c r="G285" s="87" t="str">
        <f>IF(Data!G229="","",Data!G229)</f>
        <v/>
      </c>
      <c r="H285" s="87" t="str">
        <f>IF(Data!H229="","",Data!H229)</f>
        <v/>
      </c>
      <c r="I285" s="87" t="str">
        <f>IF(Data!I229="","",Data!I229)</f>
        <v/>
      </c>
      <c r="J285" s="87" t="str">
        <f>IF(Data!J229="","",Data!J229)</f>
        <v/>
      </c>
      <c r="K285" s="87" t="str">
        <f>IF(Data!K229="","",Data!K229)</f>
        <v/>
      </c>
      <c r="L285" s="87" t="str">
        <f>IF(Data!L229="","",Data!L229)</f>
        <v/>
      </c>
      <c r="M285" s="87" t="str">
        <f>IF(Data!M229="","",Data!M229)</f>
        <v/>
      </c>
      <c r="N285" s="87" t="str">
        <f>IF(Data!N229="","",Data!N229)</f>
        <v/>
      </c>
      <c r="O285" s="87" t="str">
        <f>IF(Data!O229="","",Data!O229)</f>
        <v/>
      </c>
      <c r="P285" s="87" t="str">
        <f>IF(Data!P229="","",Data!P229)</f>
        <v/>
      </c>
    </row>
    <row r="286" spans="1:18">
      <c r="A286" s="262"/>
      <c r="B286" s="261">
        <f t="shared" ref="B286:B349" si="5">B285+7</f>
        <v>43972</v>
      </c>
      <c r="C286" s="254" t="str">
        <f>IF(Data!C230="","",Data!C230)</f>
        <v/>
      </c>
      <c r="D286" s="85"/>
      <c r="E286" s="87" t="str">
        <f>IF(Data!E230="","",Data!E230)</f>
        <v/>
      </c>
      <c r="F286" s="87" t="str">
        <f>IF(Data!F230="","",Data!F230)</f>
        <v/>
      </c>
      <c r="G286" s="87" t="str">
        <f>IF(Data!G230="","",Data!G230)</f>
        <v/>
      </c>
      <c r="H286" s="87" t="str">
        <f>IF(Data!H230="","",Data!H230)</f>
        <v/>
      </c>
      <c r="I286" s="87" t="str">
        <f>IF(Data!I230="","",Data!I230)</f>
        <v/>
      </c>
      <c r="J286" s="87" t="str">
        <f>IF(Data!J230="","",Data!J230)</f>
        <v/>
      </c>
      <c r="K286" s="87" t="str">
        <f>IF(Data!K230="","",Data!K230)</f>
        <v/>
      </c>
      <c r="L286" s="87" t="str">
        <f>IF(Data!L230="","",Data!L230)</f>
        <v/>
      </c>
      <c r="M286" s="87" t="str">
        <f>IF(Data!M230="","",Data!M230)</f>
        <v/>
      </c>
      <c r="N286" s="87" t="str">
        <f>IF(Data!N230="","",Data!N230)</f>
        <v/>
      </c>
      <c r="O286" s="87" t="str">
        <f>IF(Data!O230="","",Data!O230)</f>
        <v/>
      </c>
      <c r="P286" s="87" t="str">
        <f>IF(Data!P230="","",Data!P230)</f>
        <v/>
      </c>
    </row>
    <row r="287" spans="1:18">
      <c r="A287" s="262"/>
      <c r="B287" s="261">
        <f t="shared" si="5"/>
        <v>43979</v>
      </c>
      <c r="C287" s="254" t="str">
        <f>IF(Data!C231="","",Data!C231)</f>
        <v/>
      </c>
      <c r="D287" s="85"/>
      <c r="E287" s="87" t="str">
        <f>IF(Data!E231="","",Data!E231)</f>
        <v/>
      </c>
      <c r="F287" s="87" t="str">
        <f>IF(Data!F231="","",Data!F231)</f>
        <v/>
      </c>
      <c r="G287" s="87" t="str">
        <f>IF(Data!G231="","",Data!G231)</f>
        <v/>
      </c>
      <c r="H287" s="87" t="str">
        <f>IF(Data!H231="","",Data!H231)</f>
        <v/>
      </c>
      <c r="I287" s="87" t="str">
        <f>IF(Data!I231="","",Data!I231)</f>
        <v/>
      </c>
      <c r="J287" s="87" t="str">
        <f>IF(Data!J231="","",Data!J231)</f>
        <v/>
      </c>
      <c r="K287" s="87" t="str">
        <f>IF(Data!K231="","",Data!K231)</f>
        <v/>
      </c>
      <c r="L287" s="87" t="str">
        <f>IF(Data!L231="","",Data!L231)</f>
        <v/>
      </c>
      <c r="M287" s="87" t="str">
        <f>IF(Data!M231="","",Data!M231)</f>
        <v/>
      </c>
      <c r="N287" s="87" t="str">
        <f>IF(Data!N231="","",Data!N231)</f>
        <v/>
      </c>
      <c r="O287" s="87" t="str">
        <f>IF(Data!O231="","",Data!O231)</f>
        <v/>
      </c>
      <c r="P287" s="87" t="str">
        <f>IF(Data!P231="","",Data!P231)</f>
        <v/>
      </c>
    </row>
    <row r="288" spans="1:18">
      <c r="A288" s="262"/>
      <c r="B288" s="261">
        <f t="shared" si="5"/>
        <v>43986</v>
      </c>
      <c r="C288" s="254" t="str">
        <f>IF(Data!C232="","",Data!C232)</f>
        <v/>
      </c>
      <c r="D288" s="85"/>
      <c r="E288" s="87" t="str">
        <f>IF(Data!E232="","",Data!E232)</f>
        <v/>
      </c>
      <c r="F288" s="87" t="str">
        <f>IF(Data!F232="","",Data!F232)</f>
        <v/>
      </c>
      <c r="G288" s="87" t="str">
        <f>IF(Data!G232="","",Data!G232)</f>
        <v/>
      </c>
      <c r="H288" s="87" t="str">
        <f>IF(Data!H232="","",Data!H232)</f>
        <v/>
      </c>
      <c r="I288" s="87" t="str">
        <f>IF(Data!I232="","",Data!I232)</f>
        <v/>
      </c>
      <c r="J288" s="87" t="str">
        <f>IF(Data!J232="","",Data!J232)</f>
        <v/>
      </c>
      <c r="K288" s="87" t="str">
        <f>IF(Data!K232="","",Data!K232)</f>
        <v/>
      </c>
      <c r="L288" s="87" t="str">
        <f>IF(Data!L232="","",Data!L232)</f>
        <v/>
      </c>
      <c r="M288" s="87" t="str">
        <f>IF(Data!M232="","",Data!M232)</f>
        <v/>
      </c>
      <c r="N288" s="87" t="str">
        <f>IF(Data!N232="","",Data!N232)</f>
        <v/>
      </c>
      <c r="O288" s="87" t="str">
        <f>IF(Data!O232="","",Data!O232)</f>
        <v/>
      </c>
      <c r="P288" s="87" t="str">
        <f>IF(Data!P232="","",Data!P232)</f>
        <v/>
      </c>
    </row>
    <row r="289" spans="1:16">
      <c r="A289" s="262"/>
      <c r="B289" s="261">
        <f t="shared" si="5"/>
        <v>43993</v>
      </c>
      <c r="C289" s="254" t="str">
        <f>IF(Data!C233="","",Data!C233)</f>
        <v/>
      </c>
      <c r="D289" s="85"/>
      <c r="E289" s="87" t="str">
        <f>IF(Data!E233="","",Data!E233)</f>
        <v/>
      </c>
      <c r="F289" s="87" t="str">
        <f>IF(Data!F233="","",Data!F233)</f>
        <v/>
      </c>
      <c r="G289" s="87" t="str">
        <f>IF(Data!G233="","",Data!G233)</f>
        <v/>
      </c>
      <c r="H289" s="87" t="str">
        <f>IF(Data!H233="","",Data!H233)</f>
        <v/>
      </c>
      <c r="I289" s="87" t="str">
        <f>IF(Data!I233="","",Data!I233)</f>
        <v/>
      </c>
      <c r="J289" s="87" t="str">
        <f>IF(Data!J233="","",Data!J233)</f>
        <v/>
      </c>
      <c r="K289" s="87" t="str">
        <f>IF(Data!K233="","",Data!K233)</f>
        <v/>
      </c>
      <c r="L289" s="87" t="str">
        <f>IF(Data!L233="","",Data!L233)</f>
        <v/>
      </c>
      <c r="M289" s="87" t="str">
        <f>IF(Data!M233="","",Data!M233)</f>
        <v/>
      </c>
      <c r="N289" s="87" t="str">
        <f>IF(Data!N233="","",Data!N233)</f>
        <v/>
      </c>
      <c r="O289" s="87" t="str">
        <f>IF(Data!O233="","",Data!O233)</f>
        <v/>
      </c>
      <c r="P289" s="87" t="str">
        <f>IF(Data!P233="","",Data!P233)</f>
        <v/>
      </c>
    </row>
    <row r="290" spans="1:16">
      <c r="A290" s="262"/>
      <c r="B290" s="261">
        <f t="shared" si="5"/>
        <v>44000</v>
      </c>
      <c r="C290" s="254" t="str">
        <f>IF(Data!C234="","",Data!C234)</f>
        <v/>
      </c>
      <c r="D290" s="85"/>
      <c r="E290" s="87" t="str">
        <f>IF(Data!E234="","",Data!E234)</f>
        <v/>
      </c>
      <c r="F290" s="87" t="str">
        <f>IF(Data!F234="","",Data!F234)</f>
        <v/>
      </c>
      <c r="G290" s="87" t="str">
        <f>IF(Data!G234="","",Data!G234)</f>
        <v/>
      </c>
      <c r="H290" s="87" t="str">
        <f>IF(Data!H234="","",Data!H234)</f>
        <v/>
      </c>
      <c r="I290" s="87" t="str">
        <f>IF(Data!I234="","",Data!I234)</f>
        <v/>
      </c>
      <c r="J290" s="87" t="str">
        <f>IF(Data!J234="","",Data!J234)</f>
        <v/>
      </c>
      <c r="K290" s="87" t="str">
        <f>IF(Data!K234="","",Data!K234)</f>
        <v/>
      </c>
      <c r="L290" s="87" t="str">
        <f>IF(Data!L234="","",Data!L234)</f>
        <v/>
      </c>
      <c r="M290" s="87" t="str">
        <f>IF(Data!M234="","",Data!M234)</f>
        <v/>
      </c>
      <c r="N290" s="87" t="str">
        <f>IF(Data!N234="","",Data!N234)</f>
        <v/>
      </c>
      <c r="O290" s="87" t="str">
        <f>IF(Data!O234="","",Data!O234)</f>
        <v/>
      </c>
      <c r="P290" s="87" t="str">
        <f>IF(Data!P234="","",Data!P234)</f>
        <v/>
      </c>
    </row>
    <row r="291" spans="1:16">
      <c r="A291" s="262"/>
      <c r="B291" s="261">
        <f t="shared" si="5"/>
        <v>44007</v>
      </c>
      <c r="C291" s="254" t="str">
        <f>IF(Data!C235="","",Data!C235)</f>
        <v/>
      </c>
      <c r="D291" s="85"/>
      <c r="E291" s="87" t="str">
        <f>IF(Data!E235="","",Data!E235)</f>
        <v/>
      </c>
      <c r="F291" s="87" t="str">
        <f>IF(Data!F235="","",Data!F235)</f>
        <v/>
      </c>
      <c r="G291" s="87" t="str">
        <f>IF(Data!G235="","",Data!G235)</f>
        <v/>
      </c>
      <c r="H291" s="87" t="str">
        <f>IF(Data!H235="","",Data!H235)</f>
        <v/>
      </c>
      <c r="I291" s="87" t="str">
        <f>IF(Data!I235="","",Data!I235)</f>
        <v/>
      </c>
      <c r="J291" s="87" t="str">
        <f>IF(Data!J235="","",Data!J235)</f>
        <v/>
      </c>
      <c r="K291" s="87" t="str">
        <f>IF(Data!K235="","",Data!K235)</f>
        <v/>
      </c>
      <c r="L291" s="87" t="str">
        <f>IF(Data!L235="","",Data!L235)</f>
        <v/>
      </c>
      <c r="M291" s="87" t="str">
        <f>IF(Data!M235="","",Data!M235)</f>
        <v/>
      </c>
      <c r="N291" s="87" t="str">
        <f>IF(Data!N235="","",Data!N235)</f>
        <v/>
      </c>
      <c r="O291" s="87" t="str">
        <f>IF(Data!O235="","",Data!O235)</f>
        <v/>
      </c>
      <c r="P291" s="87" t="str">
        <f>IF(Data!P235="","",Data!P235)</f>
        <v/>
      </c>
    </row>
    <row r="292" spans="1:16">
      <c r="A292" s="262"/>
      <c r="B292" s="261">
        <f t="shared" si="5"/>
        <v>44014</v>
      </c>
      <c r="C292" s="254" t="str">
        <f>IF(Data!C236="","",Data!C236)</f>
        <v/>
      </c>
      <c r="D292" s="85"/>
      <c r="E292" s="87" t="str">
        <f>IF(Data!E236="","",Data!E236)</f>
        <v/>
      </c>
      <c r="F292" s="87" t="str">
        <f>IF(Data!F236="","",Data!F236)</f>
        <v/>
      </c>
      <c r="G292" s="87" t="str">
        <f>IF(Data!G236="","",Data!G236)</f>
        <v/>
      </c>
      <c r="H292" s="87" t="str">
        <f>IF(Data!H236="","",Data!H236)</f>
        <v/>
      </c>
      <c r="I292" s="87" t="str">
        <f>IF(Data!I236="","",Data!I236)</f>
        <v/>
      </c>
      <c r="J292" s="87" t="str">
        <f>IF(Data!J236="","",Data!J236)</f>
        <v/>
      </c>
      <c r="K292" s="87" t="str">
        <f>IF(Data!K236="","",Data!K236)</f>
        <v/>
      </c>
      <c r="L292" s="87" t="str">
        <f>IF(Data!L236="","",Data!L236)</f>
        <v/>
      </c>
      <c r="M292" s="87" t="str">
        <f>IF(Data!M236="","",Data!M236)</f>
        <v/>
      </c>
      <c r="N292" s="87" t="str">
        <f>IF(Data!N236="","",Data!N236)</f>
        <v/>
      </c>
      <c r="O292" s="87" t="str">
        <f>IF(Data!O236="","",Data!O236)</f>
        <v/>
      </c>
      <c r="P292" s="87" t="str">
        <f>IF(Data!P236="","",Data!P236)</f>
        <v/>
      </c>
    </row>
    <row r="293" spans="1:16">
      <c r="A293" s="262"/>
      <c r="B293" s="261">
        <f t="shared" si="5"/>
        <v>44021</v>
      </c>
      <c r="C293" s="254" t="str">
        <f>IF(Data!C237="","",Data!C237)</f>
        <v/>
      </c>
      <c r="D293" s="85"/>
      <c r="E293" s="87" t="str">
        <f>IF(Data!E237="","",Data!E237)</f>
        <v/>
      </c>
      <c r="F293" s="87" t="str">
        <f>IF(Data!F237="","",Data!F237)</f>
        <v/>
      </c>
      <c r="G293" s="87" t="str">
        <f>IF(Data!G237="","",Data!G237)</f>
        <v/>
      </c>
      <c r="H293" s="87" t="str">
        <f>IF(Data!H237="","",Data!H237)</f>
        <v/>
      </c>
      <c r="I293" s="87" t="str">
        <f>IF(Data!I237="","",Data!I237)</f>
        <v/>
      </c>
      <c r="J293" s="87" t="str">
        <f>IF(Data!J237="","",Data!J237)</f>
        <v/>
      </c>
      <c r="K293" s="87" t="str">
        <f>IF(Data!K237="","",Data!K237)</f>
        <v/>
      </c>
      <c r="L293" s="87" t="str">
        <f>IF(Data!L237="","",Data!L237)</f>
        <v/>
      </c>
      <c r="M293" s="87" t="str">
        <f>IF(Data!M237="","",Data!M237)</f>
        <v/>
      </c>
      <c r="N293" s="87" t="str">
        <f>IF(Data!N237="","",Data!N237)</f>
        <v/>
      </c>
      <c r="O293" s="87" t="str">
        <f>IF(Data!O237="","",Data!O237)</f>
        <v/>
      </c>
      <c r="P293" s="87" t="str">
        <f>IF(Data!P237="","",Data!P237)</f>
        <v/>
      </c>
    </row>
    <row r="294" spans="1:16">
      <c r="A294" s="262"/>
      <c r="B294" s="261">
        <f t="shared" si="5"/>
        <v>44028</v>
      </c>
      <c r="C294" s="254" t="str">
        <f>IF(Data!C238="","",Data!C238)</f>
        <v/>
      </c>
      <c r="D294" s="85"/>
      <c r="E294" s="87" t="str">
        <f>IF(Data!E238="","",Data!E238)</f>
        <v/>
      </c>
      <c r="F294" s="87" t="str">
        <f>IF(Data!F238="","",Data!F238)</f>
        <v/>
      </c>
      <c r="G294" s="87" t="str">
        <f>IF(Data!G238="","",Data!G238)</f>
        <v/>
      </c>
      <c r="H294" s="87" t="str">
        <f>IF(Data!H238="","",Data!H238)</f>
        <v/>
      </c>
      <c r="I294" s="87" t="str">
        <f>IF(Data!I238="","",Data!I238)</f>
        <v/>
      </c>
      <c r="J294" s="87" t="str">
        <f>IF(Data!J238="","",Data!J238)</f>
        <v/>
      </c>
      <c r="K294" s="87" t="str">
        <f>IF(Data!K238="","",Data!K238)</f>
        <v/>
      </c>
      <c r="L294" s="87" t="str">
        <f>IF(Data!L238="","",Data!L238)</f>
        <v/>
      </c>
      <c r="M294" s="87" t="str">
        <f>IF(Data!M238="","",Data!M238)</f>
        <v/>
      </c>
      <c r="N294" s="87" t="str">
        <f>IF(Data!N238="","",Data!N238)</f>
        <v/>
      </c>
      <c r="O294" s="87" t="str">
        <f>IF(Data!O238="","",Data!O238)</f>
        <v/>
      </c>
      <c r="P294" s="87" t="str">
        <f>IF(Data!P238="","",Data!P238)</f>
        <v/>
      </c>
    </row>
    <row r="295" spans="1:16">
      <c r="A295" s="262"/>
      <c r="B295" s="261">
        <f t="shared" si="5"/>
        <v>44035</v>
      </c>
      <c r="C295" s="254" t="str">
        <f>IF(Data!C239="","",Data!C239)</f>
        <v/>
      </c>
      <c r="D295" s="85"/>
      <c r="E295" s="87" t="str">
        <f>IF(Data!E239="","",Data!E239)</f>
        <v/>
      </c>
      <c r="F295" s="87" t="str">
        <f>IF(Data!F239="","",Data!F239)</f>
        <v/>
      </c>
      <c r="G295" s="87" t="str">
        <f>IF(Data!G239="","",Data!G239)</f>
        <v/>
      </c>
      <c r="H295" s="87" t="str">
        <f>IF(Data!H239="","",Data!H239)</f>
        <v/>
      </c>
      <c r="I295" s="87" t="str">
        <f>IF(Data!I239="","",Data!I239)</f>
        <v/>
      </c>
      <c r="J295" s="87" t="str">
        <f>IF(Data!J239="","",Data!J239)</f>
        <v/>
      </c>
      <c r="K295" s="87" t="str">
        <f>IF(Data!K239="","",Data!K239)</f>
        <v/>
      </c>
      <c r="L295" s="87" t="str">
        <f>IF(Data!L239="","",Data!L239)</f>
        <v/>
      </c>
      <c r="M295" s="87" t="str">
        <f>IF(Data!M239="","",Data!M239)</f>
        <v/>
      </c>
      <c r="N295" s="87" t="str">
        <f>IF(Data!N239="","",Data!N239)</f>
        <v/>
      </c>
      <c r="O295" s="87" t="str">
        <f>IF(Data!O239="","",Data!O239)</f>
        <v/>
      </c>
      <c r="P295" s="87" t="str">
        <f>IF(Data!P239="","",Data!P239)</f>
        <v/>
      </c>
    </row>
    <row r="296" spans="1:16">
      <c r="A296" s="262"/>
      <c r="B296" s="261">
        <f t="shared" si="5"/>
        <v>44042</v>
      </c>
      <c r="C296" s="254" t="str">
        <f>IF(Data!C240="","",Data!C240)</f>
        <v/>
      </c>
      <c r="D296" s="85"/>
      <c r="E296" s="87" t="str">
        <f>IF(Data!E240="","",Data!E240)</f>
        <v/>
      </c>
      <c r="F296" s="87" t="str">
        <f>IF(Data!F240="","",Data!F240)</f>
        <v/>
      </c>
      <c r="G296" s="87" t="str">
        <f>IF(Data!G240="","",Data!G240)</f>
        <v/>
      </c>
      <c r="H296" s="87" t="str">
        <f>IF(Data!H240="","",Data!H240)</f>
        <v/>
      </c>
      <c r="I296" s="87" t="str">
        <f>IF(Data!I240="","",Data!I240)</f>
        <v/>
      </c>
      <c r="J296" s="87" t="str">
        <f>IF(Data!J240="","",Data!J240)</f>
        <v/>
      </c>
      <c r="K296" s="87" t="str">
        <f>IF(Data!K240="","",Data!K240)</f>
        <v/>
      </c>
      <c r="L296" s="87" t="str">
        <f>IF(Data!L240="","",Data!L240)</f>
        <v/>
      </c>
      <c r="M296" s="87" t="str">
        <f>IF(Data!M240="","",Data!M240)</f>
        <v/>
      </c>
      <c r="N296" s="87" t="str">
        <f>IF(Data!N240="","",Data!N240)</f>
        <v/>
      </c>
      <c r="O296" s="87" t="str">
        <f>IF(Data!O240="","",Data!O240)</f>
        <v/>
      </c>
      <c r="P296" s="87" t="str">
        <f>IF(Data!P240="","",Data!P240)</f>
        <v/>
      </c>
    </row>
    <row r="297" spans="1:16">
      <c r="A297" s="262"/>
      <c r="B297" s="261">
        <f t="shared" si="5"/>
        <v>44049</v>
      </c>
      <c r="C297" s="254" t="str">
        <f>IF(Data!C241="","",Data!C241)</f>
        <v/>
      </c>
      <c r="D297" s="85"/>
      <c r="E297" s="87" t="str">
        <f>IF(Data!E241="","",Data!E241)</f>
        <v/>
      </c>
      <c r="F297" s="87" t="str">
        <f>IF(Data!F241="","",Data!F241)</f>
        <v/>
      </c>
      <c r="G297" s="87" t="str">
        <f>IF(Data!G241="","",Data!G241)</f>
        <v/>
      </c>
      <c r="H297" s="87" t="str">
        <f>IF(Data!H241="","",Data!H241)</f>
        <v/>
      </c>
      <c r="I297" s="87" t="str">
        <f>IF(Data!I241="","",Data!I241)</f>
        <v/>
      </c>
      <c r="J297" s="87" t="str">
        <f>IF(Data!J241="","",Data!J241)</f>
        <v/>
      </c>
      <c r="K297" s="87" t="str">
        <f>IF(Data!K241="","",Data!K241)</f>
        <v/>
      </c>
      <c r="L297" s="87" t="str">
        <f>IF(Data!L241="","",Data!L241)</f>
        <v/>
      </c>
      <c r="M297" s="87" t="str">
        <f>IF(Data!M241="","",Data!M241)</f>
        <v/>
      </c>
      <c r="N297" s="87" t="str">
        <f>IF(Data!N241="","",Data!N241)</f>
        <v/>
      </c>
      <c r="O297" s="87" t="str">
        <f>IF(Data!O241="","",Data!O241)</f>
        <v/>
      </c>
      <c r="P297" s="87" t="str">
        <f>IF(Data!P241="","",Data!P241)</f>
        <v/>
      </c>
    </row>
    <row r="298" spans="1:16">
      <c r="A298" s="262"/>
      <c r="B298" s="261">
        <f t="shared" si="5"/>
        <v>44056</v>
      </c>
      <c r="C298" s="254" t="str">
        <f>IF(Data!C242="","",Data!C242)</f>
        <v/>
      </c>
      <c r="D298" s="85"/>
      <c r="E298" s="87" t="str">
        <f>IF(Data!E242="","",Data!E242)</f>
        <v/>
      </c>
      <c r="F298" s="87" t="str">
        <f>IF(Data!F242="","",Data!F242)</f>
        <v/>
      </c>
      <c r="G298" s="87" t="str">
        <f>IF(Data!G242="","",Data!G242)</f>
        <v/>
      </c>
      <c r="H298" s="87" t="str">
        <f>IF(Data!H242="","",Data!H242)</f>
        <v/>
      </c>
      <c r="I298" s="87" t="str">
        <f>IF(Data!I242="","",Data!I242)</f>
        <v/>
      </c>
      <c r="J298" s="87" t="str">
        <f>IF(Data!J242="","",Data!J242)</f>
        <v/>
      </c>
      <c r="K298" s="87" t="str">
        <f>IF(Data!K242="","",Data!K242)</f>
        <v/>
      </c>
      <c r="L298" s="87" t="str">
        <f>IF(Data!L242="","",Data!L242)</f>
        <v/>
      </c>
      <c r="M298" s="87" t="str">
        <f>IF(Data!M242="","",Data!M242)</f>
        <v/>
      </c>
      <c r="N298" s="87" t="str">
        <f>IF(Data!N242="","",Data!N242)</f>
        <v/>
      </c>
      <c r="O298" s="87" t="str">
        <f>IF(Data!O242="","",Data!O242)</f>
        <v/>
      </c>
      <c r="P298" s="87" t="str">
        <f>IF(Data!P242="","",Data!P242)</f>
        <v/>
      </c>
    </row>
    <row r="299" spans="1:16">
      <c r="A299" s="262"/>
      <c r="B299" s="261">
        <f t="shared" si="5"/>
        <v>44063</v>
      </c>
      <c r="C299" s="254" t="str">
        <f>IF(Data!C243="","",Data!C243)</f>
        <v/>
      </c>
      <c r="D299" s="85"/>
      <c r="E299" s="87" t="str">
        <f>IF(Data!E243="","",Data!E243)</f>
        <v/>
      </c>
      <c r="F299" s="87" t="str">
        <f>IF(Data!F243="","",Data!F243)</f>
        <v/>
      </c>
      <c r="G299" s="87" t="str">
        <f>IF(Data!G243="","",Data!G243)</f>
        <v/>
      </c>
      <c r="H299" s="87" t="str">
        <f>IF(Data!H243="","",Data!H243)</f>
        <v/>
      </c>
      <c r="I299" s="87" t="str">
        <f>IF(Data!I243="","",Data!I243)</f>
        <v/>
      </c>
      <c r="J299" s="87" t="str">
        <f>IF(Data!J243="","",Data!J243)</f>
        <v/>
      </c>
      <c r="K299" s="87" t="str">
        <f>IF(Data!K243="","",Data!K243)</f>
        <v/>
      </c>
      <c r="L299" s="87" t="str">
        <f>IF(Data!L243="","",Data!L243)</f>
        <v/>
      </c>
      <c r="M299" s="87" t="str">
        <f>IF(Data!M243="","",Data!M243)</f>
        <v/>
      </c>
      <c r="N299" s="87" t="str">
        <f>IF(Data!N243="","",Data!N243)</f>
        <v/>
      </c>
      <c r="O299" s="87" t="str">
        <f>IF(Data!O243="","",Data!O243)</f>
        <v/>
      </c>
      <c r="P299" s="87" t="str">
        <f>IF(Data!P243="","",Data!P243)</f>
        <v/>
      </c>
    </row>
    <row r="300" spans="1:16">
      <c r="A300" s="262"/>
      <c r="B300" s="261">
        <f t="shared" si="5"/>
        <v>44070</v>
      </c>
      <c r="C300" s="254" t="str">
        <f>IF(Data!C244="","",Data!C244)</f>
        <v/>
      </c>
      <c r="D300" s="85"/>
      <c r="E300" s="87" t="str">
        <f>IF(Data!E244="","",Data!E244)</f>
        <v/>
      </c>
      <c r="F300" s="87" t="str">
        <f>IF(Data!F244="","",Data!F244)</f>
        <v/>
      </c>
      <c r="G300" s="87" t="str">
        <f>IF(Data!G244="","",Data!G244)</f>
        <v/>
      </c>
      <c r="H300" s="87" t="str">
        <f>IF(Data!H244="","",Data!H244)</f>
        <v/>
      </c>
      <c r="I300" s="87" t="str">
        <f>IF(Data!I244="","",Data!I244)</f>
        <v/>
      </c>
      <c r="J300" s="87" t="str">
        <f>IF(Data!J244="","",Data!J244)</f>
        <v/>
      </c>
      <c r="K300" s="87" t="str">
        <f>IF(Data!K244="","",Data!K244)</f>
        <v/>
      </c>
      <c r="L300" s="87" t="str">
        <f>IF(Data!L244="","",Data!L244)</f>
        <v/>
      </c>
      <c r="M300" s="87" t="str">
        <f>IF(Data!M244="","",Data!M244)</f>
        <v/>
      </c>
      <c r="N300" s="87" t="str">
        <f>IF(Data!N244="","",Data!N244)</f>
        <v/>
      </c>
      <c r="O300" s="87" t="str">
        <f>IF(Data!O244="","",Data!O244)</f>
        <v/>
      </c>
      <c r="P300" s="87" t="str">
        <f>IF(Data!P244="","",Data!P244)</f>
        <v/>
      </c>
    </row>
    <row r="301" spans="1:16">
      <c r="A301" s="262"/>
      <c r="B301" s="261">
        <f t="shared" si="5"/>
        <v>44077</v>
      </c>
      <c r="C301" s="254" t="str">
        <f>IF(Data!C245="","",Data!C245)</f>
        <v/>
      </c>
      <c r="D301" s="85"/>
      <c r="E301" s="87" t="str">
        <f>IF(Data!E245="","",Data!E245)</f>
        <v/>
      </c>
      <c r="F301" s="87" t="str">
        <f>IF(Data!F245="","",Data!F245)</f>
        <v/>
      </c>
      <c r="G301" s="87" t="str">
        <f>IF(Data!G245="","",Data!G245)</f>
        <v/>
      </c>
      <c r="H301" s="87" t="str">
        <f>IF(Data!H245="","",Data!H245)</f>
        <v/>
      </c>
      <c r="I301" s="87" t="str">
        <f>IF(Data!I245="","",Data!I245)</f>
        <v/>
      </c>
      <c r="J301" s="87" t="str">
        <f>IF(Data!J245="","",Data!J245)</f>
        <v/>
      </c>
      <c r="K301" s="87" t="str">
        <f>IF(Data!K245="","",Data!K245)</f>
        <v/>
      </c>
      <c r="L301" s="87" t="str">
        <f>IF(Data!L245="","",Data!L245)</f>
        <v/>
      </c>
      <c r="M301" s="87" t="str">
        <f>IF(Data!M245="","",Data!M245)</f>
        <v/>
      </c>
      <c r="N301" s="87" t="str">
        <f>IF(Data!N245="","",Data!N245)</f>
        <v/>
      </c>
      <c r="O301" s="87" t="str">
        <f>IF(Data!O245="","",Data!O245)</f>
        <v/>
      </c>
      <c r="P301" s="87" t="str">
        <f>IF(Data!P245="","",Data!P245)</f>
        <v/>
      </c>
    </row>
    <row r="302" spans="1:16">
      <c r="A302" s="262"/>
      <c r="B302" s="261">
        <f t="shared" si="5"/>
        <v>44084</v>
      </c>
      <c r="C302" s="254" t="str">
        <f>IF(Data!C246="","",Data!C246)</f>
        <v/>
      </c>
      <c r="D302" s="85"/>
      <c r="E302" s="87" t="str">
        <f>IF(Data!E246="","",Data!E246)</f>
        <v/>
      </c>
      <c r="F302" s="87" t="str">
        <f>IF(Data!F246="","",Data!F246)</f>
        <v/>
      </c>
      <c r="G302" s="87" t="str">
        <f>IF(Data!G246="","",Data!G246)</f>
        <v/>
      </c>
      <c r="H302" s="87" t="str">
        <f>IF(Data!H246="","",Data!H246)</f>
        <v/>
      </c>
      <c r="I302" s="87" t="str">
        <f>IF(Data!I246="","",Data!I246)</f>
        <v/>
      </c>
      <c r="J302" s="87" t="str">
        <f>IF(Data!J246="","",Data!J246)</f>
        <v/>
      </c>
      <c r="K302" s="87" t="str">
        <f>IF(Data!K246="","",Data!K246)</f>
        <v/>
      </c>
      <c r="L302" s="87" t="str">
        <f>IF(Data!L246="","",Data!L246)</f>
        <v/>
      </c>
      <c r="M302" s="87" t="str">
        <f>IF(Data!M246="","",Data!M246)</f>
        <v/>
      </c>
      <c r="N302" s="87" t="str">
        <f>IF(Data!N246="","",Data!N246)</f>
        <v/>
      </c>
      <c r="O302" s="87" t="str">
        <f>IF(Data!O246="","",Data!O246)</f>
        <v/>
      </c>
      <c r="P302" s="87" t="str">
        <f>IF(Data!P246="","",Data!P246)</f>
        <v/>
      </c>
    </row>
    <row r="303" spans="1:16">
      <c r="A303" s="262"/>
      <c r="B303" s="261">
        <f t="shared" si="5"/>
        <v>44091</v>
      </c>
      <c r="C303" s="254" t="str">
        <f>IF(Data!C247="","",Data!C247)</f>
        <v/>
      </c>
      <c r="D303" s="85"/>
      <c r="E303" s="87" t="str">
        <f>IF(Data!E247="","",Data!E247)</f>
        <v/>
      </c>
      <c r="F303" s="87" t="str">
        <f>IF(Data!F247="","",Data!F247)</f>
        <v/>
      </c>
      <c r="G303" s="87" t="str">
        <f>IF(Data!G247="","",Data!G247)</f>
        <v/>
      </c>
      <c r="H303" s="87" t="str">
        <f>IF(Data!H247="","",Data!H247)</f>
        <v/>
      </c>
      <c r="I303" s="87" t="str">
        <f>IF(Data!I247="","",Data!I247)</f>
        <v/>
      </c>
      <c r="J303" s="87" t="str">
        <f>IF(Data!J247="","",Data!J247)</f>
        <v/>
      </c>
      <c r="K303" s="87" t="str">
        <f>IF(Data!K247="","",Data!K247)</f>
        <v/>
      </c>
      <c r="L303" s="87" t="str">
        <f>IF(Data!L247="","",Data!L247)</f>
        <v/>
      </c>
      <c r="M303" s="87" t="str">
        <f>IF(Data!M247="","",Data!M247)</f>
        <v/>
      </c>
      <c r="N303" s="87" t="str">
        <f>IF(Data!N247="","",Data!N247)</f>
        <v/>
      </c>
      <c r="O303" s="87" t="str">
        <f>IF(Data!O247="","",Data!O247)</f>
        <v/>
      </c>
      <c r="P303" s="87" t="str">
        <f>IF(Data!P247="","",Data!P247)</f>
        <v/>
      </c>
    </row>
    <row r="304" spans="1:16">
      <c r="A304" s="262"/>
      <c r="B304" s="261">
        <f t="shared" si="5"/>
        <v>44098</v>
      </c>
      <c r="C304" s="254" t="str">
        <f>IF(Data!C248="","",Data!C248)</f>
        <v/>
      </c>
      <c r="D304" s="85"/>
      <c r="E304" s="87" t="str">
        <f>IF(Data!E248="","",Data!E248)</f>
        <v/>
      </c>
      <c r="F304" s="87" t="str">
        <f>IF(Data!F248="","",Data!F248)</f>
        <v/>
      </c>
      <c r="G304" s="87" t="str">
        <f>IF(Data!G248="","",Data!G248)</f>
        <v/>
      </c>
      <c r="H304" s="87" t="str">
        <f>IF(Data!H248="","",Data!H248)</f>
        <v/>
      </c>
      <c r="I304" s="87" t="str">
        <f>IF(Data!I248="","",Data!I248)</f>
        <v/>
      </c>
      <c r="J304" s="87" t="str">
        <f>IF(Data!J248="","",Data!J248)</f>
        <v/>
      </c>
      <c r="K304" s="87" t="str">
        <f>IF(Data!K248="","",Data!K248)</f>
        <v/>
      </c>
      <c r="L304" s="87" t="str">
        <f>IF(Data!L248="","",Data!L248)</f>
        <v/>
      </c>
      <c r="M304" s="87" t="str">
        <f>IF(Data!M248="","",Data!M248)</f>
        <v/>
      </c>
      <c r="N304" s="87" t="str">
        <f>IF(Data!N248="","",Data!N248)</f>
        <v/>
      </c>
      <c r="O304" s="87" t="str">
        <f>IF(Data!O248="","",Data!O248)</f>
        <v/>
      </c>
      <c r="P304" s="87" t="str">
        <f>IF(Data!P248="","",Data!P248)</f>
        <v/>
      </c>
    </row>
    <row r="305" spans="1:16">
      <c r="A305" s="262"/>
      <c r="B305" s="261">
        <f t="shared" si="5"/>
        <v>44105</v>
      </c>
      <c r="C305" s="254">
        <f>IF(Data!C249="","",Data!C249)</f>
        <v>44104</v>
      </c>
      <c r="D305" s="85"/>
      <c r="E305" s="87">
        <f>IF(Data!E249="","",Data!E249)</f>
        <v>57.3</v>
      </c>
      <c r="F305" s="87" t="str">
        <f>IF(Data!F249="","",Data!F249)</f>
        <v/>
      </c>
      <c r="G305" s="87" t="str">
        <f>IF(Data!G249="","",Data!G249)</f>
        <v/>
      </c>
      <c r="H305" s="87" t="str">
        <f>IF(Data!H249="","",Data!H249)</f>
        <v/>
      </c>
      <c r="I305" s="87" t="str">
        <f>IF(Data!I249="","",Data!I249)</f>
        <v/>
      </c>
      <c r="J305" s="87" t="str">
        <f>IF(Data!J249="","",Data!J249)</f>
        <v/>
      </c>
      <c r="K305" s="87" t="str">
        <f>IF(Data!K249="","",Data!K249)</f>
        <v/>
      </c>
      <c r="L305" s="87" t="str">
        <f>IF(Data!L249="","",Data!L249)</f>
        <v/>
      </c>
      <c r="M305" s="87" t="str">
        <f>IF(Data!M249="","",Data!M249)</f>
        <v/>
      </c>
      <c r="N305" s="87" t="str">
        <f>IF(Data!N249="","",Data!N249)</f>
        <v/>
      </c>
      <c r="O305" s="87" t="str">
        <f>IF(Data!O249="","",Data!O249)</f>
        <v/>
      </c>
      <c r="P305" s="87" t="str">
        <f>IF(Data!P249="","",Data!P249)</f>
        <v/>
      </c>
    </row>
    <row r="306" spans="1:16">
      <c r="A306" s="262"/>
      <c r="B306" s="261">
        <f t="shared" si="5"/>
        <v>44112</v>
      </c>
      <c r="C306" s="254" t="str">
        <f>IF(Data!C250="","",Data!C250)</f>
        <v/>
      </c>
      <c r="D306" s="85"/>
      <c r="E306" s="87">
        <f>IF(Data!E250="","",Data!E250)</f>
        <v>57.3</v>
      </c>
      <c r="F306" s="87" t="str">
        <f>IF(Data!F250="","",Data!F250)</f>
        <v/>
      </c>
      <c r="G306" s="87" t="str">
        <f>IF(Data!G250="","",Data!G250)</f>
        <v/>
      </c>
      <c r="H306" s="87" t="str">
        <f>IF(Data!H250="","",Data!H250)</f>
        <v/>
      </c>
      <c r="I306" s="87" t="str">
        <f>IF(Data!I250="","",Data!I250)</f>
        <v/>
      </c>
      <c r="J306" s="87" t="str">
        <f>IF(Data!J250="","",Data!J250)</f>
        <v/>
      </c>
      <c r="K306" s="87" t="str">
        <f>IF(Data!K250="","",Data!K250)</f>
        <v/>
      </c>
      <c r="L306" s="87" t="str">
        <f>IF(Data!L250="","",Data!L250)</f>
        <v/>
      </c>
      <c r="M306" s="87" t="str">
        <f>IF(Data!M250="","",Data!M250)</f>
        <v/>
      </c>
      <c r="N306" s="87" t="str">
        <f>IF(Data!N250="","",Data!N250)</f>
        <v/>
      </c>
      <c r="O306" s="87" t="str">
        <f>IF(Data!O250="","",Data!O250)</f>
        <v/>
      </c>
      <c r="P306" s="87" t="str">
        <f>IF(Data!P250="","",Data!P250)</f>
        <v/>
      </c>
    </row>
    <row r="307" spans="1:16">
      <c r="A307" s="262"/>
      <c r="B307" s="261">
        <f t="shared" si="5"/>
        <v>44119</v>
      </c>
      <c r="C307" s="254" t="str">
        <f>IF(Data!C251="","",Data!C251)</f>
        <v/>
      </c>
      <c r="D307" s="85"/>
      <c r="E307" s="87">
        <f>IF(Data!E251="","",Data!E251)</f>
        <v>57.3</v>
      </c>
      <c r="F307" s="87" t="str">
        <f>IF(Data!F251="","",Data!F251)</f>
        <v/>
      </c>
      <c r="G307" s="87" t="str">
        <f>IF(Data!G251="","",Data!G251)</f>
        <v/>
      </c>
      <c r="H307" s="87" t="str">
        <f>IF(Data!H251="","",Data!H251)</f>
        <v/>
      </c>
      <c r="I307" s="87" t="str">
        <f>IF(Data!I251="","",Data!I251)</f>
        <v/>
      </c>
      <c r="J307" s="87" t="str">
        <f>IF(Data!J251="","",Data!J251)</f>
        <v/>
      </c>
      <c r="K307" s="87" t="str">
        <f>IF(Data!K251="","",Data!K251)</f>
        <v/>
      </c>
      <c r="L307" s="87" t="str">
        <f>IF(Data!L251="","",Data!L251)</f>
        <v/>
      </c>
      <c r="M307" s="87" t="str">
        <f>IF(Data!M251="","",Data!M251)</f>
        <v/>
      </c>
      <c r="N307" s="87" t="str">
        <f>IF(Data!N251="","",Data!N251)</f>
        <v/>
      </c>
      <c r="O307" s="87" t="str">
        <f>IF(Data!O251="","",Data!O251)</f>
        <v/>
      </c>
      <c r="P307" s="87" t="str">
        <f>IF(Data!P251="","",Data!P251)</f>
        <v/>
      </c>
    </row>
    <row r="308" spans="1:16">
      <c r="A308" s="262"/>
      <c r="B308" s="261">
        <f t="shared" si="5"/>
        <v>44126</v>
      </c>
      <c r="C308" s="254" t="str">
        <f>IF(Data!C252="","",Data!C252)</f>
        <v/>
      </c>
      <c r="D308" s="85"/>
      <c r="E308" s="87">
        <f>IF(Data!E252="","",Data!E252)</f>
        <v>57.3</v>
      </c>
      <c r="F308" s="87" t="str">
        <f>IF(Data!F252="","",Data!F252)</f>
        <v/>
      </c>
      <c r="G308" s="87" t="str">
        <f>IF(Data!G252="","",Data!G252)</f>
        <v/>
      </c>
      <c r="H308" s="87" t="str">
        <f>IF(Data!H252="","",Data!H252)</f>
        <v/>
      </c>
      <c r="I308" s="87" t="str">
        <f>IF(Data!I252="","",Data!I252)</f>
        <v/>
      </c>
      <c r="J308" s="87" t="str">
        <f>IF(Data!J252="","",Data!J252)</f>
        <v/>
      </c>
      <c r="K308" s="87" t="str">
        <f>IF(Data!K252="","",Data!K252)</f>
        <v/>
      </c>
      <c r="L308" s="87" t="str">
        <f>IF(Data!L252="","",Data!L252)</f>
        <v/>
      </c>
      <c r="M308" s="87" t="str">
        <f>IF(Data!M252="","",Data!M252)</f>
        <v/>
      </c>
      <c r="N308" s="87" t="str">
        <f>IF(Data!N252="","",Data!N252)</f>
        <v/>
      </c>
      <c r="O308" s="87" t="str">
        <f>IF(Data!O252="","",Data!O252)</f>
        <v/>
      </c>
      <c r="P308" s="87" t="str">
        <f>IF(Data!P252="","",Data!P252)</f>
        <v/>
      </c>
    </row>
    <row r="309" spans="1:16">
      <c r="A309" s="262"/>
      <c r="B309" s="261">
        <f t="shared" si="5"/>
        <v>44133</v>
      </c>
      <c r="C309" s="254" t="str">
        <f>IF(Data!C253="","",Data!C253)</f>
        <v/>
      </c>
      <c r="D309" s="85"/>
      <c r="E309" s="87">
        <f>IF(Data!E253="","",Data!E253)</f>
        <v>57.3</v>
      </c>
      <c r="F309" s="87" t="str">
        <f>IF(Data!F253="","",Data!F253)</f>
        <v/>
      </c>
      <c r="G309" s="87" t="str">
        <f>IF(Data!G253="","",Data!G253)</f>
        <v/>
      </c>
      <c r="H309" s="87" t="str">
        <f>IF(Data!H253="","",Data!H253)</f>
        <v/>
      </c>
      <c r="I309" s="87" t="str">
        <f>IF(Data!I253="","",Data!I253)</f>
        <v/>
      </c>
      <c r="J309" s="87" t="str">
        <f>IF(Data!J253="","",Data!J253)</f>
        <v/>
      </c>
      <c r="K309" s="87" t="str">
        <f>IF(Data!K253="","",Data!K253)</f>
        <v/>
      </c>
      <c r="L309" s="87" t="str">
        <f>IF(Data!L253="","",Data!L253)</f>
        <v/>
      </c>
      <c r="M309" s="87" t="str">
        <f>IF(Data!M253="","",Data!M253)</f>
        <v/>
      </c>
      <c r="N309" s="87" t="str">
        <f>IF(Data!N253="","",Data!N253)</f>
        <v/>
      </c>
      <c r="O309" s="87" t="str">
        <f>IF(Data!O253="","",Data!O253)</f>
        <v/>
      </c>
      <c r="P309" s="87" t="str">
        <f>IF(Data!P253="","",Data!P253)</f>
        <v/>
      </c>
    </row>
    <row r="310" spans="1:16">
      <c r="A310" s="262"/>
      <c r="B310" s="261">
        <f t="shared" si="5"/>
        <v>44140</v>
      </c>
      <c r="C310" s="254">
        <f>IF(Data!C254="","",Data!C254)</f>
        <v>44134</v>
      </c>
      <c r="D310" s="85"/>
      <c r="E310" s="87">
        <f>IF(Data!E254="","",Data!E254)</f>
        <v>57.3</v>
      </c>
      <c r="F310" s="87">
        <f>IF(Data!F254="","",Data!F254)</f>
        <v>59.3</v>
      </c>
      <c r="G310" s="87" t="str">
        <f>IF(Data!G254="","",Data!G254)</f>
        <v/>
      </c>
      <c r="H310" s="87" t="str">
        <f>IF(Data!H254="","",Data!H254)</f>
        <v/>
      </c>
      <c r="I310" s="87" t="str">
        <f>IF(Data!I254="","",Data!I254)</f>
        <v/>
      </c>
      <c r="J310" s="87" t="str">
        <f>IF(Data!J254="","",Data!J254)</f>
        <v/>
      </c>
      <c r="K310" s="87" t="str">
        <f>IF(Data!K254="","",Data!K254)</f>
        <v/>
      </c>
      <c r="L310" s="87" t="str">
        <f>IF(Data!L254="","",Data!L254)</f>
        <v/>
      </c>
      <c r="M310" s="87" t="str">
        <f>IF(Data!M254="","",Data!M254)</f>
        <v/>
      </c>
      <c r="N310" s="87" t="str">
        <f>IF(Data!N254="","",Data!N254)</f>
        <v/>
      </c>
      <c r="O310" s="87" t="str">
        <f>IF(Data!O254="","",Data!O254)</f>
        <v/>
      </c>
      <c r="P310" s="87" t="str">
        <f>IF(Data!P254="","",Data!P254)</f>
        <v/>
      </c>
    </row>
    <row r="311" spans="1:16">
      <c r="A311" s="262"/>
      <c r="B311" s="261">
        <f t="shared" si="5"/>
        <v>44147</v>
      </c>
      <c r="C311" s="254" t="str">
        <f>IF(Data!C255="","",Data!C255)</f>
        <v/>
      </c>
      <c r="D311" s="85"/>
      <c r="E311" s="87">
        <f>IF(Data!E255="","",Data!E255)</f>
        <v>57.3</v>
      </c>
      <c r="F311" s="87">
        <f>IF(Data!F255="","",Data!F255)</f>
        <v>59.3</v>
      </c>
      <c r="G311" s="87" t="str">
        <f>IF(Data!G255="","",Data!G255)</f>
        <v/>
      </c>
      <c r="H311" s="87" t="str">
        <f>IF(Data!H255="","",Data!H255)</f>
        <v/>
      </c>
      <c r="I311" s="87" t="str">
        <f>IF(Data!I255="","",Data!I255)</f>
        <v/>
      </c>
      <c r="J311" s="87" t="str">
        <f>IF(Data!J255="","",Data!J255)</f>
        <v/>
      </c>
      <c r="K311" s="87" t="str">
        <f>IF(Data!K255="","",Data!K255)</f>
        <v/>
      </c>
      <c r="L311" s="87" t="str">
        <f>IF(Data!L255="","",Data!L255)</f>
        <v/>
      </c>
      <c r="M311" s="87" t="str">
        <f>IF(Data!M255="","",Data!M255)</f>
        <v/>
      </c>
      <c r="N311" s="87" t="str">
        <f>IF(Data!N255="","",Data!N255)</f>
        <v/>
      </c>
      <c r="O311" s="87" t="str">
        <f>IF(Data!O255="","",Data!O255)</f>
        <v/>
      </c>
      <c r="P311" s="87" t="str">
        <f>IF(Data!P255="","",Data!P255)</f>
        <v/>
      </c>
    </row>
    <row r="312" spans="1:16">
      <c r="A312" s="262"/>
      <c r="B312" s="261">
        <f t="shared" si="5"/>
        <v>44154</v>
      </c>
      <c r="C312" s="254" t="str">
        <f>IF(Data!C256="","",Data!C256)</f>
        <v/>
      </c>
      <c r="D312" s="85"/>
      <c r="E312" s="87">
        <f>IF(Data!E256="","",Data!E256)</f>
        <v>57.3</v>
      </c>
      <c r="F312" s="87">
        <f>IF(Data!F256="","",Data!F256)</f>
        <v>59.3</v>
      </c>
      <c r="G312" s="87" t="str">
        <f>IF(Data!G256="","",Data!G256)</f>
        <v/>
      </c>
      <c r="H312" s="87" t="str">
        <f>IF(Data!H256="","",Data!H256)</f>
        <v/>
      </c>
      <c r="I312" s="87" t="str">
        <f>IF(Data!I256="","",Data!I256)</f>
        <v/>
      </c>
      <c r="J312" s="87" t="str">
        <f>IF(Data!J256="","",Data!J256)</f>
        <v/>
      </c>
      <c r="K312" s="87" t="str">
        <f>IF(Data!K256="","",Data!K256)</f>
        <v/>
      </c>
      <c r="L312" s="87" t="str">
        <f>IF(Data!L256="","",Data!L256)</f>
        <v/>
      </c>
      <c r="M312" s="87" t="str">
        <f>IF(Data!M256="","",Data!M256)</f>
        <v/>
      </c>
      <c r="N312" s="87" t="str">
        <f>IF(Data!N256="","",Data!N256)</f>
        <v/>
      </c>
      <c r="O312" s="87" t="str">
        <f>IF(Data!O256="","",Data!O256)</f>
        <v/>
      </c>
      <c r="P312" s="87" t="str">
        <f>IF(Data!P256="","",Data!P256)</f>
        <v/>
      </c>
    </row>
    <row r="313" spans="1:16">
      <c r="A313" s="262"/>
      <c r="B313" s="261">
        <f t="shared" si="5"/>
        <v>44161</v>
      </c>
      <c r="C313" s="254" t="str">
        <f>IF(Data!C257="","",Data!C257)</f>
        <v/>
      </c>
      <c r="D313" s="85"/>
      <c r="E313" s="87">
        <f>IF(Data!E257="","",Data!E257)</f>
        <v>57.3</v>
      </c>
      <c r="F313" s="87">
        <f>IF(Data!F257="","",Data!F257)</f>
        <v>59.3</v>
      </c>
      <c r="G313" s="87" t="str">
        <f>IF(Data!G257="","",Data!G257)</f>
        <v/>
      </c>
      <c r="H313" s="87" t="str">
        <f>IF(Data!H257="","",Data!H257)</f>
        <v/>
      </c>
      <c r="I313" s="87" t="str">
        <f>IF(Data!I257="","",Data!I257)</f>
        <v/>
      </c>
      <c r="J313" s="87" t="str">
        <f>IF(Data!J257="","",Data!J257)</f>
        <v/>
      </c>
      <c r="K313" s="87" t="str">
        <f>IF(Data!K257="","",Data!K257)</f>
        <v/>
      </c>
      <c r="L313" s="87" t="str">
        <f>IF(Data!L257="","",Data!L257)</f>
        <v/>
      </c>
      <c r="M313" s="87" t="str">
        <f>IF(Data!M257="","",Data!M257)</f>
        <v/>
      </c>
      <c r="N313" s="87" t="str">
        <f>IF(Data!N257="","",Data!N257)</f>
        <v/>
      </c>
      <c r="O313" s="87" t="str">
        <f>IF(Data!O257="","",Data!O257)</f>
        <v/>
      </c>
      <c r="P313" s="87" t="str">
        <f>IF(Data!P257="","",Data!P257)</f>
        <v/>
      </c>
    </row>
    <row r="314" spans="1:16">
      <c r="A314" s="262"/>
      <c r="B314" s="261">
        <f t="shared" si="5"/>
        <v>44168</v>
      </c>
      <c r="C314" s="254">
        <f>IF(Data!C258="","",Data!C258)</f>
        <v>44165</v>
      </c>
      <c r="D314" s="85"/>
      <c r="E314" s="87">
        <f>IF(Data!E258="","",Data!E258)</f>
        <v>57.3</v>
      </c>
      <c r="F314" s="87">
        <f>IF(Data!F258="","",Data!F258)</f>
        <v>59.3</v>
      </c>
      <c r="G314" s="87">
        <f>IF(Data!G258="","",Data!G258)</f>
        <v>60.1</v>
      </c>
      <c r="H314" s="87" t="str">
        <f>IF(Data!H258="","",Data!H258)</f>
        <v/>
      </c>
      <c r="I314" s="87" t="str">
        <f>IF(Data!I258="","",Data!I258)</f>
        <v/>
      </c>
      <c r="J314" s="87" t="str">
        <f>IF(Data!J258="","",Data!J258)</f>
        <v/>
      </c>
      <c r="K314" s="87" t="str">
        <f>IF(Data!K258="","",Data!K258)</f>
        <v/>
      </c>
      <c r="L314" s="87" t="str">
        <f>IF(Data!L258="","",Data!L258)</f>
        <v/>
      </c>
      <c r="M314" s="87" t="str">
        <f>IF(Data!M258="","",Data!M258)</f>
        <v/>
      </c>
      <c r="N314" s="87" t="str">
        <f>IF(Data!N258="","",Data!N258)</f>
        <v/>
      </c>
      <c r="O314" s="87" t="str">
        <f>IF(Data!O258="","",Data!O258)</f>
        <v/>
      </c>
      <c r="P314" s="87" t="str">
        <f>IF(Data!P258="","",Data!P258)</f>
        <v/>
      </c>
    </row>
    <row r="315" spans="1:16">
      <c r="A315" s="262"/>
      <c r="B315" s="261">
        <f t="shared" si="5"/>
        <v>44175</v>
      </c>
      <c r="C315" s="254" t="str">
        <f>IF(Data!C259="","",Data!C259)</f>
        <v/>
      </c>
      <c r="D315" s="85"/>
      <c r="E315" s="87">
        <f>IF(Data!E259="","",Data!E259)</f>
        <v>57.3</v>
      </c>
      <c r="F315" s="87">
        <f>IF(Data!F259="","",Data!F259)</f>
        <v>59.3</v>
      </c>
      <c r="G315" s="87">
        <f>IF(Data!G259="","",Data!G259)</f>
        <v>60.1</v>
      </c>
      <c r="H315" s="87" t="str">
        <f>IF(Data!H259="","",Data!H259)</f>
        <v/>
      </c>
      <c r="I315" s="87" t="str">
        <f>IF(Data!I259="","",Data!I259)</f>
        <v/>
      </c>
      <c r="J315" s="87" t="str">
        <f>IF(Data!J259="","",Data!J259)</f>
        <v/>
      </c>
      <c r="K315" s="87" t="str">
        <f>IF(Data!K259="","",Data!K259)</f>
        <v/>
      </c>
      <c r="L315" s="87" t="str">
        <f>IF(Data!L259="","",Data!L259)</f>
        <v/>
      </c>
      <c r="M315" s="87" t="str">
        <f>IF(Data!M259="","",Data!M259)</f>
        <v/>
      </c>
      <c r="N315" s="87" t="str">
        <f>IF(Data!N259="","",Data!N259)</f>
        <v/>
      </c>
      <c r="O315" s="87" t="str">
        <f>IF(Data!O259="","",Data!O259)</f>
        <v/>
      </c>
      <c r="P315" s="87" t="str">
        <f>IF(Data!P259="","",Data!P259)</f>
        <v/>
      </c>
    </row>
    <row r="316" spans="1:16">
      <c r="A316" s="262"/>
      <c r="B316" s="261">
        <f t="shared" si="5"/>
        <v>44182</v>
      </c>
      <c r="C316" s="254" t="str">
        <f>IF(Data!C260="","",Data!C260)</f>
        <v/>
      </c>
      <c r="D316" s="85"/>
      <c r="E316" s="87">
        <f>IF(Data!E260="","",Data!E260)</f>
        <v>57.3</v>
      </c>
      <c r="F316" s="87">
        <f>IF(Data!F260="","",Data!F260)</f>
        <v>59.3</v>
      </c>
      <c r="G316" s="87">
        <f>IF(Data!G260="","",Data!G260)</f>
        <v>60.1</v>
      </c>
      <c r="H316" s="87" t="str">
        <f>IF(Data!H260="","",Data!H260)</f>
        <v/>
      </c>
      <c r="I316" s="87" t="str">
        <f>IF(Data!I260="","",Data!I260)</f>
        <v/>
      </c>
      <c r="J316" s="87" t="str">
        <f>IF(Data!J260="","",Data!J260)</f>
        <v/>
      </c>
      <c r="K316" s="87" t="str">
        <f>IF(Data!K260="","",Data!K260)</f>
        <v/>
      </c>
      <c r="L316" s="87" t="str">
        <f>IF(Data!L260="","",Data!L260)</f>
        <v/>
      </c>
      <c r="M316" s="87" t="str">
        <f>IF(Data!M260="","",Data!M260)</f>
        <v/>
      </c>
      <c r="N316" s="87" t="str">
        <f>IF(Data!N260="","",Data!N260)</f>
        <v/>
      </c>
      <c r="O316" s="87" t="str">
        <f>IF(Data!O260="","",Data!O260)</f>
        <v/>
      </c>
      <c r="P316" s="87" t="str">
        <f>IF(Data!P260="","",Data!P260)</f>
        <v/>
      </c>
    </row>
    <row r="317" spans="1:16">
      <c r="A317" s="262"/>
      <c r="B317" s="261">
        <f t="shared" si="5"/>
        <v>44189</v>
      </c>
      <c r="C317" s="254" t="str">
        <f>IF(Data!C261="","",Data!C261)</f>
        <v/>
      </c>
      <c r="D317" s="85"/>
      <c r="E317" s="87">
        <f>IF(Data!E261="","",Data!E261)</f>
        <v>57.3</v>
      </c>
      <c r="F317" s="87">
        <f>IF(Data!F261="","",Data!F261)</f>
        <v>59.3</v>
      </c>
      <c r="G317" s="87">
        <f>IF(Data!G261="","",Data!G261)</f>
        <v>60.1</v>
      </c>
      <c r="H317" s="87" t="str">
        <f>IF(Data!H261="","",Data!H261)</f>
        <v/>
      </c>
      <c r="I317" s="87" t="str">
        <f>IF(Data!I261="","",Data!I261)</f>
        <v/>
      </c>
      <c r="J317" s="87" t="str">
        <f>IF(Data!J261="","",Data!J261)</f>
        <v/>
      </c>
      <c r="K317" s="87" t="str">
        <f>IF(Data!K261="","",Data!K261)</f>
        <v/>
      </c>
      <c r="L317" s="87" t="str">
        <f>IF(Data!L261="","",Data!L261)</f>
        <v/>
      </c>
      <c r="M317" s="87" t="str">
        <f>IF(Data!M261="","",Data!M261)</f>
        <v/>
      </c>
      <c r="N317" s="87" t="str">
        <f>IF(Data!N261="","",Data!N261)</f>
        <v/>
      </c>
      <c r="O317" s="87" t="str">
        <f>IF(Data!O261="","",Data!O261)</f>
        <v/>
      </c>
      <c r="P317" s="87" t="str">
        <f>IF(Data!P261="","",Data!P261)</f>
        <v/>
      </c>
    </row>
    <row r="318" spans="1:16">
      <c r="A318" s="262"/>
      <c r="B318" s="261">
        <f t="shared" si="5"/>
        <v>44196</v>
      </c>
      <c r="C318" s="254">
        <f>IF(Data!C262="","",Data!C262)</f>
        <v>44195</v>
      </c>
      <c r="D318" s="85"/>
      <c r="E318" s="87">
        <f>IF(Data!E262="","",Data!E262)</f>
        <v>57.3</v>
      </c>
      <c r="F318" s="87">
        <f>IF(Data!F262="","",Data!F262)</f>
        <v>59.3</v>
      </c>
      <c r="G318" s="87">
        <f>IF(Data!G262="","",Data!G262)</f>
        <v>60.1</v>
      </c>
      <c r="H318" s="87">
        <f>IF(Data!H262="","",Data!H262)</f>
        <v>63.4</v>
      </c>
      <c r="I318" s="87" t="str">
        <f>IF(Data!I262="","",Data!I262)</f>
        <v/>
      </c>
      <c r="J318" s="87" t="str">
        <f>IF(Data!J262="","",Data!J262)</f>
        <v/>
      </c>
      <c r="K318" s="87" t="str">
        <f>IF(Data!K262="","",Data!K262)</f>
        <v/>
      </c>
      <c r="L318" s="87" t="str">
        <f>IF(Data!L262="","",Data!L262)</f>
        <v/>
      </c>
      <c r="M318" s="87" t="str">
        <f>IF(Data!M262="","",Data!M262)</f>
        <v/>
      </c>
      <c r="N318" s="87" t="str">
        <f>IF(Data!N262="","",Data!N262)</f>
        <v/>
      </c>
      <c r="O318" s="87" t="str">
        <f>IF(Data!O262="","",Data!O262)</f>
        <v/>
      </c>
      <c r="P318" s="87" t="str">
        <f>IF(Data!P262="","",Data!P262)</f>
        <v/>
      </c>
    </row>
    <row r="319" spans="1:16">
      <c r="A319" s="260">
        <v>2021</v>
      </c>
      <c r="B319" s="261">
        <f t="shared" si="5"/>
        <v>44203</v>
      </c>
      <c r="C319" s="254" t="str">
        <f>IF(Data!C263="","",Data!C263)</f>
        <v/>
      </c>
      <c r="D319" s="85"/>
      <c r="E319" s="87">
        <f>IF(Data!E263="","",Data!E263)</f>
        <v>57.3</v>
      </c>
      <c r="F319" s="87">
        <f>IF(Data!F263="","",Data!F263)</f>
        <v>59.3</v>
      </c>
      <c r="G319" s="87">
        <f>IF(Data!G263="","",Data!G263)</f>
        <v>60.1</v>
      </c>
      <c r="H319" s="87">
        <f>IF(Data!H263="","",Data!H263)</f>
        <v>63.4</v>
      </c>
      <c r="I319" s="87" t="str">
        <f>IF(Data!I263="","",Data!I263)</f>
        <v/>
      </c>
      <c r="J319" s="87" t="str">
        <f>IF(Data!J263="","",Data!J263)</f>
        <v/>
      </c>
      <c r="K319" s="87" t="str">
        <f>IF(Data!K263="","",Data!K263)</f>
        <v/>
      </c>
      <c r="L319" s="87" t="str">
        <f>IF(Data!L263="","",Data!L263)</f>
        <v/>
      </c>
      <c r="M319" s="87" t="str">
        <f>IF(Data!M263="","",Data!M263)</f>
        <v/>
      </c>
      <c r="N319" s="87" t="str">
        <f>IF(Data!N263="","",Data!N263)</f>
        <v/>
      </c>
      <c r="O319" s="87" t="str">
        <f>IF(Data!O263="","",Data!O263)</f>
        <v/>
      </c>
      <c r="P319" s="87" t="str">
        <f>IF(Data!P263="","",Data!P263)</f>
        <v/>
      </c>
    </row>
    <row r="320" spans="1:16">
      <c r="A320" s="262"/>
      <c r="B320" s="261">
        <f t="shared" si="5"/>
        <v>44210</v>
      </c>
      <c r="C320" s="254" t="str">
        <f>IF(Data!C264="","",Data!C264)</f>
        <v/>
      </c>
      <c r="D320" s="85"/>
      <c r="E320" s="87">
        <f>IF(Data!E264="","",Data!E264)</f>
        <v>57.3</v>
      </c>
      <c r="F320" s="87">
        <f>IF(Data!F264="","",Data!F264)</f>
        <v>59.3</v>
      </c>
      <c r="G320" s="87">
        <f>IF(Data!G264="","",Data!G264)</f>
        <v>60.1</v>
      </c>
      <c r="H320" s="87">
        <f>IF(Data!H264="","",Data!H264)</f>
        <v>63.4</v>
      </c>
      <c r="I320" s="87" t="str">
        <f>IF(Data!I264="","",Data!I264)</f>
        <v/>
      </c>
      <c r="J320" s="87" t="str">
        <f>IF(Data!J264="","",Data!J264)</f>
        <v/>
      </c>
      <c r="K320" s="87" t="str">
        <f>IF(Data!K264="","",Data!K264)</f>
        <v/>
      </c>
      <c r="L320" s="87" t="str">
        <f>IF(Data!L264="","",Data!L264)</f>
        <v/>
      </c>
      <c r="M320" s="87" t="str">
        <f>IF(Data!M264="","",Data!M264)</f>
        <v/>
      </c>
      <c r="N320" s="87" t="str">
        <f>IF(Data!N264="","",Data!N264)</f>
        <v/>
      </c>
      <c r="O320" s="87" t="str">
        <f>IF(Data!O264="","",Data!O264)</f>
        <v/>
      </c>
      <c r="P320" s="87" t="str">
        <f>IF(Data!P264="","",Data!P264)</f>
        <v/>
      </c>
    </row>
    <row r="321" spans="1:16">
      <c r="A321" s="262"/>
      <c r="B321" s="261">
        <f t="shared" si="5"/>
        <v>44217</v>
      </c>
      <c r="C321" s="254" t="str">
        <f>IF(Data!C265="","",Data!C265)</f>
        <v/>
      </c>
      <c r="D321" s="85"/>
      <c r="E321" s="87">
        <f>IF(Data!E265="","",Data!E265)</f>
        <v>57.3</v>
      </c>
      <c r="F321" s="87">
        <f>IF(Data!F265="","",Data!F265)</f>
        <v>59.3</v>
      </c>
      <c r="G321" s="87">
        <f>IF(Data!G265="","",Data!G265)</f>
        <v>60.1</v>
      </c>
      <c r="H321" s="87">
        <f>IF(Data!H265="","",Data!H265)</f>
        <v>63.4</v>
      </c>
      <c r="I321" s="87" t="str">
        <f>IF(Data!I265="","",Data!I265)</f>
        <v/>
      </c>
      <c r="J321" s="87" t="str">
        <f>IF(Data!J265="","",Data!J265)</f>
        <v/>
      </c>
      <c r="K321" s="87" t="str">
        <f>IF(Data!K265="","",Data!K265)</f>
        <v/>
      </c>
      <c r="L321" s="87" t="str">
        <f>IF(Data!L265="","",Data!L265)</f>
        <v/>
      </c>
      <c r="M321" s="87" t="str">
        <f>IF(Data!M265="","",Data!M265)</f>
        <v/>
      </c>
      <c r="N321" s="87" t="str">
        <f>IF(Data!N265="","",Data!N265)</f>
        <v/>
      </c>
      <c r="O321" s="87" t="str">
        <f>IF(Data!O265="","",Data!O265)</f>
        <v/>
      </c>
      <c r="P321" s="87" t="str">
        <f>IF(Data!P265="","",Data!P265)</f>
        <v/>
      </c>
    </row>
    <row r="322" spans="1:16">
      <c r="A322" s="262"/>
      <c r="B322" s="261">
        <f t="shared" si="5"/>
        <v>44224</v>
      </c>
      <c r="C322" s="254" t="str">
        <f>IF(Data!C266="","",Data!C266)</f>
        <v/>
      </c>
      <c r="D322" s="85"/>
      <c r="E322" s="87">
        <f>IF(Data!E266="","",Data!E266)</f>
        <v>57.3</v>
      </c>
      <c r="F322" s="87">
        <f>IF(Data!F266="","",Data!F266)</f>
        <v>59.3</v>
      </c>
      <c r="G322" s="87">
        <f>IF(Data!G266="","",Data!G266)</f>
        <v>60.1</v>
      </c>
      <c r="H322" s="87">
        <f>IF(Data!H266="","",Data!H266)</f>
        <v>63.4</v>
      </c>
      <c r="I322" s="87" t="str">
        <f>IF(Data!I266="","",Data!I266)</f>
        <v/>
      </c>
      <c r="J322" s="87" t="str">
        <f>IF(Data!J266="","",Data!J266)</f>
        <v/>
      </c>
      <c r="K322" s="87" t="str">
        <f>IF(Data!K266="","",Data!K266)</f>
        <v/>
      </c>
      <c r="L322" s="87" t="str">
        <f>IF(Data!L266="","",Data!L266)</f>
        <v/>
      </c>
      <c r="M322" s="87" t="str">
        <f>IF(Data!M266="","",Data!M266)</f>
        <v/>
      </c>
      <c r="N322" s="87" t="str">
        <f>IF(Data!N266="","",Data!N266)</f>
        <v/>
      </c>
      <c r="O322" s="87" t="str">
        <f>IF(Data!O266="","",Data!O266)</f>
        <v/>
      </c>
      <c r="P322" s="87" t="str">
        <f>IF(Data!P266="","",Data!P266)</f>
        <v/>
      </c>
    </row>
    <row r="323" spans="1:16">
      <c r="A323" s="262"/>
      <c r="B323" s="261">
        <f t="shared" si="5"/>
        <v>44231</v>
      </c>
      <c r="C323" s="254">
        <f>IF(Data!C267="","",Data!C267)</f>
        <v>44225</v>
      </c>
      <c r="D323" s="85"/>
      <c r="E323" s="87">
        <f>IF(Data!E267="","",Data!E267)</f>
        <v>57.3</v>
      </c>
      <c r="F323" s="87">
        <f>IF(Data!F267="","",Data!F267)</f>
        <v>59.3</v>
      </c>
      <c r="G323" s="87">
        <f>IF(Data!G267="","",Data!G267)</f>
        <v>60.1</v>
      </c>
      <c r="H323" s="87">
        <f>IF(Data!H267="","",Data!H267)</f>
        <v>63.4</v>
      </c>
      <c r="I323" s="87">
        <f>IF(Data!I267="","",Data!I267)</f>
        <v>65.599999999999994</v>
      </c>
      <c r="J323" s="87" t="str">
        <f>IF(Data!J267="","",Data!J267)</f>
        <v/>
      </c>
      <c r="K323" s="87" t="str">
        <f>IF(Data!K267="","",Data!K267)</f>
        <v/>
      </c>
      <c r="L323" s="87" t="str">
        <f>IF(Data!L267="","",Data!L267)</f>
        <v/>
      </c>
      <c r="M323" s="87" t="str">
        <f>IF(Data!M267="","",Data!M267)</f>
        <v/>
      </c>
      <c r="N323" s="87" t="str">
        <f>IF(Data!N267="","",Data!N267)</f>
        <v/>
      </c>
      <c r="O323" s="87" t="str">
        <f>IF(Data!O267="","",Data!O267)</f>
        <v/>
      </c>
      <c r="P323" s="87" t="str">
        <f>IF(Data!P267="","",Data!P267)</f>
        <v/>
      </c>
    </row>
    <row r="324" spans="1:16">
      <c r="A324" s="262"/>
      <c r="B324" s="261">
        <f t="shared" si="5"/>
        <v>44238</v>
      </c>
      <c r="C324" s="254" t="str">
        <f>IF(Data!C268="","",Data!C268)</f>
        <v/>
      </c>
      <c r="D324" s="85"/>
      <c r="E324" s="87">
        <f>IF(Data!E268="","",Data!E268)</f>
        <v>57.3</v>
      </c>
      <c r="F324" s="87">
        <f>IF(Data!F268="","",Data!F268)</f>
        <v>59.3</v>
      </c>
      <c r="G324" s="87">
        <f>IF(Data!G268="","",Data!G268)</f>
        <v>60.1</v>
      </c>
      <c r="H324" s="87">
        <f>IF(Data!H268="","",Data!H268)</f>
        <v>63.4</v>
      </c>
      <c r="I324" s="87">
        <f>IF(Data!I268="","",Data!I268)</f>
        <v>65.599999999999994</v>
      </c>
      <c r="J324" s="87" t="str">
        <f>IF(Data!J268="","",Data!J268)</f>
        <v/>
      </c>
      <c r="K324" s="87" t="str">
        <f>IF(Data!K268="","",Data!K268)</f>
        <v/>
      </c>
      <c r="L324" s="87" t="str">
        <f>IF(Data!L268="","",Data!L268)</f>
        <v/>
      </c>
      <c r="M324" s="87" t="str">
        <f>IF(Data!M268="","",Data!M268)</f>
        <v/>
      </c>
      <c r="N324" s="87" t="str">
        <f>IF(Data!N268="","",Data!N268)</f>
        <v/>
      </c>
      <c r="O324" s="87" t="str">
        <f>IF(Data!O268="","",Data!O268)</f>
        <v/>
      </c>
      <c r="P324" s="87" t="str">
        <f>IF(Data!P268="","",Data!P268)</f>
        <v/>
      </c>
    </row>
    <row r="325" spans="1:16">
      <c r="A325" s="262"/>
      <c r="B325" s="261">
        <f t="shared" si="5"/>
        <v>44245</v>
      </c>
      <c r="C325" s="254" t="str">
        <f>IF(Data!C269="","",Data!C269)</f>
        <v/>
      </c>
      <c r="D325" s="85"/>
      <c r="E325" s="87">
        <f>IF(Data!E269="","",Data!E269)</f>
        <v>57.3</v>
      </c>
      <c r="F325" s="87">
        <f>IF(Data!F269="","",Data!F269)</f>
        <v>59.3</v>
      </c>
      <c r="G325" s="87">
        <f>IF(Data!G269="","",Data!G269)</f>
        <v>60.1</v>
      </c>
      <c r="H325" s="87">
        <f>IF(Data!H269="","",Data!H269)</f>
        <v>63.4</v>
      </c>
      <c r="I325" s="87">
        <f>IF(Data!I269="","",Data!I269)</f>
        <v>65.599999999999994</v>
      </c>
      <c r="J325" s="87" t="str">
        <f>IF(Data!J269="","",Data!J269)</f>
        <v/>
      </c>
      <c r="K325" s="87" t="str">
        <f>IF(Data!K269="","",Data!K269)</f>
        <v/>
      </c>
      <c r="L325" s="87" t="str">
        <f>IF(Data!L269="","",Data!L269)</f>
        <v/>
      </c>
      <c r="M325" s="87" t="str">
        <f>IF(Data!M269="","",Data!M269)</f>
        <v/>
      </c>
      <c r="N325" s="87" t="str">
        <f>IF(Data!N269="","",Data!N269)</f>
        <v/>
      </c>
      <c r="O325" s="87" t="str">
        <f>IF(Data!O269="","",Data!O269)</f>
        <v/>
      </c>
      <c r="P325" s="87" t="str">
        <f>IF(Data!P269="","",Data!P269)</f>
        <v/>
      </c>
    </row>
    <row r="326" spans="1:16">
      <c r="A326" s="262"/>
      <c r="B326" s="261">
        <f t="shared" si="5"/>
        <v>44252</v>
      </c>
      <c r="C326" s="254" t="str">
        <f>IF(Data!C270="","",Data!C270)</f>
        <v/>
      </c>
      <c r="D326" s="85"/>
      <c r="E326" s="87">
        <f>IF(Data!E270="","",Data!E270)</f>
        <v>57.3</v>
      </c>
      <c r="F326" s="87">
        <f>IF(Data!F270="","",Data!F270)</f>
        <v>59.3</v>
      </c>
      <c r="G326" s="87">
        <f>IF(Data!G270="","",Data!G270)</f>
        <v>60.1</v>
      </c>
      <c r="H326" s="87">
        <f>IF(Data!H270="","",Data!H270)</f>
        <v>63.4</v>
      </c>
      <c r="I326" s="87">
        <f>IF(Data!I270="","",Data!I270)</f>
        <v>65.599999999999994</v>
      </c>
      <c r="J326" s="87" t="str">
        <f>IF(Data!J270="","",Data!J270)</f>
        <v/>
      </c>
      <c r="K326" s="87" t="str">
        <f>IF(Data!K270="","",Data!K270)</f>
        <v/>
      </c>
      <c r="L326" s="87" t="str">
        <f>IF(Data!L270="","",Data!L270)</f>
        <v/>
      </c>
      <c r="M326" s="87" t="str">
        <f>IF(Data!M270="","",Data!M270)</f>
        <v/>
      </c>
      <c r="N326" s="87" t="str">
        <f>IF(Data!N270="","",Data!N270)</f>
        <v/>
      </c>
      <c r="O326" s="87" t="str">
        <f>IF(Data!O270="","",Data!O270)</f>
        <v/>
      </c>
      <c r="P326" s="87" t="str">
        <f>IF(Data!P270="","",Data!P270)</f>
        <v/>
      </c>
    </row>
    <row r="327" spans="1:16">
      <c r="A327" s="262"/>
      <c r="B327" s="261">
        <f t="shared" si="5"/>
        <v>44259</v>
      </c>
      <c r="C327" s="254" t="str">
        <f>IF(Data!C271="","",Data!C271)</f>
        <v/>
      </c>
      <c r="D327" s="85"/>
      <c r="E327" s="87">
        <f>IF(Data!E271="","",Data!E271)</f>
        <v>57.3</v>
      </c>
      <c r="F327" s="87">
        <f>IF(Data!F271="","",Data!F271)</f>
        <v>59.3</v>
      </c>
      <c r="G327" s="87">
        <f>IF(Data!G271="","",Data!G271)</f>
        <v>60.1</v>
      </c>
      <c r="H327" s="87">
        <f>IF(Data!H271="","",Data!H271)</f>
        <v>63.4</v>
      </c>
      <c r="I327" s="87">
        <f>IF(Data!I271="","",Data!I271)</f>
        <v>65.599999999999994</v>
      </c>
      <c r="J327" s="87">
        <f>IF(Data!J271="","",Data!J271)</f>
        <v>69.5</v>
      </c>
      <c r="K327" s="87" t="str">
        <f>IF(Data!K271="","",Data!K271)</f>
        <v/>
      </c>
      <c r="L327" s="87" t="str">
        <f>IF(Data!L271="","",Data!L271)</f>
        <v/>
      </c>
      <c r="M327" s="87" t="str">
        <f>IF(Data!M271="","",Data!M271)</f>
        <v/>
      </c>
      <c r="N327" s="87" t="str">
        <f>IF(Data!N271="","",Data!N271)</f>
        <v/>
      </c>
      <c r="O327" s="87" t="str">
        <f>IF(Data!O271="","",Data!O271)</f>
        <v/>
      </c>
      <c r="P327" s="87" t="str">
        <f>IF(Data!P271="","",Data!P271)</f>
        <v/>
      </c>
    </row>
    <row r="328" spans="1:16">
      <c r="A328" s="262"/>
      <c r="B328" s="261">
        <f t="shared" si="5"/>
        <v>44266</v>
      </c>
      <c r="C328" s="254" t="str">
        <f>IF(Data!C272="","",Data!C272)</f>
        <v/>
      </c>
      <c r="D328" s="85"/>
      <c r="E328" s="87">
        <f>IF(Data!E272="","",Data!E272)</f>
        <v>57.3</v>
      </c>
      <c r="F328" s="87">
        <f>IF(Data!F272="","",Data!F272)</f>
        <v>59.3</v>
      </c>
      <c r="G328" s="87">
        <f>IF(Data!G272="","",Data!G272)</f>
        <v>60.1</v>
      </c>
      <c r="H328" s="87">
        <f>IF(Data!H272="","",Data!H272)</f>
        <v>63.4</v>
      </c>
      <c r="I328" s="87">
        <f>IF(Data!I272="","",Data!I272)</f>
        <v>65.599999999999994</v>
      </c>
      <c r="J328" s="87">
        <f>IF(Data!J272="","",Data!J272)</f>
        <v>69.5</v>
      </c>
      <c r="K328" s="87" t="str">
        <f>IF(Data!K272="","",Data!K272)</f>
        <v/>
      </c>
      <c r="L328" s="87" t="str">
        <f>IF(Data!L272="","",Data!L272)</f>
        <v/>
      </c>
      <c r="M328" s="87" t="str">
        <f>IF(Data!M272="","",Data!M272)</f>
        <v/>
      </c>
      <c r="N328" s="87" t="str">
        <f>IF(Data!N272="","",Data!N272)</f>
        <v/>
      </c>
      <c r="O328" s="87" t="str">
        <f>IF(Data!O272="","",Data!O272)</f>
        <v/>
      </c>
      <c r="P328" s="87" t="str">
        <f>IF(Data!P272="","",Data!P272)</f>
        <v/>
      </c>
    </row>
    <row r="329" spans="1:16">
      <c r="A329" s="262"/>
      <c r="B329" s="261">
        <f t="shared" si="5"/>
        <v>44273</v>
      </c>
      <c r="C329" s="254" t="str">
        <f>IF(Data!C273="","",Data!C273)</f>
        <v/>
      </c>
      <c r="D329" s="85"/>
      <c r="E329" s="87">
        <f>IF(Data!E273="","",Data!E273)</f>
        <v>57.3</v>
      </c>
      <c r="F329" s="87">
        <f>IF(Data!F273="","",Data!F273)</f>
        <v>59.3</v>
      </c>
      <c r="G329" s="87">
        <f>IF(Data!G273="","",Data!G273)</f>
        <v>60.1</v>
      </c>
      <c r="H329" s="87">
        <f>IF(Data!H273="","",Data!H273)</f>
        <v>63.4</v>
      </c>
      <c r="I329" s="87">
        <f>IF(Data!I273="","",Data!I273)</f>
        <v>65.599999999999994</v>
      </c>
      <c r="J329" s="87">
        <f>IF(Data!J273="","",Data!J273)</f>
        <v>69.5</v>
      </c>
      <c r="K329" s="87" t="str">
        <f>IF(Data!K273="","",Data!K273)</f>
        <v/>
      </c>
      <c r="L329" s="87" t="str">
        <f>IF(Data!L273="","",Data!L273)</f>
        <v/>
      </c>
      <c r="M329" s="87" t="str">
        <f>IF(Data!M273="","",Data!M273)</f>
        <v/>
      </c>
      <c r="N329" s="87" t="str">
        <f>IF(Data!N273="","",Data!N273)</f>
        <v/>
      </c>
      <c r="O329" s="87" t="str">
        <f>IF(Data!O273="","",Data!O273)</f>
        <v/>
      </c>
      <c r="P329" s="87" t="str">
        <f>IF(Data!P273="","",Data!P273)</f>
        <v/>
      </c>
    </row>
    <row r="330" spans="1:16">
      <c r="A330" s="262"/>
      <c r="B330" s="261">
        <f t="shared" si="5"/>
        <v>44280</v>
      </c>
      <c r="C330" s="254" t="str">
        <f>IF(Data!C274="","",Data!C274)</f>
        <v/>
      </c>
      <c r="D330" s="85"/>
      <c r="E330" s="87">
        <f>IF(Data!E274="","",Data!E274)</f>
        <v>57.3</v>
      </c>
      <c r="F330" s="87">
        <f>IF(Data!F274="","",Data!F274)</f>
        <v>59.3</v>
      </c>
      <c r="G330" s="87">
        <f>IF(Data!G274="","",Data!G274)</f>
        <v>60.1</v>
      </c>
      <c r="H330" s="87">
        <f>IF(Data!H274="","",Data!H274)</f>
        <v>63.4</v>
      </c>
      <c r="I330" s="87">
        <f>IF(Data!I274="","",Data!I274)</f>
        <v>65.599999999999994</v>
      </c>
      <c r="J330" s="87">
        <f>IF(Data!J274="","",Data!J274)</f>
        <v>69.5</v>
      </c>
      <c r="K330" s="87" t="str">
        <f>IF(Data!K274="","",Data!K274)</f>
        <v/>
      </c>
      <c r="L330" s="87" t="str">
        <f>IF(Data!L274="","",Data!L274)</f>
        <v/>
      </c>
      <c r="M330" s="87" t="str">
        <f>IF(Data!M274="","",Data!M274)</f>
        <v/>
      </c>
      <c r="N330" s="87" t="str">
        <f>IF(Data!N274="","",Data!N274)</f>
        <v/>
      </c>
      <c r="O330" s="87" t="str">
        <f>IF(Data!O274="","",Data!O274)</f>
        <v/>
      </c>
      <c r="P330" s="87" t="str">
        <f>IF(Data!P274="","",Data!P274)</f>
        <v/>
      </c>
    </row>
    <row r="331" spans="1:16">
      <c r="A331" s="262"/>
      <c r="B331" s="261">
        <f t="shared" si="5"/>
        <v>44287</v>
      </c>
      <c r="C331" s="254" t="str">
        <f>IF(Data!C275="","",Data!C275)</f>
        <v/>
      </c>
      <c r="D331" s="85"/>
      <c r="E331" s="87">
        <f>IF(Data!E275="","",Data!E275)</f>
        <v>57.3</v>
      </c>
      <c r="F331" s="87">
        <f>IF(Data!F275="","",Data!F275)</f>
        <v>59.3</v>
      </c>
      <c r="G331" s="87">
        <f>IF(Data!G275="","",Data!G275)</f>
        <v>60.1</v>
      </c>
      <c r="H331" s="87">
        <f>IF(Data!H275="","",Data!H275)</f>
        <v>63.4</v>
      </c>
      <c r="I331" s="87">
        <f>IF(Data!I275="","",Data!I275)</f>
        <v>65.599999999999994</v>
      </c>
      <c r="J331" s="87">
        <f>IF(Data!J275="","",Data!J275)</f>
        <v>69.5</v>
      </c>
      <c r="K331" s="87">
        <f>IF(Data!K275="","",Data!K275)</f>
        <v>72.099999999999994</v>
      </c>
      <c r="L331" s="87" t="str">
        <f>IF(Data!L275="","",Data!L275)</f>
        <v/>
      </c>
      <c r="M331" s="87" t="str">
        <f>IF(Data!M275="","",Data!M275)</f>
        <v/>
      </c>
      <c r="N331" s="87" t="str">
        <f>IF(Data!N275="","",Data!N275)</f>
        <v/>
      </c>
      <c r="O331" s="87" t="str">
        <f>IF(Data!O275="","",Data!O275)</f>
        <v/>
      </c>
      <c r="P331" s="87" t="str">
        <f>IF(Data!P275="","",Data!P275)</f>
        <v/>
      </c>
    </row>
    <row r="332" spans="1:16">
      <c r="A332" s="262"/>
      <c r="B332" s="261">
        <f t="shared" si="5"/>
        <v>44294</v>
      </c>
      <c r="C332" s="254" t="str">
        <f>IF(Data!C276="","",Data!C276)</f>
        <v/>
      </c>
      <c r="D332" s="85"/>
      <c r="E332" s="87">
        <f>IF(Data!E276="","",Data!E276)</f>
        <v>57.3</v>
      </c>
      <c r="F332" s="87">
        <f>IF(Data!F276="","",Data!F276)</f>
        <v>59.3</v>
      </c>
      <c r="G332" s="87">
        <f>IF(Data!G276="","",Data!G276)</f>
        <v>60.1</v>
      </c>
      <c r="H332" s="87">
        <f>IF(Data!H276="","",Data!H276)</f>
        <v>63.4</v>
      </c>
      <c r="I332" s="87">
        <f>IF(Data!I276="","",Data!I276)</f>
        <v>65.599999999999994</v>
      </c>
      <c r="J332" s="87">
        <f>IF(Data!J276="","",Data!J276)</f>
        <v>69.5</v>
      </c>
      <c r="K332" s="87">
        <f>IF(Data!K276="","",Data!K276)</f>
        <v>72.099999999999994</v>
      </c>
      <c r="L332" s="87" t="str">
        <f>IF(Data!L276="","",Data!L276)</f>
        <v/>
      </c>
      <c r="M332" s="87" t="str">
        <f>IF(Data!M276="","",Data!M276)</f>
        <v/>
      </c>
      <c r="N332" s="87" t="str">
        <f>IF(Data!N276="","",Data!N276)</f>
        <v/>
      </c>
      <c r="O332" s="87" t="str">
        <f>IF(Data!O276="","",Data!O276)</f>
        <v/>
      </c>
      <c r="P332" s="87" t="str">
        <f>IF(Data!P276="","",Data!P276)</f>
        <v/>
      </c>
    </row>
    <row r="333" spans="1:16">
      <c r="A333" s="262"/>
      <c r="B333" s="261">
        <f t="shared" si="5"/>
        <v>44301</v>
      </c>
      <c r="C333" s="254" t="str">
        <f>IF(Data!C277="","",Data!C277)</f>
        <v/>
      </c>
      <c r="D333" s="85"/>
      <c r="E333" s="87">
        <f>IF(Data!E277="","",Data!E277)</f>
        <v>57.3</v>
      </c>
      <c r="F333" s="87">
        <f>IF(Data!F277="","",Data!F277)</f>
        <v>59.3</v>
      </c>
      <c r="G333" s="87">
        <f>IF(Data!G277="","",Data!G277)</f>
        <v>60.1</v>
      </c>
      <c r="H333" s="87">
        <f>IF(Data!H277="","",Data!H277)</f>
        <v>63.4</v>
      </c>
      <c r="I333" s="87">
        <f>IF(Data!I277="","",Data!I277)</f>
        <v>65.599999999999994</v>
      </c>
      <c r="J333" s="87">
        <f>IF(Data!J277="","",Data!J277)</f>
        <v>69.5</v>
      </c>
      <c r="K333" s="87">
        <f>IF(Data!K277="","",Data!K277)</f>
        <v>72.099999999999994</v>
      </c>
      <c r="L333" s="87" t="str">
        <f>IF(Data!L277="","",Data!L277)</f>
        <v/>
      </c>
      <c r="M333" s="87" t="str">
        <f>IF(Data!M277="","",Data!M277)</f>
        <v/>
      </c>
      <c r="N333" s="87" t="str">
        <f>IF(Data!N277="","",Data!N277)</f>
        <v/>
      </c>
      <c r="O333" s="87" t="str">
        <f>IF(Data!O277="","",Data!O277)</f>
        <v/>
      </c>
      <c r="P333" s="87" t="str">
        <f>IF(Data!P277="","",Data!P277)</f>
        <v/>
      </c>
    </row>
    <row r="334" spans="1:16">
      <c r="A334" s="262"/>
      <c r="B334" s="261">
        <f t="shared" si="5"/>
        <v>44308</v>
      </c>
      <c r="C334" s="254" t="str">
        <f>IF(Data!C278="","",Data!C278)</f>
        <v/>
      </c>
      <c r="D334" s="85"/>
      <c r="E334" s="87">
        <f>IF(Data!E278="","",Data!E278)</f>
        <v>57.3</v>
      </c>
      <c r="F334" s="87">
        <f>IF(Data!F278="","",Data!F278)</f>
        <v>59.3</v>
      </c>
      <c r="G334" s="87">
        <f>IF(Data!G278="","",Data!G278)</f>
        <v>60.1</v>
      </c>
      <c r="H334" s="87">
        <f>IF(Data!H278="","",Data!H278)</f>
        <v>63.4</v>
      </c>
      <c r="I334" s="87">
        <f>IF(Data!I278="","",Data!I278)</f>
        <v>65.599999999999994</v>
      </c>
      <c r="J334" s="87">
        <f>IF(Data!J278="","",Data!J278)</f>
        <v>69.5</v>
      </c>
      <c r="K334" s="87">
        <f>IF(Data!K278="","",Data!K278)</f>
        <v>72.099999999999994</v>
      </c>
      <c r="L334" s="87" t="str">
        <f>IF(Data!L278="","",Data!L278)</f>
        <v/>
      </c>
      <c r="M334" s="87" t="str">
        <f>IF(Data!M278="","",Data!M278)</f>
        <v/>
      </c>
      <c r="N334" s="87" t="str">
        <f>IF(Data!N278="","",Data!N278)</f>
        <v/>
      </c>
      <c r="O334" s="87" t="str">
        <f>IF(Data!O278="","",Data!O278)</f>
        <v/>
      </c>
      <c r="P334" s="87" t="str">
        <f>IF(Data!P278="","",Data!P278)</f>
        <v/>
      </c>
    </row>
    <row r="335" spans="1:16">
      <c r="A335" s="262"/>
      <c r="B335" s="261">
        <f t="shared" si="5"/>
        <v>44315</v>
      </c>
      <c r="C335" s="254" t="str">
        <f>IF(Data!C279="","",Data!C279)</f>
        <v/>
      </c>
      <c r="D335" s="85"/>
      <c r="E335" s="87">
        <f>IF(Data!E279="","",Data!E279)</f>
        <v>57.3</v>
      </c>
      <c r="F335" s="87">
        <f>IF(Data!F279="","",Data!F279)</f>
        <v>59.3</v>
      </c>
      <c r="G335" s="87">
        <f>IF(Data!G279="","",Data!G279)</f>
        <v>60.1</v>
      </c>
      <c r="H335" s="87">
        <f>IF(Data!H279="","",Data!H279)</f>
        <v>63.4</v>
      </c>
      <c r="I335" s="87">
        <f>IF(Data!I279="","",Data!I279)</f>
        <v>65.599999999999994</v>
      </c>
      <c r="J335" s="87">
        <f>IF(Data!J279="","",Data!J279)</f>
        <v>69.5</v>
      </c>
      <c r="K335" s="87">
        <f>IF(Data!K279="","",Data!K279)</f>
        <v>72.099999999999994</v>
      </c>
      <c r="L335" s="87" t="str">
        <f>IF(Data!L279="","",Data!L279)</f>
        <v/>
      </c>
      <c r="M335" s="87" t="str">
        <f>IF(Data!M279="","",Data!M279)</f>
        <v/>
      </c>
      <c r="N335" s="87" t="str">
        <f>IF(Data!N279="","",Data!N279)</f>
        <v/>
      </c>
      <c r="O335" s="87" t="str">
        <f>IF(Data!O279="","",Data!O279)</f>
        <v/>
      </c>
      <c r="P335" s="87" t="str">
        <f>IF(Data!P279="","",Data!P279)</f>
        <v/>
      </c>
    </row>
    <row r="336" spans="1:16">
      <c r="A336" s="262"/>
      <c r="B336" s="261">
        <f t="shared" si="5"/>
        <v>44322</v>
      </c>
      <c r="C336" s="254" t="str">
        <f>IF(Data!C280="","",Data!C280)</f>
        <v/>
      </c>
      <c r="D336" s="85"/>
      <c r="E336" s="87">
        <f>IF(Data!E280="","",Data!E280)</f>
        <v>57.3</v>
      </c>
      <c r="F336" s="87">
        <f>IF(Data!F280="","",Data!F280)</f>
        <v>59.3</v>
      </c>
      <c r="G336" s="87">
        <f>IF(Data!G280="","",Data!G280)</f>
        <v>60.1</v>
      </c>
      <c r="H336" s="87">
        <f>IF(Data!H280="","",Data!H280)</f>
        <v>63.4</v>
      </c>
      <c r="I336" s="87">
        <f>IF(Data!I280="","",Data!I280)</f>
        <v>65.599999999999994</v>
      </c>
      <c r="J336" s="87">
        <f>IF(Data!J280="","",Data!J280)</f>
        <v>69.5</v>
      </c>
      <c r="K336" s="87">
        <f>IF(Data!K280="","",Data!K280)</f>
        <v>72.099999999999994</v>
      </c>
      <c r="L336" s="87">
        <f>IF(Data!L280="","",Data!L280)</f>
        <v>68.5</v>
      </c>
      <c r="M336" s="87" t="str">
        <f>IF(Data!M280="","",Data!M280)</f>
        <v/>
      </c>
      <c r="N336" s="87" t="str">
        <f>IF(Data!N280="","",Data!N280)</f>
        <v/>
      </c>
      <c r="O336" s="87" t="str">
        <f>IF(Data!O280="","",Data!O280)</f>
        <v/>
      </c>
      <c r="P336" s="87" t="str">
        <f>IF(Data!P280="","",Data!P280)</f>
        <v/>
      </c>
    </row>
    <row r="337" spans="1:16">
      <c r="A337" s="262"/>
      <c r="B337" s="261">
        <f t="shared" si="5"/>
        <v>44329</v>
      </c>
      <c r="C337" s="254" t="str">
        <f>IF(Data!C281="","",Data!C281)</f>
        <v/>
      </c>
      <c r="D337" s="85"/>
      <c r="E337" s="87">
        <f>IF(Data!E281="","",Data!E281)</f>
        <v>57.3</v>
      </c>
      <c r="F337" s="87">
        <f>IF(Data!F281="","",Data!F281)</f>
        <v>59.3</v>
      </c>
      <c r="G337" s="87">
        <f>IF(Data!G281="","",Data!G281)</f>
        <v>60.1</v>
      </c>
      <c r="H337" s="87">
        <f>IF(Data!H281="","",Data!H281)</f>
        <v>63.4</v>
      </c>
      <c r="I337" s="87">
        <f>IF(Data!I281="","",Data!I281)</f>
        <v>65.599999999999994</v>
      </c>
      <c r="J337" s="87">
        <f>IF(Data!J281="","",Data!J281)</f>
        <v>69.5</v>
      </c>
      <c r="K337" s="87">
        <f>IF(Data!K281="","",Data!K281)</f>
        <v>72.099999999999994</v>
      </c>
      <c r="L337" s="87">
        <f>IF(Data!L281="","",Data!L281)</f>
        <v>68.5</v>
      </c>
      <c r="M337" s="87" t="str">
        <f>IF(Data!M281="","",Data!M281)</f>
        <v/>
      </c>
      <c r="N337" s="87" t="str">
        <f>IF(Data!N281="","",Data!N281)</f>
        <v/>
      </c>
      <c r="O337" s="87" t="str">
        <f>IF(Data!O281="","",Data!O281)</f>
        <v/>
      </c>
      <c r="P337" s="87" t="str">
        <f>IF(Data!P281="","",Data!P281)</f>
        <v/>
      </c>
    </row>
    <row r="338" spans="1:16">
      <c r="A338" s="262"/>
      <c r="B338" s="261">
        <f t="shared" si="5"/>
        <v>44336</v>
      </c>
      <c r="C338" s="254" t="str">
        <f>IF(Data!C282="","",Data!C282)</f>
        <v/>
      </c>
      <c r="D338" s="85"/>
      <c r="E338" s="87">
        <f>IF(Data!E282="","",Data!E282)</f>
        <v>57.3</v>
      </c>
      <c r="F338" s="87">
        <f>IF(Data!F282="","",Data!F282)</f>
        <v>59.3</v>
      </c>
      <c r="G338" s="87">
        <f>IF(Data!G282="","",Data!G282)</f>
        <v>60.1</v>
      </c>
      <c r="H338" s="87">
        <f>IF(Data!H282="","",Data!H282)</f>
        <v>63.4</v>
      </c>
      <c r="I338" s="87">
        <f>IF(Data!I282="","",Data!I282)</f>
        <v>65.599999999999994</v>
      </c>
      <c r="J338" s="87">
        <f>IF(Data!J282="","",Data!J282)</f>
        <v>69.5</v>
      </c>
      <c r="K338" s="87">
        <f>IF(Data!K282="","",Data!K282)</f>
        <v>72.099999999999994</v>
      </c>
      <c r="L338" s="87">
        <f>IF(Data!L282="","",Data!L282)</f>
        <v>68.5</v>
      </c>
      <c r="M338" s="87" t="str">
        <f>IF(Data!M282="","",Data!M282)</f>
        <v/>
      </c>
      <c r="N338" s="87" t="str">
        <f>IF(Data!N282="","",Data!N282)</f>
        <v/>
      </c>
      <c r="O338" s="87" t="str">
        <f>IF(Data!O282="","",Data!O282)</f>
        <v/>
      </c>
      <c r="P338" s="87" t="str">
        <f>IF(Data!P282="","",Data!P282)</f>
        <v/>
      </c>
    </row>
    <row r="339" spans="1:16">
      <c r="A339" s="262"/>
      <c r="B339" s="261">
        <f t="shared" si="5"/>
        <v>44343</v>
      </c>
      <c r="C339" s="254" t="str">
        <f>IF(Data!C283="","",Data!C283)</f>
        <v/>
      </c>
      <c r="D339" s="85"/>
      <c r="E339" s="87">
        <f>IF(Data!E283="","",Data!E283)</f>
        <v>57.3</v>
      </c>
      <c r="F339" s="87">
        <f>IF(Data!F283="","",Data!F283)</f>
        <v>59.3</v>
      </c>
      <c r="G339" s="87">
        <f>IF(Data!G283="","",Data!G283)</f>
        <v>60.1</v>
      </c>
      <c r="H339" s="87">
        <f>IF(Data!H283="","",Data!H283)</f>
        <v>63.4</v>
      </c>
      <c r="I339" s="87">
        <f>IF(Data!I283="","",Data!I283)</f>
        <v>65.599999999999994</v>
      </c>
      <c r="J339" s="87">
        <f>IF(Data!J283="","",Data!J283)</f>
        <v>69.5</v>
      </c>
      <c r="K339" s="87">
        <f>IF(Data!K283="","",Data!K283)</f>
        <v>72.099999999999994</v>
      </c>
      <c r="L339" s="87">
        <f>IF(Data!L283="","",Data!L283)</f>
        <v>68.5</v>
      </c>
      <c r="M339" s="87">
        <f>IF(Data!M283="","",Data!M283)</f>
        <v>69.8</v>
      </c>
      <c r="N339" s="87" t="str">
        <f>IF(Data!N283="","",Data!N283)</f>
        <v/>
      </c>
      <c r="O339" s="87" t="str">
        <f>IF(Data!O283="","",Data!O283)</f>
        <v/>
      </c>
      <c r="P339" s="87" t="str">
        <f>IF(Data!P283="","",Data!P283)</f>
        <v/>
      </c>
    </row>
    <row r="340" spans="1:16">
      <c r="A340" s="262"/>
      <c r="B340" s="261">
        <f t="shared" si="5"/>
        <v>44350</v>
      </c>
      <c r="C340" s="254" t="str">
        <f>IF(Data!C284="","",Data!C284)</f>
        <v/>
      </c>
      <c r="D340" s="85"/>
      <c r="E340" s="87">
        <f>IF(Data!E284="","",Data!E284)</f>
        <v>57.3</v>
      </c>
      <c r="F340" s="87">
        <f>IF(Data!F284="","",Data!F284)</f>
        <v>59.3</v>
      </c>
      <c r="G340" s="87">
        <f>IF(Data!G284="","",Data!G284)</f>
        <v>60.1</v>
      </c>
      <c r="H340" s="87">
        <f>IF(Data!H284="","",Data!H284)</f>
        <v>63.4</v>
      </c>
      <c r="I340" s="87">
        <f>IF(Data!I284="","",Data!I284)</f>
        <v>65.599999999999994</v>
      </c>
      <c r="J340" s="87">
        <f>IF(Data!J284="","",Data!J284)</f>
        <v>69.5</v>
      </c>
      <c r="K340" s="87">
        <f>IF(Data!K284="","",Data!K284)</f>
        <v>72.099999999999994</v>
      </c>
      <c r="L340" s="87">
        <f>IF(Data!L284="","",Data!L284)</f>
        <v>68.5</v>
      </c>
      <c r="M340" s="87">
        <f>IF(Data!M284="","",Data!M284)</f>
        <v>69.8</v>
      </c>
      <c r="N340" s="87" t="str">
        <f>IF(Data!N284="","",Data!N284)</f>
        <v/>
      </c>
      <c r="O340" s="87" t="str">
        <f>IF(Data!O284="","",Data!O284)</f>
        <v/>
      </c>
      <c r="P340" s="87" t="str">
        <f>IF(Data!P284="","",Data!P284)</f>
        <v/>
      </c>
    </row>
    <row r="341" spans="1:16">
      <c r="A341" s="262"/>
      <c r="B341" s="261">
        <f t="shared" si="5"/>
        <v>44357</v>
      </c>
      <c r="C341" s="254" t="str">
        <f>IF(Data!C285="","",Data!C285)</f>
        <v/>
      </c>
      <c r="D341" s="85"/>
      <c r="E341" s="87">
        <f>IF(Data!E285="","",Data!E285)</f>
        <v>57.3</v>
      </c>
      <c r="F341" s="87">
        <f>IF(Data!F285="","",Data!F285)</f>
        <v>59.3</v>
      </c>
      <c r="G341" s="87">
        <f>IF(Data!G285="","",Data!G285)</f>
        <v>60.1</v>
      </c>
      <c r="H341" s="87">
        <f>IF(Data!H285="","",Data!H285)</f>
        <v>63.4</v>
      </c>
      <c r="I341" s="87">
        <f>IF(Data!I285="","",Data!I285)</f>
        <v>65.599999999999994</v>
      </c>
      <c r="J341" s="87">
        <f>IF(Data!J285="","",Data!J285)</f>
        <v>69.5</v>
      </c>
      <c r="K341" s="87">
        <f>IF(Data!K285="","",Data!K285)</f>
        <v>72.099999999999994</v>
      </c>
      <c r="L341" s="87">
        <f>IF(Data!L285="","",Data!L285)</f>
        <v>68.5</v>
      </c>
      <c r="M341" s="87">
        <f>IF(Data!M285="","",Data!M285)</f>
        <v>69.8</v>
      </c>
      <c r="N341" s="87" t="str">
        <f>IF(Data!N285="","",Data!N285)</f>
        <v/>
      </c>
      <c r="O341" s="87" t="str">
        <f>IF(Data!O285="","",Data!O285)</f>
        <v/>
      </c>
      <c r="P341" s="87" t="str">
        <f>IF(Data!P285="","",Data!P285)</f>
        <v/>
      </c>
    </row>
    <row r="342" spans="1:16">
      <c r="A342" s="262"/>
      <c r="B342" s="261">
        <f t="shared" si="5"/>
        <v>44364</v>
      </c>
      <c r="C342" s="254" t="str">
        <f>IF(Data!C286="","",Data!C286)</f>
        <v/>
      </c>
      <c r="D342" s="85"/>
      <c r="E342" s="87">
        <f>IF(Data!E286="","",Data!E286)</f>
        <v>57.3</v>
      </c>
      <c r="F342" s="87">
        <f>IF(Data!F286="","",Data!F286)</f>
        <v>59.3</v>
      </c>
      <c r="G342" s="87">
        <f>IF(Data!G286="","",Data!G286)</f>
        <v>60.1</v>
      </c>
      <c r="H342" s="87">
        <f>IF(Data!H286="","",Data!H286)</f>
        <v>63.4</v>
      </c>
      <c r="I342" s="87">
        <f>IF(Data!I286="","",Data!I286)</f>
        <v>65.599999999999994</v>
      </c>
      <c r="J342" s="87">
        <f>IF(Data!J286="","",Data!J286)</f>
        <v>69.5</v>
      </c>
      <c r="K342" s="87">
        <f>IF(Data!K286="","",Data!K286)</f>
        <v>72.099999999999994</v>
      </c>
      <c r="L342" s="87">
        <f>IF(Data!L286="","",Data!L286)</f>
        <v>68.5</v>
      </c>
      <c r="M342" s="87">
        <f>IF(Data!M286="","",Data!M286)</f>
        <v>69.8</v>
      </c>
      <c r="N342" s="87" t="str">
        <f>IF(Data!N286="","",Data!N286)</f>
        <v/>
      </c>
      <c r="O342" s="87" t="str">
        <f>IF(Data!O286="","",Data!O286)</f>
        <v/>
      </c>
      <c r="P342" s="87" t="str">
        <f>IF(Data!P286="","",Data!P286)</f>
        <v/>
      </c>
    </row>
    <row r="343" spans="1:16">
      <c r="A343" s="262"/>
      <c r="B343" s="261">
        <f t="shared" si="5"/>
        <v>44371</v>
      </c>
      <c r="C343" s="254" t="str">
        <f>IF(Data!C287="","",Data!C287)</f>
        <v/>
      </c>
      <c r="D343" s="85"/>
      <c r="E343" s="87">
        <f>IF(Data!E287="","",Data!E287)</f>
        <v>57.3</v>
      </c>
      <c r="F343" s="87">
        <f>IF(Data!F287="","",Data!F287)</f>
        <v>59.3</v>
      </c>
      <c r="G343" s="87">
        <f>IF(Data!G287="","",Data!G287)</f>
        <v>60.1</v>
      </c>
      <c r="H343" s="87">
        <f>IF(Data!H287="","",Data!H287)</f>
        <v>63.4</v>
      </c>
      <c r="I343" s="87">
        <f>IF(Data!I287="","",Data!I287)</f>
        <v>65.599999999999994</v>
      </c>
      <c r="J343" s="87">
        <f>IF(Data!J287="","",Data!J287)</f>
        <v>69.5</v>
      </c>
      <c r="K343" s="87">
        <f>IF(Data!K287="","",Data!K287)</f>
        <v>72.099999999999994</v>
      </c>
      <c r="L343" s="87">
        <f>IF(Data!L287="","",Data!L287)</f>
        <v>68.5</v>
      </c>
      <c r="M343" s="87">
        <f>IF(Data!M287="","",Data!M287)</f>
        <v>69.8</v>
      </c>
      <c r="N343" s="87" t="str">
        <f>IF(Data!N287="","",Data!N287)</f>
        <v/>
      </c>
      <c r="O343" s="87" t="str">
        <f>IF(Data!O287="","",Data!O287)</f>
        <v/>
      </c>
      <c r="P343" s="87" t="str">
        <f>IF(Data!P287="","",Data!P287)</f>
        <v/>
      </c>
    </row>
    <row r="344" spans="1:16">
      <c r="A344" s="262"/>
      <c r="B344" s="261">
        <f t="shared" si="5"/>
        <v>44378</v>
      </c>
      <c r="C344" s="254">
        <f>IF(Data!C288="","",Data!C288)</f>
        <v>44377</v>
      </c>
      <c r="D344" s="85"/>
      <c r="E344" s="87">
        <f>IF(Data!E288="","",Data!E288)</f>
        <v>57.3</v>
      </c>
      <c r="F344" s="87">
        <f>IF(Data!F288="","",Data!F288)</f>
        <v>59.3</v>
      </c>
      <c r="G344" s="87">
        <f>IF(Data!G288="","",Data!G288)</f>
        <v>60.1</v>
      </c>
      <c r="H344" s="87">
        <f>IF(Data!H288="","",Data!H288)</f>
        <v>63.4</v>
      </c>
      <c r="I344" s="87">
        <f>IF(Data!I288="","",Data!I288)</f>
        <v>65.599999999999994</v>
      </c>
      <c r="J344" s="87">
        <f>IF(Data!J288="","",Data!J288)</f>
        <v>69.5</v>
      </c>
      <c r="K344" s="87">
        <f>IF(Data!K288="","",Data!K288)</f>
        <v>72.099999999999994</v>
      </c>
      <c r="L344" s="87">
        <f>IF(Data!L288="","",Data!L288)</f>
        <v>68.5</v>
      </c>
      <c r="M344" s="87">
        <f>IF(Data!M288="","",Data!M288)</f>
        <v>69.8</v>
      </c>
      <c r="N344" s="87">
        <f>IF(Data!N288="","",Data!N288)</f>
        <v>69.7</v>
      </c>
      <c r="O344" s="87" t="str">
        <f>IF(Data!O288="","",Data!O288)</f>
        <v/>
      </c>
      <c r="P344" s="87" t="str">
        <f>IF(Data!P288="","",Data!P288)</f>
        <v/>
      </c>
    </row>
    <row r="345" spans="1:16">
      <c r="A345" s="262"/>
      <c r="B345" s="261">
        <f t="shared" si="5"/>
        <v>44385</v>
      </c>
      <c r="C345" s="254" t="str">
        <f>IF(Data!C289="","",Data!C289)</f>
        <v/>
      </c>
      <c r="D345" s="85"/>
      <c r="E345" s="87">
        <f>IF(Data!E289="","",Data!E289)</f>
        <v>57.3</v>
      </c>
      <c r="F345" s="87">
        <f>IF(Data!F289="","",Data!F289)</f>
        <v>59.3</v>
      </c>
      <c r="G345" s="87">
        <f>IF(Data!G289="","",Data!G289)</f>
        <v>60.1</v>
      </c>
      <c r="H345" s="87">
        <f>IF(Data!H289="","",Data!H289)</f>
        <v>63.4</v>
      </c>
      <c r="I345" s="87">
        <f>IF(Data!I289="","",Data!I289)</f>
        <v>65.599999999999994</v>
      </c>
      <c r="J345" s="87">
        <f>IF(Data!J289="","",Data!J289)</f>
        <v>69.5</v>
      </c>
      <c r="K345" s="87">
        <f>IF(Data!K289="","",Data!K289)</f>
        <v>72.099999999999994</v>
      </c>
      <c r="L345" s="87">
        <f>IF(Data!L289="","",Data!L289)</f>
        <v>68.5</v>
      </c>
      <c r="M345" s="87">
        <f>IF(Data!M289="","",Data!M289)</f>
        <v>69.8</v>
      </c>
      <c r="N345" s="87">
        <f>IF(Data!N289="","",Data!N289)</f>
        <v>69.7</v>
      </c>
      <c r="O345" s="87" t="str">
        <f>IF(Data!O289="","",Data!O289)</f>
        <v/>
      </c>
      <c r="P345" s="87" t="str">
        <f>IF(Data!P289="","",Data!P289)</f>
        <v/>
      </c>
    </row>
    <row r="346" spans="1:16">
      <c r="A346" s="262"/>
      <c r="B346" s="261">
        <f t="shared" si="5"/>
        <v>44392</v>
      </c>
      <c r="C346" s="254" t="str">
        <f>IF(Data!C290="","",Data!C290)</f>
        <v/>
      </c>
      <c r="D346" s="85"/>
      <c r="E346" s="87">
        <f>IF(Data!E290="","",Data!E290)</f>
        <v>57.3</v>
      </c>
      <c r="F346" s="87">
        <f>IF(Data!F290="","",Data!F290)</f>
        <v>59.3</v>
      </c>
      <c r="G346" s="87">
        <f>IF(Data!G290="","",Data!G290)</f>
        <v>60.1</v>
      </c>
      <c r="H346" s="87">
        <f>IF(Data!H290="","",Data!H290)</f>
        <v>63.4</v>
      </c>
      <c r="I346" s="87">
        <f>IF(Data!I290="","",Data!I290)</f>
        <v>65.599999999999994</v>
      </c>
      <c r="J346" s="87">
        <f>IF(Data!J290="","",Data!J290)</f>
        <v>69.5</v>
      </c>
      <c r="K346" s="87">
        <f>IF(Data!K290="","",Data!K290)</f>
        <v>72.099999999999994</v>
      </c>
      <c r="L346" s="87">
        <f>IF(Data!L290="","",Data!L290)</f>
        <v>68.5</v>
      </c>
      <c r="M346" s="87">
        <f>IF(Data!M290="","",Data!M290)</f>
        <v>69.8</v>
      </c>
      <c r="N346" s="87">
        <f>IF(Data!N290="","",Data!N290)</f>
        <v>69.7</v>
      </c>
      <c r="O346" s="87" t="str">
        <f>IF(Data!O290="","",Data!O290)</f>
        <v/>
      </c>
      <c r="P346" s="87" t="str">
        <f>IF(Data!P290="","",Data!P290)</f>
        <v/>
      </c>
    </row>
    <row r="347" spans="1:16">
      <c r="A347" s="262"/>
      <c r="B347" s="261">
        <f t="shared" si="5"/>
        <v>44399</v>
      </c>
      <c r="C347" s="254" t="str">
        <f>IF(Data!C291="","",Data!C291)</f>
        <v/>
      </c>
      <c r="D347" s="85"/>
      <c r="E347" s="87">
        <f>IF(Data!E291="","",Data!E291)</f>
        <v>57.3</v>
      </c>
      <c r="F347" s="87">
        <f>IF(Data!F291="","",Data!F291)</f>
        <v>59.3</v>
      </c>
      <c r="G347" s="87">
        <f>IF(Data!G291="","",Data!G291)</f>
        <v>60.1</v>
      </c>
      <c r="H347" s="87">
        <f>IF(Data!H291="","",Data!H291)</f>
        <v>63.4</v>
      </c>
      <c r="I347" s="87">
        <f>IF(Data!I291="","",Data!I291)</f>
        <v>65.599999999999994</v>
      </c>
      <c r="J347" s="87">
        <f>IF(Data!J291="","",Data!J291)</f>
        <v>69.5</v>
      </c>
      <c r="K347" s="87">
        <f>IF(Data!K291="","",Data!K291)</f>
        <v>72.099999999999994</v>
      </c>
      <c r="L347" s="87">
        <f>IF(Data!L291="","",Data!L291)</f>
        <v>68.5</v>
      </c>
      <c r="M347" s="87">
        <f>IF(Data!M291="","",Data!M291)</f>
        <v>69.8</v>
      </c>
      <c r="N347" s="87">
        <f>IF(Data!N291="","",Data!N291)</f>
        <v>69.7</v>
      </c>
      <c r="O347" s="87" t="str">
        <f>IF(Data!O291="","",Data!O291)</f>
        <v/>
      </c>
      <c r="P347" s="87" t="str">
        <f>IF(Data!P291="","",Data!P291)</f>
        <v/>
      </c>
    </row>
    <row r="348" spans="1:16">
      <c r="A348" s="262"/>
      <c r="B348" s="261">
        <f t="shared" si="5"/>
        <v>44406</v>
      </c>
      <c r="C348" s="254" t="str">
        <f>IF(Data!C292="","",Data!C292)</f>
        <v/>
      </c>
      <c r="D348" s="85"/>
      <c r="E348" s="87">
        <f>IF(Data!E292="","",Data!E292)</f>
        <v>57.3</v>
      </c>
      <c r="F348" s="87">
        <f>IF(Data!F292="","",Data!F292)</f>
        <v>59.3</v>
      </c>
      <c r="G348" s="87">
        <f>IF(Data!G292="","",Data!G292)</f>
        <v>60.1</v>
      </c>
      <c r="H348" s="87">
        <f>IF(Data!H292="","",Data!H292)</f>
        <v>63.4</v>
      </c>
      <c r="I348" s="87">
        <f>IF(Data!I292="","",Data!I292)</f>
        <v>65.599999999999994</v>
      </c>
      <c r="J348" s="87">
        <f>IF(Data!J292="","",Data!J292)</f>
        <v>69.5</v>
      </c>
      <c r="K348" s="87">
        <f>IF(Data!K292="","",Data!K292)</f>
        <v>72.099999999999994</v>
      </c>
      <c r="L348" s="87">
        <f>IF(Data!L292="","",Data!L292)</f>
        <v>68.5</v>
      </c>
      <c r="M348" s="87">
        <f>IF(Data!M292="","",Data!M292)</f>
        <v>69.8</v>
      </c>
      <c r="N348" s="87">
        <f>IF(Data!N292="","",Data!N292)</f>
        <v>69.7</v>
      </c>
      <c r="O348" s="87" t="str">
        <f>IF(Data!O292="","",Data!O292)</f>
        <v/>
      </c>
      <c r="P348" s="87" t="str">
        <f>IF(Data!P292="","",Data!P292)</f>
        <v/>
      </c>
    </row>
    <row r="349" spans="1:16">
      <c r="A349" s="262"/>
      <c r="B349" s="261">
        <f t="shared" si="5"/>
        <v>44413</v>
      </c>
      <c r="C349" s="254" t="str">
        <f>IF(Data!C293="","",Data!C293)</f>
        <v/>
      </c>
      <c r="D349" s="85"/>
      <c r="E349" s="87">
        <f>IF(Data!E293="","",Data!E293)</f>
        <v>57.3</v>
      </c>
      <c r="F349" s="87">
        <f>IF(Data!F293="","",Data!F293)</f>
        <v>59.3</v>
      </c>
      <c r="G349" s="87">
        <f>IF(Data!G293="","",Data!G293)</f>
        <v>60.1</v>
      </c>
      <c r="H349" s="87">
        <f>IF(Data!H293="","",Data!H293)</f>
        <v>63.4</v>
      </c>
      <c r="I349" s="87">
        <f>IF(Data!I293="","",Data!I293)</f>
        <v>65.599999999999994</v>
      </c>
      <c r="J349" s="87">
        <f>IF(Data!J293="","",Data!J293)</f>
        <v>69.5</v>
      </c>
      <c r="K349" s="87">
        <f>IF(Data!K293="","",Data!K293)</f>
        <v>72.099999999999994</v>
      </c>
      <c r="L349" s="87">
        <f>IF(Data!L293="","",Data!L293)</f>
        <v>68.5</v>
      </c>
      <c r="M349" s="87">
        <f>IF(Data!M293="","",Data!M293)</f>
        <v>69.8</v>
      </c>
      <c r="N349" s="87">
        <f>IF(Data!N293="","",Data!N293)</f>
        <v>69.7</v>
      </c>
      <c r="O349" s="87">
        <f>IF(Data!O293="","",Data!O293)</f>
        <v>71.400000000000006</v>
      </c>
      <c r="P349" s="87" t="str">
        <f>IF(Data!P293="","",Data!P293)</f>
        <v/>
      </c>
    </row>
    <row r="350" spans="1:16">
      <c r="A350" s="262"/>
      <c r="B350" s="261"/>
      <c r="C350" s="254" t="str">
        <f>IF(Data!C294="","",Data!C294)</f>
        <v/>
      </c>
      <c r="D350" s="85"/>
      <c r="E350" s="87" t="str">
        <f>IF(Data!E294="","",Data!E294)</f>
        <v/>
      </c>
      <c r="F350" s="87" t="str">
        <f>IF(Data!F294="","",Data!F294)</f>
        <v/>
      </c>
      <c r="G350" s="87" t="str">
        <f>IF(Data!G294="","",Data!G294)</f>
        <v/>
      </c>
      <c r="H350" s="87" t="str">
        <f>IF(Data!H294="","",Data!H294)</f>
        <v/>
      </c>
      <c r="I350" s="87" t="str">
        <f>IF(Data!I294="","",Data!I294)</f>
        <v/>
      </c>
      <c r="J350" s="87" t="str">
        <f>IF(Data!J294="","",Data!J294)</f>
        <v/>
      </c>
      <c r="K350" s="87" t="str">
        <f>IF(Data!K294="","",Data!K294)</f>
        <v/>
      </c>
      <c r="L350" s="87" t="str">
        <f>IF(Data!L294="","",Data!L294)</f>
        <v/>
      </c>
      <c r="M350" s="87" t="str">
        <f>IF(Data!M294="","",Data!M294)</f>
        <v/>
      </c>
      <c r="N350" s="87" t="str">
        <f>IF(Data!N294="","",Data!N294)</f>
        <v/>
      </c>
      <c r="O350" s="87" t="str">
        <f>IF(Data!O294="","",Data!O294)</f>
        <v/>
      </c>
      <c r="P350" s="87" t="str">
        <f>IF(Data!P294="","",Data!P294)</f>
        <v/>
      </c>
    </row>
    <row r="351" spans="1:16">
      <c r="A351" s="262"/>
      <c r="B351" s="261"/>
      <c r="C351" s="254" t="str">
        <f>IF(Data!C295="","",Data!C295)</f>
        <v/>
      </c>
      <c r="D351" s="85"/>
      <c r="E351" s="87" t="str">
        <f>IF(Data!E295="","",Data!E295)</f>
        <v/>
      </c>
      <c r="F351" s="87" t="str">
        <f>IF(Data!F295="","",Data!F295)</f>
        <v/>
      </c>
      <c r="G351" s="87" t="str">
        <f>IF(Data!G295="","",Data!G295)</f>
        <v/>
      </c>
      <c r="H351" s="87" t="str">
        <f>IF(Data!H295="","",Data!H295)</f>
        <v/>
      </c>
      <c r="I351" s="87" t="str">
        <f>IF(Data!I295="","",Data!I295)</f>
        <v/>
      </c>
      <c r="J351" s="87" t="str">
        <f>IF(Data!J295="","",Data!J295)</f>
        <v/>
      </c>
      <c r="K351" s="87" t="str">
        <f>IF(Data!K295="","",Data!K295)</f>
        <v/>
      </c>
      <c r="L351" s="87" t="str">
        <f>IF(Data!L295="","",Data!L295)</f>
        <v/>
      </c>
      <c r="M351" s="87" t="str">
        <f>IF(Data!M295="","",Data!M295)</f>
        <v/>
      </c>
      <c r="N351" s="87" t="str">
        <f>IF(Data!N295="","",Data!N295)</f>
        <v/>
      </c>
      <c r="O351" s="87" t="str">
        <f>IF(Data!O295="","",Data!O295)</f>
        <v/>
      </c>
      <c r="P351" s="87" t="str">
        <f>IF(Data!P295="","",Data!P295)</f>
        <v/>
      </c>
    </row>
    <row r="352" spans="1:16">
      <c r="A352" s="263"/>
      <c r="B352" s="261"/>
      <c r="C352" s="254" t="str">
        <f>IF(Data!C296="","",Data!C296)</f>
        <v/>
      </c>
      <c r="D352" s="85"/>
      <c r="E352" s="87" t="str">
        <f>IF(Data!E296="","",Data!E296)</f>
        <v/>
      </c>
      <c r="F352" s="87" t="str">
        <f>IF(Data!F296="","",Data!F296)</f>
        <v/>
      </c>
      <c r="G352" s="87" t="str">
        <f>IF(Data!G296="","",Data!G296)</f>
        <v/>
      </c>
      <c r="H352" s="87" t="str">
        <f>IF(Data!H296="","",Data!H296)</f>
        <v/>
      </c>
      <c r="I352" s="87" t="str">
        <f>IF(Data!I296="","",Data!I296)</f>
        <v/>
      </c>
      <c r="J352" s="87" t="str">
        <f>IF(Data!J296="","",Data!J296)</f>
        <v/>
      </c>
      <c r="K352" s="87" t="str">
        <f>IF(Data!K296="","",Data!K296)</f>
        <v/>
      </c>
      <c r="L352" s="87" t="str">
        <f>IF(Data!L296="","",Data!L296)</f>
        <v/>
      </c>
      <c r="M352" s="87" t="str">
        <f>IF(Data!M296="","",Data!M296)</f>
        <v/>
      </c>
      <c r="N352" s="87" t="str">
        <f>IF(Data!N296="","",Data!N296)</f>
        <v/>
      </c>
      <c r="O352" s="87" t="str">
        <f>IF(Data!O296="","",Data!O296)</f>
        <v/>
      </c>
      <c r="P352" s="87" t="str">
        <f>IF(Data!P296="","",Data!P296)</f>
        <v/>
      </c>
    </row>
    <row r="353" spans="1:16" ht="13.8" thickBot="1">
      <c r="A353" s="83"/>
      <c r="B353" s="301"/>
      <c r="C353" s="309" t="str">
        <f>IF(Data!C297="","",Data!C297)</f>
        <v/>
      </c>
      <c r="D353" s="83"/>
      <c r="E353" s="123" t="str">
        <f>IF(Data!E297="","",Data!E297)</f>
        <v/>
      </c>
      <c r="F353" s="123" t="str">
        <f>IF(Data!F297="","",Data!F297)</f>
        <v/>
      </c>
      <c r="G353" s="123" t="str">
        <f>IF(Data!G297="","",Data!G297)</f>
        <v/>
      </c>
      <c r="H353" s="123" t="str">
        <f>IF(Data!H297="","",Data!H297)</f>
        <v/>
      </c>
      <c r="I353" s="123" t="str">
        <f>IF(Data!I297="","",Data!I297)</f>
        <v/>
      </c>
      <c r="J353" s="123" t="str">
        <f>IF(Data!J297="","",Data!J297)</f>
        <v/>
      </c>
      <c r="K353" s="123" t="str">
        <f>IF(Data!K297="","",Data!K297)</f>
        <v/>
      </c>
      <c r="L353" s="123" t="str">
        <f>IF(Data!L297="","",Data!L297)</f>
        <v/>
      </c>
      <c r="M353" s="123" t="str">
        <f>IF(Data!M297="","",Data!M297)</f>
        <v/>
      </c>
      <c r="N353" s="123" t="str">
        <f>IF(Data!N297="","",Data!N297)</f>
        <v/>
      </c>
      <c r="O353" s="123" t="str">
        <f>IF(Data!O297="","",Data!O297)</f>
        <v/>
      </c>
      <c r="P353" s="123" t="str">
        <f>IF(Data!P297="","",Data!P297)</f>
        <v/>
      </c>
    </row>
    <row r="354" spans="1:16">
      <c r="A354" s="183" t="s">
        <v>287</v>
      </c>
      <c r="B354" s="85"/>
      <c r="C354" s="85"/>
      <c r="D354" s="85"/>
      <c r="E354" s="85"/>
      <c r="F354" s="85"/>
      <c r="G354" s="85"/>
      <c r="H354" s="85"/>
      <c r="I354" s="85"/>
      <c r="J354" s="85"/>
      <c r="K354" s="85"/>
      <c r="L354" s="85"/>
      <c r="M354" s="85"/>
      <c r="N354" s="85"/>
      <c r="O354" s="85"/>
      <c r="P354" s="85"/>
    </row>
    <row r="355" spans="1:16">
      <c r="A355" s="353" t="s">
        <v>288</v>
      </c>
      <c r="B355" s="85"/>
      <c r="C355" s="85"/>
      <c r="D355" s="85"/>
      <c r="E355" s="85"/>
      <c r="F355" s="85"/>
      <c r="G355" s="85"/>
      <c r="H355" s="85"/>
      <c r="I355" s="85"/>
      <c r="J355" s="85"/>
      <c r="K355" s="85"/>
      <c r="L355" s="85"/>
      <c r="M355" s="85"/>
      <c r="N355" s="85"/>
      <c r="O355" s="85"/>
      <c r="P355" s="85"/>
    </row>
    <row r="356" spans="1:16" ht="12.75" customHeight="1">
      <c r="A356" s="14"/>
      <c r="B356" s="14"/>
      <c r="C356" s="14"/>
      <c r="D356" s="14"/>
      <c r="E356" s="14"/>
      <c r="F356" s="14"/>
      <c r="G356" s="14"/>
      <c r="H356" s="14"/>
      <c r="I356" s="14"/>
      <c r="J356" s="14"/>
      <c r="K356" s="14"/>
      <c r="L356" s="14"/>
      <c r="M356" s="14"/>
      <c r="N356" s="14"/>
      <c r="O356" s="14"/>
      <c r="P356" s="14"/>
    </row>
    <row r="357" spans="1:16" ht="12.75" customHeight="1">
      <c r="A357" s="14"/>
      <c r="B357" s="14"/>
      <c r="C357" s="14"/>
      <c r="D357" s="14"/>
      <c r="E357" s="14"/>
      <c r="F357" s="14"/>
      <c r="G357" s="14"/>
      <c r="H357" s="14"/>
      <c r="I357" s="14"/>
      <c r="J357" s="14"/>
      <c r="K357" s="14"/>
      <c r="L357" s="14"/>
      <c r="M357" s="14"/>
      <c r="N357" s="14"/>
      <c r="O357" s="14"/>
      <c r="P357" s="14"/>
    </row>
    <row r="358" spans="1:16" ht="13.8" thickBot="1">
      <c r="A358" s="95" t="s">
        <v>367</v>
      </c>
      <c r="B358" s="95"/>
      <c r="C358" s="95"/>
      <c r="D358" s="95"/>
      <c r="E358" s="95"/>
      <c r="F358" s="95"/>
      <c r="G358" s="95"/>
      <c r="H358" s="95"/>
      <c r="I358" s="92"/>
      <c r="J358" s="92"/>
      <c r="K358" s="92"/>
      <c r="L358" s="92"/>
      <c r="M358" s="92"/>
      <c r="N358" s="92"/>
      <c r="O358" s="96"/>
      <c r="P358" s="96"/>
    </row>
    <row r="359" spans="1:16">
      <c r="A359" s="96" t="s">
        <v>29</v>
      </c>
      <c r="B359" s="174" t="s">
        <v>33</v>
      </c>
      <c r="C359" s="589" t="s">
        <v>34</v>
      </c>
      <c r="D359" s="589"/>
      <c r="E359" s="589"/>
      <c r="F359" s="589"/>
      <c r="G359" s="589"/>
      <c r="H359" s="589"/>
      <c r="I359" s="589"/>
      <c r="J359" s="589"/>
      <c r="K359" s="589"/>
      <c r="L359" s="589"/>
      <c r="M359" s="589"/>
      <c r="N359" s="589"/>
      <c r="O359" s="96"/>
      <c r="P359" s="96"/>
    </row>
    <row r="360" spans="1:16" ht="13.8" thickBot="1">
      <c r="A360" s="103" t="s">
        <v>52</v>
      </c>
      <c r="B360" s="175" t="s">
        <v>49</v>
      </c>
      <c r="C360" s="448" t="s">
        <v>128</v>
      </c>
      <c r="D360" s="449" t="s">
        <v>69</v>
      </c>
      <c r="E360" s="449" t="s">
        <v>70</v>
      </c>
      <c r="F360" s="449" t="s">
        <v>71</v>
      </c>
      <c r="G360" s="449" t="s">
        <v>72</v>
      </c>
      <c r="H360" s="449" t="s">
        <v>73</v>
      </c>
      <c r="I360" s="449" t="s">
        <v>74</v>
      </c>
      <c r="J360" s="449" t="s">
        <v>75</v>
      </c>
      <c r="K360" s="449" t="s">
        <v>76</v>
      </c>
      <c r="L360" s="449" t="s">
        <v>77</v>
      </c>
      <c r="M360" s="449" t="s">
        <v>78</v>
      </c>
      <c r="N360" s="449" t="s">
        <v>79</v>
      </c>
      <c r="O360" s="93"/>
      <c r="P360" s="93"/>
    </row>
    <row r="361" spans="1:16">
      <c r="A361" s="97"/>
      <c r="B361" s="97"/>
      <c r="C361" s="590" t="s">
        <v>159</v>
      </c>
      <c r="D361" s="591"/>
      <c r="E361" s="591"/>
      <c r="F361" s="591"/>
      <c r="G361" s="591"/>
      <c r="H361" s="591"/>
      <c r="I361" s="591"/>
      <c r="J361" s="591"/>
      <c r="K361" s="591"/>
      <c r="L361" s="591"/>
      <c r="M361" s="591"/>
      <c r="N361" s="591"/>
      <c r="O361" s="93"/>
      <c r="P361" s="93"/>
    </row>
    <row r="362" spans="1:16">
      <c r="A362" s="256">
        <v>2020</v>
      </c>
      <c r="B362" s="257">
        <v>43958</v>
      </c>
      <c r="C362" s="98">
        <f>IF(Data!E228&gt;0,Data!E228,E207)</f>
        <v>51.527999999999999</v>
      </c>
      <c r="D362" s="98">
        <f>IF(Data!F228&gt;0,Data!F228,F207)</f>
        <v>52.24</v>
      </c>
      <c r="E362" s="98">
        <f>IF(Data!G228&gt;0,Data!G228,G207)</f>
        <v>53.432000000000002</v>
      </c>
      <c r="F362" s="98">
        <f>IF(Data!H228&gt;0,Data!H228,H207)</f>
        <v>54.754000000000005</v>
      </c>
      <c r="G362" s="98">
        <f>IF(Data!I228&gt;0,Data!I228,I207)</f>
        <v>55.16</v>
      </c>
      <c r="H362" s="98">
        <f>IF(Data!J228&gt;0,Data!J228,J207)</f>
        <v>52.467999999999996</v>
      </c>
      <c r="I362" s="98">
        <f>IF(Data!K228&gt;0,Data!K228,K207)</f>
        <v>53.237999999999992</v>
      </c>
      <c r="J362" s="98">
        <f>IF(Data!L228&gt;0,Data!L228,L207)</f>
        <v>52.716000000000001</v>
      </c>
      <c r="K362" s="98">
        <f>IF(Data!M229&gt;0,Data!M229,M207)</f>
        <v>53.074000000000005</v>
      </c>
      <c r="L362" s="98">
        <f>IF(Data!N229&gt;0,Data!N229,N207)</f>
        <v>55.136000000000003</v>
      </c>
      <c r="M362" s="98">
        <f>IF(Data!O228&gt;0,Data!O228,O207)</f>
        <v>58.138000000000005</v>
      </c>
      <c r="N362" s="98">
        <f>IF(Data!P228&gt;0,Data!P228,P207)</f>
        <v>59.538000000000004</v>
      </c>
      <c r="O362" s="94"/>
      <c r="P362" s="94"/>
    </row>
    <row r="363" spans="1:16">
      <c r="A363" s="258"/>
      <c r="B363" s="257">
        <f>B362+7</f>
        <v>43965</v>
      </c>
      <c r="C363" s="98">
        <f>IF(Data!E229&gt;0,Data!E229,E208)</f>
        <v>52.317999999999998</v>
      </c>
      <c r="D363" s="98">
        <f>IF(Data!F229&gt;0,Data!F229,F208)</f>
        <v>53.03</v>
      </c>
      <c r="E363" s="98">
        <f>IF(Data!G229&gt;0,Data!G229,G208)</f>
        <v>54.241999999999997</v>
      </c>
      <c r="F363" s="98">
        <f>IF(Data!H229&gt;0,Data!H229,H208)</f>
        <v>55.564</v>
      </c>
      <c r="G363" s="98">
        <f>IF(Data!I229&gt;0,Data!I229,I208)</f>
        <v>55.85</v>
      </c>
      <c r="H363" s="98">
        <f>IF(Data!J229&gt;0,Data!J229,J208)</f>
        <v>53.158000000000001</v>
      </c>
      <c r="I363" s="98">
        <f>IF(Data!K229&gt;0,Data!K229,K208)</f>
        <v>53.927999999999997</v>
      </c>
      <c r="J363" s="98">
        <f>IF(Data!L229&gt;0,Data!L229,L208)</f>
        <v>53.375999999999998</v>
      </c>
      <c r="K363" s="98">
        <f>IF(Data!M230&gt;0,Data!M230,M208)</f>
        <v>53.734000000000002</v>
      </c>
      <c r="L363" s="98">
        <f>IF(Data!N230&gt;0,Data!N230,N208)</f>
        <v>55.655999999999999</v>
      </c>
      <c r="M363" s="98">
        <f>IF(Data!O229&gt;0,Data!O229,O208)</f>
        <v>58.658000000000001</v>
      </c>
      <c r="N363" s="98">
        <f>IF(Data!P229&gt;0,Data!P229,P208)</f>
        <v>60.058</v>
      </c>
      <c r="O363" s="94"/>
      <c r="P363" s="94"/>
    </row>
    <row r="364" spans="1:16">
      <c r="A364" s="258"/>
      <c r="B364" s="257">
        <f t="shared" ref="B364:B427" si="6">B363+7</f>
        <v>43972</v>
      </c>
      <c r="C364" s="98">
        <f>IF(Data!E230&gt;0,Data!E230,E209)</f>
        <v>53.227999999999994</v>
      </c>
      <c r="D364" s="98">
        <f>IF(Data!F230&gt;0,Data!F230,F209)</f>
        <v>53.94</v>
      </c>
      <c r="E364" s="98">
        <f>IF(Data!G230&gt;0,Data!G230,G209)</f>
        <v>55.182000000000002</v>
      </c>
      <c r="F364" s="98">
        <f>IF(Data!H230&gt;0,Data!H230,H209)</f>
        <v>56.504000000000005</v>
      </c>
      <c r="G364" s="98">
        <f>IF(Data!I230&gt;0,Data!I230,I209)</f>
        <v>56.76</v>
      </c>
      <c r="H364" s="98">
        <f>IF(Data!J230&gt;0,Data!J230,J209)</f>
        <v>54.067999999999998</v>
      </c>
      <c r="I364" s="98">
        <f>IF(Data!K230&gt;0,Data!K230,K209)</f>
        <v>54.837999999999994</v>
      </c>
      <c r="J364" s="98">
        <f>IF(Data!L230&gt;0,Data!L230,L209)</f>
        <v>54.015999999999998</v>
      </c>
      <c r="K364" s="98">
        <f>IF(Data!M231&gt;0,Data!M231,M209)</f>
        <v>54.374000000000002</v>
      </c>
      <c r="L364" s="98">
        <f>IF(Data!N231&gt;0,Data!N231,N209)</f>
        <v>56.076000000000001</v>
      </c>
      <c r="M364" s="98">
        <f>IF(Data!O230&gt;0,Data!O230,O209)</f>
        <v>59.078000000000003</v>
      </c>
      <c r="N364" s="98">
        <f>IF(Data!P230&gt;0,Data!P230,P209)</f>
        <v>60.478000000000002</v>
      </c>
      <c r="O364" s="94"/>
      <c r="P364" s="94"/>
    </row>
    <row r="365" spans="1:16">
      <c r="A365" s="258"/>
      <c r="B365" s="257">
        <f t="shared" si="6"/>
        <v>43979</v>
      </c>
      <c r="C365" s="98">
        <f>IF(Data!E231&gt;0,Data!E231,E210)</f>
        <v>52.058</v>
      </c>
      <c r="D365" s="98">
        <f>IF(Data!F231&gt;0,Data!F231,F210)</f>
        <v>52.77</v>
      </c>
      <c r="E365" s="98">
        <f>IF(Data!G231&gt;0,Data!G231,G210)</f>
        <v>54.021999999999998</v>
      </c>
      <c r="F365" s="98">
        <f>IF(Data!H231&gt;0,Data!H231,H210)</f>
        <v>55.344000000000001</v>
      </c>
      <c r="G365" s="98">
        <f>IF(Data!I231&gt;0,Data!I231,I210)</f>
        <v>55.83</v>
      </c>
      <c r="H365" s="98">
        <f>IF(Data!J231&gt;0,Data!J231,J210)</f>
        <v>53.137999999999998</v>
      </c>
      <c r="I365" s="98">
        <f>IF(Data!K231&gt;0,Data!K231,K210)</f>
        <v>53.907999999999994</v>
      </c>
      <c r="J365" s="98">
        <f>IF(Data!L231&gt;0,Data!L231,L210)</f>
        <v>53.426000000000002</v>
      </c>
      <c r="K365" s="98">
        <f>IF(Data!M232&gt;0,Data!M232,M210)</f>
        <v>53.784000000000006</v>
      </c>
      <c r="L365" s="98">
        <f>IF(Data!N232&gt;0,Data!N232,N210)</f>
        <v>55.936</v>
      </c>
      <c r="M365" s="98">
        <f>IF(Data!O231&gt;0,Data!O231,O210)</f>
        <v>58.938000000000002</v>
      </c>
      <c r="N365" s="98">
        <f>IF(Data!P231&gt;0,Data!P231,P210)</f>
        <v>60.338000000000001</v>
      </c>
      <c r="O365" s="94"/>
      <c r="P365" s="94"/>
    </row>
    <row r="366" spans="1:16">
      <c r="A366" s="258"/>
      <c r="B366" s="257">
        <f t="shared" si="6"/>
        <v>43986</v>
      </c>
      <c r="C366" s="98">
        <f>IF(Data!E232&gt;0,Data!E232,E211)</f>
        <v>54.397999999999996</v>
      </c>
      <c r="D366" s="98">
        <f>IF(Data!F232&gt;0,Data!F232,F211)</f>
        <v>55.11</v>
      </c>
      <c r="E366" s="98">
        <f>IF(Data!G232&gt;0,Data!G232,G211)</f>
        <v>56.061999999999998</v>
      </c>
      <c r="F366" s="98">
        <f>IF(Data!H232&gt;0,Data!H232,H211)</f>
        <v>57.384</v>
      </c>
      <c r="G366" s="98">
        <f>IF(Data!I232&gt;0,Data!I232,I211)</f>
        <v>57.51</v>
      </c>
      <c r="H366" s="98">
        <f>IF(Data!J232&gt;0,Data!J232,J211)</f>
        <v>54.817999999999998</v>
      </c>
      <c r="I366" s="98">
        <f>IF(Data!K232&gt;0,Data!K232,K211)</f>
        <v>55.587999999999994</v>
      </c>
      <c r="J366" s="98">
        <f>IF(Data!L232&gt;0,Data!L232,L211)</f>
        <v>54.515999999999998</v>
      </c>
      <c r="K366" s="98">
        <f>IF(Data!M233&gt;0,Data!M233,M211)</f>
        <v>54.874000000000002</v>
      </c>
      <c r="L366" s="98">
        <f>IF(Data!N233&gt;0,Data!N233,N211)</f>
        <v>56.545999999999999</v>
      </c>
      <c r="M366" s="98">
        <f>IF(Data!O232&gt;0,Data!O232,O211)</f>
        <v>59.548000000000002</v>
      </c>
      <c r="N366" s="98">
        <f>IF(Data!P232&gt;0,Data!P232,P211)</f>
        <v>60.948</v>
      </c>
      <c r="O366" s="94"/>
      <c r="P366" s="94"/>
    </row>
    <row r="367" spans="1:16">
      <c r="A367" s="258"/>
      <c r="B367" s="257">
        <f t="shared" si="6"/>
        <v>43993</v>
      </c>
      <c r="C367" s="98">
        <f>IF(Data!E233&gt;0,Data!E233,E212)</f>
        <v>54.437999999999995</v>
      </c>
      <c r="D367" s="98">
        <f>IF(Data!F233&gt;0,Data!F233,F212)</f>
        <v>55.15</v>
      </c>
      <c r="E367" s="98">
        <f>IF(Data!G233&gt;0,Data!G233,G212)</f>
        <v>55.972000000000001</v>
      </c>
      <c r="F367" s="98">
        <f>IF(Data!H233&gt;0,Data!H233,H212)</f>
        <v>57.294000000000004</v>
      </c>
      <c r="G367" s="98">
        <f>IF(Data!I233&gt;0,Data!I233,I212)</f>
        <v>57.31</v>
      </c>
      <c r="H367" s="98">
        <f>IF(Data!J233&gt;0,Data!J233,J212)</f>
        <v>54.618000000000002</v>
      </c>
      <c r="I367" s="98">
        <f>IF(Data!K233&gt;0,Data!K233,K212)</f>
        <v>55.387999999999998</v>
      </c>
      <c r="J367" s="98">
        <f>IF(Data!L233&gt;0,Data!L233,L212)</f>
        <v>54.305999999999997</v>
      </c>
      <c r="K367" s="98">
        <f>IF(Data!M234&gt;0,Data!M234,M212)</f>
        <v>54.664000000000001</v>
      </c>
      <c r="L367" s="98">
        <f>IF(Data!N234&gt;0,Data!N234,N212)</f>
        <v>56.225999999999999</v>
      </c>
      <c r="M367" s="98">
        <f>IF(Data!O233&gt;0,Data!O233,O212)</f>
        <v>59.228000000000002</v>
      </c>
      <c r="N367" s="98">
        <f>IF(Data!P233&gt;0,Data!P233,P212)</f>
        <v>60.628</v>
      </c>
      <c r="O367" s="94"/>
      <c r="P367" s="94"/>
    </row>
    <row r="368" spans="1:16">
      <c r="A368" s="258"/>
      <c r="B368" s="257">
        <f t="shared" si="6"/>
        <v>44000</v>
      </c>
      <c r="C368" s="98">
        <f>IF(Data!E234&gt;0,Data!E234,E213)</f>
        <v>54.227999999999994</v>
      </c>
      <c r="D368" s="98">
        <f>IF(Data!F234&gt;0,Data!F234,F213)</f>
        <v>54.94</v>
      </c>
      <c r="E368" s="98">
        <f>IF(Data!G234&gt;0,Data!G234,G213)</f>
        <v>56.002000000000002</v>
      </c>
      <c r="F368" s="98">
        <f>IF(Data!H234&gt;0,Data!H234,H213)</f>
        <v>57.324000000000005</v>
      </c>
      <c r="G368" s="98">
        <f>IF(Data!I234&gt;0,Data!I234,I213)</f>
        <v>57.51</v>
      </c>
      <c r="H368" s="98">
        <f>IF(Data!J234&gt;0,Data!J234,J213)</f>
        <v>54.817999999999998</v>
      </c>
      <c r="I368" s="98">
        <f>IF(Data!K234&gt;0,Data!K234,K213)</f>
        <v>55.587999999999994</v>
      </c>
      <c r="J368" s="98">
        <f>IF(Data!L234&gt;0,Data!L234,L213)</f>
        <v>54.705999999999996</v>
      </c>
      <c r="K368" s="98">
        <f>IF(Data!M235&gt;0,Data!M235,M213)</f>
        <v>55.064</v>
      </c>
      <c r="L368" s="98">
        <f>IF(Data!N235&gt;0,Data!N235,N213)</f>
        <v>56.716000000000001</v>
      </c>
      <c r="M368" s="98">
        <f>IF(Data!O234&gt;0,Data!O234,O213)</f>
        <v>59.718000000000004</v>
      </c>
      <c r="N368" s="98">
        <f>IF(Data!P234&gt;0,Data!P234,P213)</f>
        <v>61.118000000000002</v>
      </c>
      <c r="O368" s="94"/>
      <c r="P368" s="94"/>
    </row>
    <row r="369" spans="1:16">
      <c r="A369" s="258"/>
      <c r="B369" s="257">
        <f t="shared" si="6"/>
        <v>44007</v>
      </c>
      <c r="C369" s="98">
        <f>IF(Data!E235&gt;0,Data!E235,E214)</f>
        <v>55.247999999999998</v>
      </c>
      <c r="D369" s="98">
        <f>IF(Data!F235&gt;0,Data!F235,F214)</f>
        <v>55.96</v>
      </c>
      <c r="E369" s="98">
        <f>IF(Data!G235&gt;0,Data!G235,G214)</f>
        <v>56.182000000000002</v>
      </c>
      <c r="F369" s="98">
        <f>IF(Data!H235&gt;0,Data!H235,H214)</f>
        <v>57.504000000000005</v>
      </c>
      <c r="G369" s="98">
        <f>IF(Data!I235&gt;0,Data!I235,I214)</f>
        <v>57.61</v>
      </c>
      <c r="H369" s="98">
        <f>IF(Data!J235&gt;0,Data!J235,J214)</f>
        <v>54.917999999999999</v>
      </c>
      <c r="I369" s="98">
        <f>IF(Data!K235&gt;0,Data!K235,K214)</f>
        <v>55.687999999999995</v>
      </c>
      <c r="J369" s="98">
        <f>IF(Data!L235&gt;0,Data!L235,L214)</f>
        <v>54.705999999999996</v>
      </c>
      <c r="K369" s="98">
        <f>IF(Data!M235&gt;0,Data!M235,M214)</f>
        <v>55.064</v>
      </c>
      <c r="L369" s="98">
        <f>IF(Data!N235&gt;0,Data!N235,N214)</f>
        <v>56.686</v>
      </c>
      <c r="M369" s="98">
        <f>IF(Data!O235&gt;0,Data!O235,O214)</f>
        <v>59.688000000000002</v>
      </c>
      <c r="N369" s="98">
        <f>IF(Data!P235&gt;0,Data!P235,P214)</f>
        <v>61.088000000000001</v>
      </c>
      <c r="O369" s="94"/>
      <c r="P369" s="94"/>
    </row>
    <row r="370" spans="1:16">
      <c r="A370" s="258"/>
      <c r="B370" s="257">
        <f t="shared" si="6"/>
        <v>44014</v>
      </c>
      <c r="C370" s="98">
        <f>IF(Data!E236&gt;0,Data!E236,E215)</f>
        <v>58.407999999999994</v>
      </c>
      <c r="D370" s="98">
        <f>IF(Data!F236&gt;0,Data!F236,F215)</f>
        <v>59.12</v>
      </c>
      <c r="E370" s="98">
        <f>IF(Data!G236&gt;0,Data!G236,G215)</f>
        <v>59.432000000000002</v>
      </c>
      <c r="F370" s="98">
        <f>IF(Data!H236&gt;0,Data!H236,H215)</f>
        <v>60.754000000000005</v>
      </c>
      <c r="G370" s="98">
        <f>IF(Data!I236&gt;0,Data!I236,I215)</f>
        <v>60.96</v>
      </c>
      <c r="H370" s="98">
        <f>IF(Data!J236&gt;0,Data!J236,J215)</f>
        <v>58.268000000000001</v>
      </c>
      <c r="I370" s="98">
        <f>IF(Data!K236&gt;0,Data!K236,K215)</f>
        <v>59.037999999999997</v>
      </c>
      <c r="J370" s="98">
        <f>IF(Data!L236&gt;0,Data!L236,L215)</f>
        <v>58.215999999999994</v>
      </c>
      <c r="K370" s="98">
        <f>IF(Data!M236&gt;0,Data!M236,M215)</f>
        <v>58.573999999999998</v>
      </c>
      <c r="L370" s="98">
        <f>IF(Data!N236&gt;0,Data!N236,N215)</f>
        <v>60.305999999999997</v>
      </c>
      <c r="M370" s="98">
        <f>IF(Data!O236&gt;0,Data!O236,O215)</f>
        <v>63.308</v>
      </c>
      <c r="N370" s="98">
        <f>IF(Data!P236&gt;0,Data!P236,P215)</f>
        <v>64.707999999999998</v>
      </c>
      <c r="O370" s="94"/>
      <c r="P370" s="94"/>
    </row>
    <row r="371" spans="1:16">
      <c r="A371" s="258"/>
      <c r="B371" s="257">
        <f t="shared" si="6"/>
        <v>44021</v>
      </c>
      <c r="C371" s="98">
        <f>IF(Data!E237&gt;0,Data!E237,E216)</f>
        <v>59.198</v>
      </c>
      <c r="D371" s="98">
        <f>IF(Data!F237&gt;0,Data!F237,F216)</f>
        <v>59.910000000000004</v>
      </c>
      <c r="E371" s="98">
        <f>IF(Data!G237&gt;0,Data!G237,G216)</f>
        <v>60.372</v>
      </c>
      <c r="F371" s="98">
        <f>IF(Data!H237&gt;0,Data!H237,H216)</f>
        <v>61.694000000000003</v>
      </c>
      <c r="G371" s="98">
        <f>IF(Data!I237&gt;0,Data!I237,I216)</f>
        <v>61.779999999999994</v>
      </c>
      <c r="H371" s="98">
        <f>IF(Data!J237&gt;0,Data!J237,J216)</f>
        <v>59.087999999999994</v>
      </c>
      <c r="I371" s="98">
        <f>IF(Data!K237&gt;0,Data!K237,K216)</f>
        <v>59.85799999999999</v>
      </c>
      <c r="J371" s="98">
        <f>IF(Data!L237&gt;0,Data!L237,L216)</f>
        <v>58.986000000000004</v>
      </c>
      <c r="K371" s="98">
        <f>IF(Data!M237&gt;0,Data!M237,M216)</f>
        <v>59.344000000000008</v>
      </c>
      <c r="L371" s="98">
        <f>IF(Data!N237&gt;0,Data!N237,N216)</f>
        <v>61.116</v>
      </c>
      <c r="M371" s="98">
        <f>IF(Data!O237&gt;0,Data!O237,O216)</f>
        <v>64.117999999999995</v>
      </c>
      <c r="N371" s="98">
        <f>IF(Data!P237&gt;0,Data!P237,P216)</f>
        <v>65.518000000000001</v>
      </c>
      <c r="O371" s="94"/>
      <c r="P371" s="94"/>
    </row>
    <row r="372" spans="1:16">
      <c r="A372" s="258"/>
      <c r="B372" s="257">
        <f t="shared" si="6"/>
        <v>44028</v>
      </c>
      <c r="C372" s="98">
        <f>IF(Data!E238&gt;0,Data!E238,E217)</f>
        <v>57.738</v>
      </c>
      <c r="D372" s="98">
        <f>IF(Data!F238&gt;0,Data!F238,F217)</f>
        <v>58.45</v>
      </c>
      <c r="E372" s="98">
        <f>IF(Data!G238&gt;0,Data!G238,G217)</f>
        <v>59.021999999999998</v>
      </c>
      <c r="F372" s="98">
        <f>IF(Data!H238&gt;0,Data!H238,H217)</f>
        <v>60.344000000000001</v>
      </c>
      <c r="G372" s="98">
        <f>IF(Data!I238&gt;0,Data!I238,I217)</f>
        <v>60.48</v>
      </c>
      <c r="H372" s="98">
        <f>IF(Data!J238&gt;0,Data!J238,J217)</f>
        <v>57.787999999999997</v>
      </c>
      <c r="I372" s="98">
        <f>IF(Data!K238&gt;0,Data!K238,K217)</f>
        <v>58.557999999999993</v>
      </c>
      <c r="J372" s="98">
        <f>IF(Data!L238&gt;0,Data!L238,L217)</f>
        <v>57.746000000000002</v>
      </c>
      <c r="K372" s="98">
        <f>IF(Data!M238&gt;0,Data!M238,M217)</f>
        <v>58.104000000000006</v>
      </c>
      <c r="L372" s="98">
        <f>IF(Data!N238&gt;0,Data!N238,N217)</f>
        <v>59.956000000000003</v>
      </c>
      <c r="M372" s="98">
        <f>IF(Data!O238&gt;0,Data!O238,O217)</f>
        <v>62.958000000000006</v>
      </c>
      <c r="N372" s="98">
        <f>IF(Data!P238&gt;0,Data!P238,P217)</f>
        <v>64.358000000000004</v>
      </c>
      <c r="O372" s="94"/>
      <c r="P372" s="94"/>
    </row>
    <row r="373" spans="1:16">
      <c r="A373" s="258"/>
      <c r="B373" s="257">
        <f t="shared" si="6"/>
        <v>44035</v>
      </c>
      <c r="C373" s="98">
        <f>IF(Data!E239&gt;0,Data!E239,E218)</f>
        <v>56.537999999999997</v>
      </c>
      <c r="D373" s="98">
        <f>IF(Data!F239&gt;0,Data!F239,F218)</f>
        <v>57.25</v>
      </c>
      <c r="E373" s="98">
        <f>IF(Data!G239&gt;0,Data!G239,G218)</f>
        <v>58.402000000000001</v>
      </c>
      <c r="F373" s="98">
        <f>IF(Data!H239&gt;0,Data!H239,H218)</f>
        <v>59.724000000000004</v>
      </c>
      <c r="G373" s="98">
        <f>IF(Data!I239&gt;0,Data!I239,I218)</f>
        <v>59.92</v>
      </c>
      <c r="H373" s="98">
        <f>IF(Data!J239&gt;0,Data!J239,J218)</f>
        <v>57.228000000000002</v>
      </c>
      <c r="I373" s="98">
        <f>IF(Data!K239&gt;0,Data!K239,K218)</f>
        <v>57.997999999999998</v>
      </c>
      <c r="J373" s="98">
        <f>IF(Data!L239&gt;0,Data!L239,L218)</f>
        <v>57.216000000000001</v>
      </c>
      <c r="K373" s="98">
        <f>IF(Data!M239&gt;0,Data!M239,M218)</f>
        <v>57.574000000000005</v>
      </c>
      <c r="L373" s="98">
        <f>IF(Data!N239&gt;0,Data!N239,N218)</f>
        <v>59.496000000000002</v>
      </c>
      <c r="M373" s="98">
        <f>IF(Data!O239&gt;0,Data!O239,O218)</f>
        <v>62.498000000000005</v>
      </c>
      <c r="N373" s="98">
        <f>IF(Data!P239&gt;0,Data!P239,P218)</f>
        <v>63.898000000000003</v>
      </c>
      <c r="O373" s="94"/>
      <c r="P373" s="94"/>
    </row>
    <row r="374" spans="1:16">
      <c r="A374" s="258"/>
      <c r="B374" s="257">
        <f t="shared" si="6"/>
        <v>44042</v>
      </c>
      <c r="C374" s="98">
        <f>IF(Data!E240&gt;0,Data!E240,E219)</f>
        <v>57.677999999999997</v>
      </c>
      <c r="D374" s="98">
        <f>IF(Data!F240&gt;0,Data!F240,F219)</f>
        <v>58.39</v>
      </c>
      <c r="E374" s="98">
        <f>IF(Data!G240&gt;0,Data!G240,G219)</f>
        <v>59.661999999999999</v>
      </c>
      <c r="F374" s="98">
        <f>IF(Data!H240&gt;0,Data!H240,H219)</f>
        <v>60.984000000000002</v>
      </c>
      <c r="G374" s="98">
        <f>IF(Data!I240&gt;0,Data!I240,I219)</f>
        <v>61.1</v>
      </c>
      <c r="H374" s="98">
        <f>IF(Data!J240&gt;0,Data!J240,J219)</f>
        <v>58.408000000000001</v>
      </c>
      <c r="I374" s="98">
        <f>IF(Data!K240&gt;0,Data!K240,K219)</f>
        <v>59.177999999999997</v>
      </c>
      <c r="J374" s="98">
        <f>IF(Data!L240&gt;0,Data!L240,L219)</f>
        <v>58.435999999999993</v>
      </c>
      <c r="K374" s="98">
        <f>IF(Data!M240&gt;0,Data!M240,M219)</f>
        <v>58.793999999999997</v>
      </c>
      <c r="L374" s="98">
        <f>IF(Data!N240&gt;0,Data!N240,N219)</f>
        <v>60.686000000000007</v>
      </c>
      <c r="M374" s="98">
        <f>IF(Data!O240&gt;0,Data!O240,O219)</f>
        <v>63.688000000000009</v>
      </c>
      <c r="N374" s="98">
        <f>IF(Data!P240&gt;0,Data!P240,P219)</f>
        <v>65.088000000000008</v>
      </c>
      <c r="O374" s="94"/>
      <c r="P374" s="94"/>
    </row>
    <row r="375" spans="1:16">
      <c r="A375" s="258"/>
      <c r="B375" s="257">
        <f t="shared" si="6"/>
        <v>44049</v>
      </c>
      <c r="C375" s="98">
        <f>IF(Data!E241&gt;0,Data!E241,E220)</f>
        <v>59.267999999999994</v>
      </c>
      <c r="D375" s="98">
        <f>IF(Data!F241&gt;0,Data!F241,F220)</f>
        <v>59.98</v>
      </c>
      <c r="E375" s="98">
        <f>IF(Data!G241&gt;0,Data!G241,G220)</f>
        <v>61.331999999999994</v>
      </c>
      <c r="F375" s="98">
        <f>IF(Data!H241&gt;0,Data!H241,H220)</f>
        <v>62.653999999999996</v>
      </c>
      <c r="G375" s="98">
        <f>IF(Data!I241&gt;0,Data!I241,I220)</f>
        <v>62.779999999999994</v>
      </c>
      <c r="H375" s="98">
        <f>IF(Data!J241&gt;0,Data!J241,J220)</f>
        <v>60.087999999999994</v>
      </c>
      <c r="I375" s="98">
        <f>IF(Data!K241&gt;0,Data!K241,K220)</f>
        <v>60.85799999999999</v>
      </c>
      <c r="J375" s="98">
        <f>IF(Data!L241&gt;0,Data!L241,L220)</f>
        <v>59.866</v>
      </c>
      <c r="K375" s="98">
        <f>IF(Data!M241&gt;0,Data!M241,M220)</f>
        <v>60.224000000000004</v>
      </c>
      <c r="L375" s="98">
        <f>IF(Data!N241&gt;0,Data!N241,N220)</f>
        <v>61.805999999999997</v>
      </c>
      <c r="M375" s="98">
        <f>IF(Data!O241&gt;0,Data!O241,O220)</f>
        <v>64.807999999999993</v>
      </c>
      <c r="N375" s="98">
        <f>IF(Data!P241&gt;0,Data!P241,P220)</f>
        <v>66.207999999999998</v>
      </c>
      <c r="O375" s="94"/>
      <c r="P375" s="94"/>
    </row>
    <row r="376" spans="1:16">
      <c r="A376" s="258"/>
      <c r="B376" s="257">
        <f t="shared" si="6"/>
        <v>44056</v>
      </c>
      <c r="C376" s="98">
        <f>IF(Data!E242&gt;0,Data!E242,E221)</f>
        <v>57.287999999999997</v>
      </c>
      <c r="D376" s="98">
        <f>IF(Data!F242&gt;0,Data!F242,F221)</f>
        <v>58</v>
      </c>
      <c r="E376" s="98">
        <f>IF(Data!G242&gt;0,Data!G242,G221)</f>
        <v>59.472000000000001</v>
      </c>
      <c r="F376" s="98">
        <f>IF(Data!H242&gt;0,Data!H242,H221)</f>
        <v>60.794000000000004</v>
      </c>
      <c r="G376" s="98">
        <f>IF(Data!I242&gt;0,Data!I242,I221)</f>
        <v>61.21</v>
      </c>
      <c r="H376" s="98">
        <f>IF(Data!J242&gt;0,Data!J242,J221)</f>
        <v>58.518000000000001</v>
      </c>
      <c r="I376" s="98">
        <f>IF(Data!K242&gt;0,Data!K242,K221)</f>
        <v>59.287999999999997</v>
      </c>
      <c r="J376" s="98">
        <f>IF(Data!L242&gt;0,Data!L242,L221)</f>
        <v>58.605999999999995</v>
      </c>
      <c r="K376" s="98">
        <f>IF(Data!M242&gt;0,Data!M242,M221)</f>
        <v>58.963999999999999</v>
      </c>
      <c r="L376" s="98">
        <f>IF(Data!N242&gt;0,Data!N242,N221)</f>
        <v>60.796000000000006</v>
      </c>
      <c r="M376" s="98">
        <f>IF(Data!O242&gt;0,Data!O242,O221)</f>
        <v>63.798000000000009</v>
      </c>
      <c r="N376" s="98">
        <f>IF(Data!P242&gt;0,Data!P242,P221)</f>
        <v>65.198000000000008</v>
      </c>
      <c r="O376" s="94"/>
      <c r="P376" s="94"/>
    </row>
    <row r="377" spans="1:16">
      <c r="A377" s="258"/>
      <c r="B377" s="257">
        <f t="shared" si="6"/>
        <v>44063</v>
      </c>
      <c r="C377" s="98">
        <f>IF(Data!E243&gt;0,Data!E243,E222)</f>
        <v>58.777999999999999</v>
      </c>
      <c r="D377" s="98">
        <f>IF(Data!F243&gt;0,Data!F243,F222)</f>
        <v>59.49</v>
      </c>
      <c r="E377" s="98">
        <f>IF(Data!G243&gt;0,Data!G243,G222)</f>
        <v>61.001999999999995</v>
      </c>
      <c r="F377" s="98">
        <f>IF(Data!H243&gt;0,Data!H243,H222)</f>
        <v>62.323999999999998</v>
      </c>
      <c r="G377" s="98">
        <f>IF(Data!I243&gt;0,Data!I243,I222)</f>
        <v>62.71</v>
      </c>
      <c r="H377" s="98">
        <f>IF(Data!J243&gt;0,Data!J243,J222)</f>
        <v>60.018000000000001</v>
      </c>
      <c r="I377" s="98">
        <f>IF(Data!K243&gt;0,Data!K243,K222)</f>
        <v>60.787999999999997</v>
      </c>
      <c r="J377" s="98">
        <f>IF(Data!L243&gt;0,Data!L243,L222)</f>
        <v>60.055999999999997</v>
      </c>
      <c r="K377" s="98">
        <f>IF(Data!M243&gt;0,Data!M243,M222)</f>
        <v>60.414000000000001</v>
      </c>
      <c r="L377" s="98">
        <f>IF(Data!N243&gt;0,Data!N243,N222)</f>
        <v>62.116</v>
      </c>
      <c r="M377" s="98">
        <f>IF(Data!O243&gt;0,Data!O243,O222)</f>
        <v>65.117999999999995</v>
      </c>
      <c r="N377" s="98">
        <f>IF(Data!P243&gt;0,Data!P243,P222)</f>
        <v>66.518000000000001</v>
      </c>
      <c r="O377" s="94"/>
      <c r="P377" s="94"/>
    </row>
    <row r="378" spans="1:16">
      <c r="A378" s="258"/>
      <c r="B378" s="257">
        <f t="shared" si="6"/>
        <v>44070</v>
      </c>
      <c r="C378" s="98">
        <f>IF(Data!E244&gt;0,Data!E244,E223)</f>
        <v>59.618000000000002</v>
      </c>
      <c r="D378" s="98">
        <f>IF(Data!F244&gt;0,Data!F244,F223)</f>
        <v>60.330000000000005</v>
      </c>
      <c r="E378" s="98">
        <f>IF(Data!G244&gt;0,Data!G244,G223)</f>
        <v>61.852000000000004</v>
      </c>
      <c r="F378" s="98">
        <f>IF(Data!H244&gt;0,Data!H244,H223)</f>
        <v>63.174000000000007</v>
      </c>
      <c r="G378" s="98">
        <f>IF(Data!I244&gt;0,Data!I244,I223)</f>
        <v>63.559999999999995</v>
      </c>
      <c r="H378" s="98">
        <f>IF(Data!J244&gt;0,Data!J244,J223)</f>
        <v>60.867999999999995</v>
      </c>
      <c r="I378" s="98">
        <f>IF(Data!K244&gt;0,Data!K244,K223)</f>
        <v>61.637999999999991</v>
      </c>
      <c r="J378" s="98">
        <f>IF(Data!L244&gt;0,Data!L244,L223)</f>
        <v>60.935999999999993</v>
      </c>
      <c r="K378" s="98">
        <f>IF(Data!M244&gt;0,Data!M244,M223)</f>
        <v>61.293999999999997</v>
      </c>
      <c r="L378" s="98">
        <f>IF(Data!N244&gt;0,Data!N244,N223)</f>
        <v>63.116</v>
      </c>
      <c r="M378" s="98">
        <f>IF(Data!O244&gt;0,Data!O244,O223)</f>
        <v>66.117999999999995</v>
      </c>
      <c r="N378" s="98">
        <f>IF(Data!P244&gt;0,Data!P244,P223)</f>
        <v>67.518000000000001</v>
      </c>
      <c r="O378" s="94"/>
      <c r="P378" s="94"/>
    </row>
    <row r="379" spans="1:16">
      <c r="A379" s="258"/>
      <c r="B379" s="257">
        <f t="shared" si="6"/>
        <v>44077</v>
      </c>
      <c r="C379" s="98">
        <f>IF(Data!E245&gt;0,Data!E245,E224)</f>
        <v>58.417999999999999</v>
      </c>
      <c r="D379" s="98">
        <f>IF(Data!F245&gt;0,Data!F245,F224)</f>
        <v>59.13</v>
      </c>
      <c r="E379" s="98">
        <f>IF(Data!G245&gt;0,Data!G245,G224)</f>
        <v>60.762</v>
      </c>
      <c r="F379" s="98">
        <f>IF(Data!H245&gt;0,Data!H245,H224)</f>
        <v>62.084000000000003</v>
      </c>
      <c r="G379" s="98">
        <f>IF(Data!I245&gt;0,Data!I245,I224)</f>
        <v>62.579999999999991</v>
      </c>
      <c r="H379" s="98">
        <f>IF(Data!J245&gt;0,Data!J245,J224)</f>
        <v>59.887999999999991</v>
      </c>
      <c r="I379" s="98">
        <f>IF(Data!K245&gt;0,Data!K245,K224)</f>
        <v>60.657999999999987</v>
      </c>
      <c r="J379" s="98">
        <f>IF(Data!L245&gt;0,Data!L245,L224)</f>
        <v>60.126000000000005</v>
      </c>
      <c r="K379" s="98">
        <f>IF(Data!M245&gt;0,Data!M245,M224)</f>
        <v>60.484000000000009</v>
      </c>
      <c r="L379" s="98">
        <f>IF(Data!N245&gt;0,Data!N245,N224)</f>
        <v>62.585999999999999</v>
      </c>
      <c r="M379" s="98">
        <f>IF(Data!O245&gt;0,Data!O245,O224)</f>
        <v>65.587999999999994</v>
      </c>
      <c r="N379" s="98">
        <f>IF(Data!P245&gt;0,Data!P245,P224)</f>
        <v>66.988</v>
      </c>
      <c r="O379" s="94"/>
      <c r="P379" s="94"/>
    </row>
    <row r="380" spans="1:16">
      <c r="A380" s="258"/>
      <c r="B380" s="257">
        <f t="shared" si="6"/>
        <v>44084</v>
      </c>
      <c r="C380" s="98">
        <f>IF(Data!E246&gt;0,Data!E246,E225)</f>
        <v>58.694000000000003</v>
      </c>
      <c r="D380" s="98">
        <f>IF(Data!F246&gt;0,Data!F246,F225)</f>
        <v>59.53</v>
      </c>
      <c r="E380" s="98">
        <f>IF(Data!G246&gt;0,Data!G246,G225)</f>
        <v>61.292000000000002</v>
      </c>
      <c r="F380" s="98">
        <f>IF(Data!H246&gt;0,Data!H246,H225)</f>
        <v>62.614000000000004</v>
      </c>
      <c r="G380" s="98">
        <f>IF(Data!I246&gt;0,Data!I246,I225)</f>
        <v>62.262599999999992</v>
      </c>
      <c r="H380" s="98">
        <f>IF(Data!J246&gt;0,Data!J246,J225)</f>
        <v>60.156379999999992</v>
      </c>
      <c r="I380" s="98">
        <f>IF(Data!K246&gt;0,Data!K246,K225)</f>
        <v>60.320421052631566</v>
      </c>
      <c r="J380" s="98">
        <f>IF(Data!L246&gt;0,Data!L246,L225)</f>
        <v>59.291427999999996</v>
      </c>
      <c r="K380" s="98">
        <f>IF(Data!M246&gt;0,Data!M246,M225)</f>
        <v>60.098666666666659</v>
      </c>
      <c r="L380" s="98">
        <f>IF(Data!N246&gt;0,Data!N246,N225)</f>
        <v>62.818454000000003</v>
      </c>
      <c r="M380" s="98">
        <f>IF(Data!O246&gt;0,Data!O246,O225)</f>
        <v>66.026500000000013</v>
      </c>
      <c r="N380" s="98">
        <f>IF(Data!P246&gt;0,Data!P246,P225)</f>
        <v>68.82650000000001</v>
      </c>
      <c r="O380" s="94"/>
      <c r="P380" s="94"/>
    </row>
    <row r="381" spans="1:16">
      <c r="A381" s="258"/>
      <c r="B381" s="257">
        <f t="shared" si="6"/>
        <v>44091</v>
      </c>
      <c r="C381" s="98">
        <f>IF(Data!E247&gt;0,Data!E247,E226)</f>
        <v>59.083999999999996</v>
      </c>
      <c r="D381" s="98">
        <f>IF(Data!F247&gt;0,Data!F247,F226)</f>
        <v>59.919999999999995</v>
      </c>
      <c r="E381" s="98">
        <f>IF(Data!G247&gt;0,Data!G247,G226)</f>
        <v>62.331999999999994</v>
      </c>
      <c r="F381" s="98">
        <f>IF(Data!H247&gt;0,Data!H247,H226)</f>
        <v>63.653999999999996</v>
      </c>
      <c r="G381" s="98">
        <f>IF(Data!I247&gt;0,Data!I247,I226)</f>
        <v>63.232600000000005</v>
      </c>
      <c r="H381" s="98">
        <f>IF(Data!J247&gt;0,Data!J247,J226)</f>
        <v>61.126380000000005</v>
      </c>
      <c r="I381" s="98">
        <f>IF(Data!K247&gt;0,Data!K247,K226)</f>
        <v>61.290421052631579</v>
      </c>
      <c r="J381" s="98">
        <f>IF(Data!L247&gt;0,Data!L247,L226)</f>
        <v>60.211427999999998</v>
      </c>
      <c r="K381" s="98">
        <f>IF(Data!M247&gt;0,Data!M247,M226)</f>
        <v>61.018666666666661</v>
      </c>
      <c r="L381" s="98">
        <f>IF(Data!N247&gt;0,Data!N247,N226)</f>
        <v>63.658454000000006</v>
      </c>
      <c r="M381" s="98">
        <f>IF(Data!O247&gt;0,Data!O247,O226)</f>
        <v>66.866500000000016</v>
      </c>
      <c r="N381" s="98">
        <f>IF(Data!P247&gt;0,Data!P247,P226)</f>
        <v>69.666500000000013</v>
      </c>
      <c r="O381" s="94"/>
      <c r="P381" s="94"/>
    </row>
    <row r="382" spans="1:16">
      <c r="A382" s="258"/>
      <c r="B382" s="257">
        <f t="shared" si="6"/>
        <v>44098</v>
      </c>
      <c r="C382" s="98">
        <f>IF(Data!E248&gt;0,Data!E248,E227)</f>
        <v>58.704000000000001</v>
      </c>
      <c r="D382" s="98">
        <f>IF(Data!F248&gt;0,Data!F248,F227)</f>
        <v>59.54</v>
      </c>
      <c r="E382" s="98">
        <f>IF(Data!G248&gt;0,Data!G248,G227)</f>
        <v>61.941999999999993</v>
      </c>
      <c r="F382" s="98">
        <f>IF(Data!H248&gt;0,Data!H248,H227)</f>
        <v>63.263999999999996</v>
      </c>
      <c r="G382" s="98">
        <f>IF(Data!I248&gt;0,Data!I248,I227)</f>
        <v>62.692599999999999</v>
      </c>
      <c r="H382" s="98">
        <f>IF(Data!J248&gt;0,Data!J248,J227)</f>
        <v>60.586379999999998</v>
      </c>
      <c r="I382" s="98">
        <f>IF(Data!K248&gt;0,Data!K248,K227)</f>
        <v>60.750421052631573</v>
      </c>
      <c r="J382" s="98">
        <f>IF(Data!L248&gt;0,Data!L248,L227)</f>
        <v>59.651427999999996</v>
      </c>
      <c r="K382" s="98">
        <f>IF(Data!M248&gt;0,Data!M248,M227)</f>
        <v>60.458666666666659</v>
      </c>
      <c r="L382" s="98">
        <f>IF(Data!N248&gt;0,Data!N248,N227)</f>
        <v>63.108453999999995</v>
      </c>
      <c r="M382" s="98">
        <f>IF(Data!O248&gt;0,Data!O248,O227)</f>
        <v>66.316500000000005</v>
      </c>
      <c r="N382" s="98">
        <f>IF(Data!P248&gt;0,Data!P248,P227)</f>
        <v>69.116500000000002</v>
      </c>
      <c r="O382" s="94"/>
      <c r="P382" s="94"/>
    </row>
    <row r="383" spans="1:16">
      <c r="A383" s="258"/>
      <c r="B383" s="257">
        <f t="shared" si="6"/>
        <v>44105</v>
      </c>
      <c r="C383" s="98">
        <f>IF(Data!E249&gt;0,Data!E249,E228)</f>
        <v>57.3</v>
      </c>
      <c r="D383" s="98">
        <f>IF(Data!F249&gt;0,Data!F249,F228)</f>
        <v>59.773333330000007</v>
      </c>
      <c r="E383" s="98">
        <f>IF(Data!G249&gt;0,Data!G249,G228)</f>
        <v>62.391999999999996</v>
      </c>
      <c r="F383" s="98">
        <f>IF(Data!H249&gt;0,Data!H249,H228)</f>
        <v>63.713999999999999</v>
      </c>
      <c r="G383" s="98">
        <f>IF(Data!I249&gt;0,Data!I249,I228)</f>
        <v>63.142600000000002</v>
      </c>
      <c r="H383" s="98">
        <f>IF(Data!J249&gt;0,Data!J249,J228)</f>
        <v>61.036380000000001</v>
      </c>
      <c r="I383" s="98">
        <f>IF(Data!K249&gt;0,Data!K249,K228)</f>
        <v>61.200421052631576</v>
      </c>
      <c r="J383" s="98">
        <f>IF(Data!L249&gt;0,Data!L249,L228)</f>
        <v>60.031428000000005</v>
      </c>
      <c r="K383" s="98">
        <f>IF(Data!M249&gt;0,Data!M249,M228)</f>
        <v>60.838666666666668</v>
      </c>
      <c r="L383" s="98">
        <f>IF(Data!N249&gt;0,Data!N249,N228)</f>
        <v>63.438453999999993</v>
      </c>
      <c r="M383" s="98">
        <f>IF(Data!O249&gt;0,Data!O249,O228)</f>
        <v>66.646500000000003</v>
      </c>
      <c r="N383" s="98">
        <f>IF(Data!P249&gt;0,Data!P249,P228)</f>
        <v>69.4465</v>
      </c>
      <c r="O383" s="94"/>
      <c r="P383" s="94"/>
    </row>
    <row r="384" spans="1:16">
      <c r="A384" s="258"/>
      <c r="B384" s="257">
        <f t="shared" si="6"/>
        <v>44112</v>
      </c>
      <c r="C384" s="98">
        <f>IF(Data!E250&gt;0,Data!E250,E229)</f>
        <v>57.3</v>
      </c>
      <c r="D384" s="98">
        <f>IF(Data!F250&gt;0,Data!F250,F229)</f>
        <v>63.389999999999993</v>
      </c>
      <c r="E384" s="98">
        <f>IF(Data!G250&gt;0,Data!G250,G229)</f>
        <v>63.652000000000001</v>
      </c>
      <c r="F384" s="98">
        <f>IF(Data!H250&gt;0,Data!H250,H229)</f>
        <v>64.974000000000004</v>
      </c>
      <c r="G384" s="98">
        <f>IF(Data!I250&gt;0,Data!I250,I229)</f>
        <v>65.492599999999996</v>
      </c>
      <c r="H384" s="98">
        <f>IF(Data!J250&gt;0,Data!J250,J229)</f>
        <v>63.386379999999996</v>
      </c>
      <c r="I384" s="98">
        <f>IF(Data!K250&gt;0,Data!K250,K229)</f>
        <v>63.55042105263157</v>
      </c>
      <c r="J384" s="98">
        <f>IF(Data!L250&gt;0,Data!L250,L229)</f>
        <v>61.561428000000006</v>
      </c>
      <c r="K384" s="98">
        <f>IF(Data!M250&gt;0,Data!M250,M229)</f>
        <v>62.36866666666667</v>
      </c>
      <c r="L384" s="98">
        <f>IF(Data!N250&gt;0,Data!N250,N229)</f>
        <v>64.798453999999992</v>
      </c>
      <c r="M384" s="98">
        <f>IF(Data!O250&gt;0,Data!O250,O229)</f>
        <v>68.006500000000003</v>
      </c>
      <c r="N384" s="98">
        <f>IF(Data!P250&gt;0,Data!P250,P229)</f>
        <v>70.8065</v>
      </c>
      <c r="O384" s="94"/>
      <c r="P384" s="94"/>
    </row>
    <row r="385" spans="1:16">
      <c r="A385" s="258"/>
      <c r="B385" s="257">
        <f t="shared" si="6"/>
        <v>44119</v>
      </c>
      <c r="C385" s="98">
        <f>IF(Data!E251&gt;0,Data!E251,E230)</f>
        <v>57.3</v>
      </c>
      <c r="D385" s="98">
        <f>IF(Data!F251&gt;0,Data!F251,F230)</f>
        <v>63.389999999999993</v>
      </c>
      <c r="E385" s="98">
        <f>IF(Data!G251&gt;0,Data!G251,G230)</f>
        <v>65.701999999999998</v>
      </c>
      <c r="F385" s="98">
        <f>IF(Data!H251&gt;0,Data!H251,H230)</f>
        <v>67.024000000000001</v>
      </c>
      <c r="G385" s="98">
        <f>IF(Data!I251&gt;0,Data!I251,I230)</f>
        <v>66.372600000000006</v>
      </c>
      <c r="H385" s="98">
        <f>IF(Data!J251&gt;0,Data!J251,J230)</f>
        <v>64.266380000000012</v>
      </c>
      <c r="I385" s="98">
        <f>IF(Data!K251&gt;0,Data!K251,K230)</f>
        <v>64.430421052631587</v>
      </c>
      <c r="J385" s="98">
        <f>IF(Data!L251&gt;0,Data!L251,L230)</f>
        <v>63.311428000000006</v>
      </c>
      <c r="K385" s="98">
        <f>IF(Data!M251&gt;0,Data!M251,M230)</f>
        <v>64.11866666666667</v>
      </c>
      <c r="L385" s="98">
        <f>IF(Data!N251&gt;0,Data!N251,N230)</f>
        <v>66.688453999999993</v>
      </c>
      <c r="M385" s="98">
        <f>IF(Data!O251&gt;0,Data!O251,O230)</f>
        <v>69.896500000000003</v>
      </c>
      <c r="N385" s="98">
        <f>IF(Data!P251&gt;0,Data!P251,P230)</f>
        <v>72.6965</v>
      </c>
      <c r="O385" s="94"/>
      <c r="P385" s="94"/>
    </row>
    <row r="386" spans="1:16">
      <c r="A386" s="258"/>
      <c r="B386" s="257">
        <f t="shared" si="6"/>
        <v>44126</v>
      </c>
      <c r="C386" s="98">
        <f>IF(Data!E252&gt;0,Data!E252,E231)</f>
        <v>57.3</v>
      </c>
      <c r="D386" s="98">
        <f>IF(Data!F252&gt;0,Data!F252,F231)</f>
        <v>63.389999999999993</v>
      </c>
      <c r="E386" s="98">
        <f>IF(Data!G252&gt;0,Data!G252,G231)</f>
        <v>68.421999999999997</v>
      </c>
      <c r="F386" s="98">
        <f>IF(Data!H252&gt;0,Data!H252,H231)</f>
        <v>69.744</v>
      </c>
      <c r="G386" s="98">
        <f>IF(Data!I252&gt;0,Data!I252,I231)</f>
        <v>68.952600000000004</v>
      </c>
      <c r="H386" s="98">
        <f>IF(Data!J252&gt;0,Data!J252,J231)</f>
        <v>66.846380000000011</v>
      </c>
      <c r="I386" s="98">
        <f>IF(Data!K252&gt;0,Data!K252,K231)</f>
        <v>67.010421052631585</v>
      </c>
      <c r="J386" s="98">
        <f>IF(Data!L252&gt;0,Data!L252,L231)</f>
        <v>65.751428000000004</v>
      </c>
      <c r="K386" s="98">
        <f>IF(Data!M252&gt;0,Data!M252,M231)</f>
        <v>66.558666666666667</v>
      </c>
      <c r="L386" s="98">
        <f>IF(Data!N252&gt;0,Data!N252,N231)</f>
        <v>69.018454000000006</v>
      </c>
      <c r="M386" s="98">
        <f>IF(Data!O252&gt;0,Data!O252,O231)</f>
        <v>72.226500000000016</v>
      </c>
      <c r="N386" s="98">
        <f>IF(Data!P252&gt;0,Data!P252,P231)</f>
        <v>75.026500000000013</v>
      </c>
      <c r="O386" s="94"/>
      <c r="P386" s="94"/>
    </row>
    <row r="387" spans="1:16">
      <c r="A387" s="258"/>
      <c r="B387" s="257">
        <f t="shared" si="6"/>
        <v>44133</v>
      </c>
      <c r="C387" s="98">
        <f>IF(Data!E253&gt;0,Data!E253,E232)</f>
        <v>57.3</v>
      </c>
      <c r="D387" s="98">
        <f>IF(Data!F253&gt;0,Data!F253,F232)</f>
        <v>63.389999999999993</v>
      </c>
      <c r="E387" s="98">
        <f>IF(Data!G253&gt;0,Data!G253,G232)</f>
        <v>64.682000000000002</v>
      </c>
      <c r="F387" s="98">
        <f>IF(Data!H253&gt;0,Data!H253,H232)</f>
        <v>66.004000000000005</v>
      </c>
      <c r="G387" s="98">
        <f>IF(Data!I253&gt;0,Data!I253,I232)</f>
        <v>67.242599999999996</v>
      </c>
      <c r="H387" s="98">
        <f>IF(Data!J253&gt;0,Data!J253,J232)</f>
        <v>65.136380000000003</v>
      </c>
      <c r="I387" s="98">
        <f>IF(Data!K253&gt;0,Data!K253,K232)</f>
        <v>65.300421052631577</v>
      </c>
      <c r="J387" s="98">
        <f>IF(Data!L253&gt;0,Data!L253,L232)</f>
        <v>64.151427999999996</v>
      </c>
      <c r="K387" s="98">
        <f>IF(Data!M253&gt;0,Data!M253,M232)</f>
        <v>64.958666666666659</v>
      </c>
      <c r="L387" s="98">
        <f>IF(Data!N253&gt;0,Data!N253,N232)</f>
        <v>67.468453999999994</v>
      </c>
      <c r="M387" s="98">
        <f>IF(Data!O253&gt;0,Data!O253,O232)</f>
        <v>70.676500000000004</v>
      </c>
      <c r="N387" s="98">
        <f>IF(Data!P253&gt;0,Data!P253,P232)</f>
        <v>73.476500000000001</v>
      </c>
      <c r="O387" s="94"/>
      <c r="P387" s="94"/>
    </row>
    <row r="388" spans="1:16">
      <c r="A388" s="258"/>
      <c r="B388" s="257">
        <f t="shared" si="6"/>
        <v>44140</v>
      </c>
      <c r="C388" s="98">
        <f>IF(Data!E254&gt;0,Data!E254,E233)</f>
        <v>57.3</v>
      </c>
      <c r="D388" s="98">
        <f>IF(Data!F254&gt;0,Data!F254,F233)</f>
        <v>59.3</v>
      </c>
      <c r="E388" s="98">
        <f>IF(Data!G254&gt;0,Data!G254,G233)</f>
        <v>66.551999999999992</v>
      </c>
      <c r="F388" s="98">
        <f>IF(Data!H254&gt;0,Data!H254,H233)</f>
        <v>67.873999999999995</v>
      </c>
      <c r="G388" s="98">
        <f>IF(Data!I254&gt;0,Data!I254,I233)</f>
        <v>67.652599999999993</v>
      </c>
      <c r="H388" s="98">
        <f>IF(Data!J254&gt;0,Data!J254,J233)</f>
        <v>65.546379999999999</v>
      </c>
      <c r="I388" s="98">
        <f>IF(Data!K254&gt;0,Data!K254,K233)</f>
        <v>65.710421052631574</v>
      </c>
      <c r="J388" s="98">
        <f>IF(Data!L254&gt;0,Data!L254,L233)</f>
        <v>64.681427999999997</v>
      </c>
      <c r="K388" s="98">
        <f>IF(Data!M254&gt;0,Data!M254,M233)</f>
        <v>65.48866666666666</v>
      </c>
      <c r="L388" s="98">
        <f>IF(Data!N254&gt;0,Data!N254,N233)</f>
        <v>68.188453999999993</v>
      </c>
      <c r="M388" s="98">
        <f>IF(Data!O254&gt;0,Data!O254,O233)</f>
        <v>71.396500000000003</v>
      </c>
      <c r="N388" s="98">
        <f>IF(Data!P254&gt;0,Data!P254,P233)</f>
        <v>74.1965</v>
      </c>
      <c r="O388" s="94"/>
      <c r="P388" s="94"/>
    </row>
    <row r="389" spans="1:16">
      <c r="A389" s="258"/>
      <c r="B389" s="257">
        <f t="shared" si="6"/>
        <v>44147</v>
      </c>
      <c r="C389" s="98">
        <f>IF(Data!E255&gt;0,Data!E255,E234)</f>
        <v>57.3</v>
      </c>
      <c r="D389" s="98">
        <f>IF(Data!F255&gt;0,Data!F255,F234)</f>
        <v>59.3</v>
      </c>
      <c r="E389" s="98">
        <f>IF(Data!G255&gt;0,Data!G255,G234)</f>
        <v>64.941999999999993</v>
      </c>
      <c r="F389" s="98">
        <f>IF(Data!H255&gt;0,Data!H255,H234)</f>
        <v>66.263999999999996</v>
      </c>
      <c r="G389" s="98">
        <f>IF(Data!I255&gt;0,Data!I255,I234)</f>
        <v>67.062600000000003</v>
      </c>
      <c r="H389" s="98">
        <f>IF(Data!J255&gt;0,Data!J255,J234)</f>
        <v>64.95638000000001</v>
      </c>
      <c r="I389" s="98">
        <f>IF(Data!K255&gt;0,Data!K255,K234)</f>
        <v>65.120421052631585</v>
      </c>
      <c r="J389" s="98">
        <f>IF(Data!L255&gt;0,Data!L255,L234)</f>
        <v>64.221428000000003</v>
      </c>
      <c r="K389" s="98">
        <f>IF(Data!M255&gt;0,Data!M255,M234)</f>
        <v>65.028666666666666</v>
      </c>
      <c r="L389" s="98">
        <f>IF(Data!N255&gt;0,Data!N255,N234)</f>
        <v>67.758454</v>
      </c>
      <c r="M389" s="98">
        <f>IF(Data!O255&gt;0,Data!O255,O234)</f>
        <v>70.966500000000011</v>
      </c>
      <c r="N389" s="98">
        <f>IF(Data!P255&gt;0,Data!P255,P234)</f>
        <v>73.766500000000008</v>
      </c>
      <c r="O389" s="94"/>
      <c r="P389" s="94"/>
    </row>
    <row r="390" spans="1:16">
      <c r="A390" s="258"/>
      <c r="B390" s="257">
        <f t="shared" si="6"/>
        <v>44154</v>
      </c>
      <c r="C390" s="98">
        <f>IF(Data!E256&gt;0,Data!E256,E235)</f>
        <v>57.3</v>
      </c>
      <c r="D390" s="98">
        <f>IF(Data!F256&gt;0,Data!F256,F235)</f>
        <v>59.3</v>
      </c>
      <c r="E390" s="98">
        <f>IF(Data!G256&gt;0,Data!G256,G235)</f>
        <v>65.801999999999992</v>
      </c>
      <c r="F390" s="98">
        <f>IF(Data!H256&gt;0,Data!H256,H235)</f>
        <v>67.123999999999995</v>
      </c>
      <c r="G390" s="98">
        <f>IF(Data!I256&gt;0,Data!I256,I235)</f>
        <v>68.1126</v>
      </c>
      <c r="H390" s="98">
        <f>IF(Data!J256&gt;0,Data!J256,J235)</f>
        <v>66.006380000000007</v>
      </c>
      <c r="I390" s="98">
        <f>IF(Data!K256&gt;0,Data!K256,K235)</f>
        <v>66.170421052631582</v>
      </c>
      <c r="J390" s="98">
        <f>IF(Data!L256&gt;0,Data!L256,L235)</f>
        <v>65.231427999999994</v>
      </c>
      <c r="K390" s="98">
        <f>IF(Data!M256&gt;0,Data!M256,M235)</f>
        <v>66.038666666666657</v>
      </c>
      <c r="L390" s="98">
        <f>IF(Data!N256&gt;0,Data!N256,N235)</f>
        <v>68.748453999999995</v>
      </c>
      <c r="M390" s="98">
        <f>IF(Data!O256&gt;0,Data!O256,O235)</f>
        <v>71.956500000000005</v>
      </c>
      <c r="N390" s="98">
        <f>IF(Data!P256&gt;0,Data!P256,P235)</f>
        <v>74.756500000000003</v>
      </c>
      <c r="O390" s="94"/>
      <c r="P390" s="94"/>
    </row>
    <row r="391" spans="1:16">
      <c r="A391" s="258"/>
      <c r="B391" s="257">
        <f t="shared" si="6"/>
        <v>44161</v>
      </c>
      <c r="C391" s="98">
        <f>IF(Data!E257&gt;0,Data!E257,E236)</f>
        <v>57.3</v>
      </c>
      <c r="D391" s="98">
        <f>IF(Data!F257&gt;0,Data!F257,F236)</f>
        <v>59.3</v>
      </c>
      <c r="E391" s="98">
        <f>IF(Data!G257&gt;0,Data!G257,G236)</f>
        <v>66.445499999999996</v>
      </c>
      <c r="F391" s="98">
        <f>IF(Data!H257&gt;0,Data!H257,H236)</f>
        <v>67.767499999999998</v>
      </c>
      <c r="G391" s="98">
        <f>IF(Data!I257&gt;0,Data!I257,I236)</f>
        <v>68.096099999999993</v>
      </c>
      <c r="H391" s="98">
        <f>IF(Data!J257&gt;0,Data!J257,J236)</f>
        <v>65.989879999999999</v>
      </c>
      <c r="I391" s="98">
        <f>IF(Data!K257&gt;0,Data!K257,K236)</f>
        <v>66.153921052631574</v>
      </c>
      <c r="J391" s="98">
        <f>IF(Data!L257&gt;0,Data!L257,L236)</f>
        <v>64.179928000000004</v>
      </c>
      <c r="K391" s="98">
        <f>IF(Data!M257&gt;0,Data!M257,M236)</f>
        <v>64.987166666666667</v>
      </c>
      <c r="L391" s="98">
        <f>IF(Data!N257&gt;0,Data!N257,N236)</f>
        <v>68.676453999999993</v>
      </c>
      <c r="M391" s="98">
        <f>IF(Data!O257&gt;0,Data!O257,O236)</f>
        <v>71.884500000000003</v>
      </c>
      <c r="N391" s="98">
        <f>IF(Data!P257&gt;0,Data!P257,P236)</f>
        <v>74.6845</v>
      </c>
      <c r="O391" s="94"/>
      <c r="P391" s="94"/>
    </row>
    <row r="392" spans="1:16">
      <c r="A392" s="258"/>
      <c r="B392" s="257">
        <f t="shared" si="6"/>
        <v>44168</v>
      </c>
      <c r="C392" s="98">
        <f>IF(Data!E258&gt;0,Data!E258,E237)</f>
        <v>57.3</v>
      </c>
      <c r="D392" s="98">
        <f>IF(Data!F258&gt;0,Data!F258,F237)</f>
        <v>59.3</v>
      </c>
      <c r="E392" s="98">
        <f>IF(Data!G258&gt;0,Data!G258,G237)</f>
        <v>60.1</v>
      </c>
      <c r="F392" s="98">
        <f>IF(Data!H258&gt;0,Data!H258,H237)</f>
        <v>67.767499999999998</v>
      </c>
      <c r="G392" s="98">
        <f>IF(Data!I258&gt;0,Data!I258,I237)</f>
        <v>67.552599999999998</v>
      </c>
      <c r="H392" s="98">
        <f>IF(Data!J258&gt;0,Data!J258,J237)</f>
        <v>65.446380000000005</v>
      </c>
      <c r="I392" s="98">
        <f>IF(Data!K258&gt;0,Data!K258,K237)</f>
        <v>65.61042105263158</v>
      </c>
      <c r="J392" s="98">
        <f>IF(Data!L258&gt;0,Data!L258,L237)</f>
        <v>64.661428000000001</v>
      </c>
      <c r="K392" s="98">
        <f>IF(Data!M258&gt;0,Data!M258,M237)</f>
        <v>65.468666666666664</v>
      </c>
      <c r="L392" s="98">
        <f>IF(Data!N258&gt;0,Data!N258,N237)</f>
        <v>68.238454000000004</v>
      </c>
      <c r="M392" s="98">
        <f>IF(Data!O258&gt;0,Data!O258,O237)</f>
        <v>71.446500000000015</v>
      </c>
      <c r="N392" s="98">
        <f>IF(Data!P258&gt;0,Data!P258,P237)</f>
        <v>74.246500000000012</v>
      </c>
      <c r="O392" s="94"/>
      <c r="P392" s="94"/>
    </row>
    <row r="393" spans="1:16">
      <c r="A393" s="258"/>
      <c r="B393" s="257">
        <f t="shared" si="6"/>
        <v>44175</v>
      </c>
      <c r="C393" s="98">
        <f>IF(Data!E259&gt;0,Data!E259,E238)</f>
        <v>57.3</v>
      </c>
      <c r="D393" s="98">
        <f>IF(Data!F259&gt;0,Data!F259,F238)</f>
        <v>59.3</v>
      </c>
      <c r="E393" s="98">
        <f>IF(Data!G259&gt;0,Data!G259,G238)</f>
        <v>60.1</v>
      </c>
      <c r="F393" s="98">
        <f>IF(Data!H259&gt;0,Data!H259,H238)</f>
        <v>67.767499999999998</v>
      </c>
      <c r="G393" s="98">
        <f>IF(Data!I259&gt;0,Data!I259,I238)</f>
        <v>70.702600000000004</v>
      </c>
      <c r="H393" s="98">
        <f>IF(Data!J259&gt;0,Data!J259,J238)</f>
        <v>68.596380000000011</v>
      </c>
      <c r="I393" s="98">
        <f>IF(Data!K259&gt;0,Data!K259,K238)</f>
        <v>68.760421052631585</v>
      </c>
      <c r="J393" s="98">
        <f>IF(Data!L259&gt;0,Data!L259,L238)</f>
        <v>67.701428000000007</v>
      </c>
      <c r="K393" s="98">
        <f>IF(Data!M259&gt;0,Data!M259,M238)</f>
        <v>68.50866666666667</v>
      </c>
      <c r="L393" s="98">
        <f>IF(Data!N259&gt;0,Data!N259,N238)</f>
        <v>71.208454000000003</v>
      </c>
      <c r="M393" s="98">
        <f>IF(Data!O259&gt;0,Data!O259,O238)</f>
        <v>74.416500000000013</v>
      </c>
      <c r="N393" s="98">
        <f>IF(Data!P259&gt;0,Data!P259,P238)</f>
        <v>77.216500000000011</v>
      </c>
      <c r="O393" s="94"/>
      <c r="P393" s="94"/>
    </row>
    <row r="394" spans="1:16">
      <c r="A394" s="258"/>
      <c r="B394" s="257">
        <f t="shared" si="6"/>
        <v>44182</v>
      </c>
      <c r="C394" s="98">
        <f>IF(Data!E260&gt;0,Data!E260,E239)</f>
        <v>57.3</v>
      </c>
      <c r="D394" s="98">
        <f>IF(Data!F260&gt;0,Data!F260,F239)</f>
        <v>59.3</v>
      </c>
      <c r="E394" s="98">
        <f>IF(Data!G260&gt;0,Data!G260,G239)</f>
        <v>60.1</v>
      </c>
      <c r="F394" s="98">
        <f>IF(Data!H260&gt;0,Data!H260,H239)</f>
        <v>67.767499999999998</v>
      </c>
      <c r="G394" s="98">
        <f>IF(Data!I260&gt;0,Data!I260,I239)</f>
        <v>72.642600000000002</v>
      </c>
      <c r="H394" s="98">
        <f>IF(Data!J260&gt;0,Data!J260,J239)</f>
        <v>70.536380000000008</v>
      </c>
      <c r="I394" s="98">
        <f>IF(Data!K260&gt;0,Data!K260,K239)</f>
        <v>70.700421052631583</v>
      </c>
      <c r="J394" s="98">
        <f>IF(Data!L260&gt;0,Data!L260,L239)</f>
        <v>70.551428000000001</v>
      </c>
      <c r="K394" s="98">
        <f>IF(Data!M260&gt;0,Data!M260,M239)</f>
        <v>71.358666666666664</v>
      </c>
      <c r="L394" s="98">
        <f>IF(Data!N260&gt;0,Data!N260,N239)</f>
        <v>73.958454000000003</v>
      </c>
      <c r="M394" s="98">
        <f>IF(Data!O260&gt;0,Data!O260,O239)</f>
        <v>77.166500000000013</v>
      </c>
      <c r="N394" s="98">
        <f>IF(Data!P260&gt;0,Data!P260,P239)</f>
        <v>79.966500000000011</v>
      </c>
      <c r="O394" s="94"/>
      <c r="P394" s="94"/>
    </row>
    <row r="395" spans="1:16">
      <c r="A395" s="258"/>
      <c r="B395" s="257">
        <f t="shared" si="6"/>
        <v>44189</v>
      </c>
      <c r="C395" s="98">
        <f>IF(Data!E261&gt;0,Data!E261,E240)</f>
        <v>57.3</v>
      </c>
      <c r="D395" s="98">
        <f>IF(Data!F261&gt;0,Data!F261,F240)</f>
        <v>59.3</v>
      </c>
      <c r="E395" s="98">
        <f>IF(Data!G261&gt;0,Data!G261,G240)</f>
        <v>60.1</v>
      </c>
      <c r="F395" s="98">
        <f>IF(Data!H261&gt;0,Data!H261,H240)</f>
        <v>67.767499999999998</v>
      </c>
      <c r="G395" s="98">
        <f>IF(Data!I261&gt;0,Data!I261,I240)</f>
        <v>72.642600000000002</v>
      </c>
      <c r="H395" s="98">
        <f>IF(Data!J261&gt;0,Data!J261,J240)</f>
        <v>70.536380000000008</v>
      </c>
      <c r="I395" s="98">
        <f>IF(Data!K261&gt;0,Data!K261,K240)</f>
        <v>70.700421052631583</v>
      </c>
      <c r="J395" s="98">
        <f>IF(Data!L261&gt;0,Data!L261,L240)</f>
        <v>69.521428</v>
      </c>
      <c r="K395" s="98">
        <f>IF(Data!M261&gt;0,Data!M261,M240)</f>
        <v>70.328666666666663</v>
      </c>
      <c r="L395" s="98">
        <f>IF(Data!N261&gt;0,Data!N261,N240)</f>
        <v>72.888453999999996</v>
      </c>
      <c r="M395" s="98">
        <f>IF(Data!O261&gt;0,Data!O261,O240)</f>
        <v>76.096500000000006</v>
      </c>
      <c r="N395" s="98">
        <f>IF(Data!P261&gt;0,Data!P261,P240)</f>
        <v>78.896500000000003</v>
      </c>
      <c r="O395" s="94"/>
      <c r="P395" s="94"/>
    </row>
    <row r="396" spans="1:16">
      <c r="A396" s="258"/>
      <c r="B396" s="257">
        <f t="shared" si="6"/>
        <v>44196</v>
      </c>
      <c r="C396" s="98">
        <f>IF(Data!E262&gt;0,Data!E262,E241)</f>
        <v>57.3</v>
      </c>
      <c r="D396" s="98">
        <f>IF(Data!F262&gt;0,Data!F262,F241)</f>
        <v>59.3</v>
      </c>
      <c r="E396" s="98">
        <f>IF(Data!G262&gt;0,Data!G262,G241)</f>
        <v>60.1</v>
      </c>
      <c r="F396" s="98">
        <f>IF(Data!H262&gt;0,Data!H262,H241)</f>
        <v>63.4</v>
      </c>
      <c r="G396" s="98">
        <f>IF(Data!I262&gt;0,Data!I262,I241)</f>
        <v>74.562600000000003</v>
      </c>
      <c r="H396" s="98">
        <f>IF(Data!J262&gt;0,Data!J262,J241)</f>
        <v>72.45638000000001</v>
      </c>
      <c r="I396" s="98">
        <f>IF(Data!K262&gt;0,Data!K262,K241)</f>
        <v>72.620421052631585</v>
      </c>
      <c r="J396" s="98">
        <f>IF(Data!L262&gt;0,Data!L262,L241)</f>
        <v>71.361428000000004</v>
      </c>
      <c r="K396" s="98">
        <f>IF(Data!M262&gt;0,Data!M262,M241)</f>
        <v>72.168666666666667</v>
      </c>
      <c r="L396" s="98">
        <f>IF(Data!N262&gt;0,Data!N262,N241)</f>
        <v>74.648454000000001</v>
      </c>
      <c r="M396" s="98">
        <f>IF(Data!O262&gt;0,Data!O262,O241)</f>
        <v>77.856500000000011</v>
      </c>
      <c r="N396" s="98">
        <f>IF(Data!P262&gt;0,Data!P262,P241)</f>
        <v>80.656500000000008</v>
      </c>
      <c r="O396" s="94"/>
      <c r="P396" s="94"/>
    </row>
    <row r="397" spans="1:16">
      <c r="A397" s="256">
        <v>2021</v>
      </c>
      <c r="B397" s="257">
        <f t="shared" si="6"/>
        <v>44203</v>
      </c>
      <c r="C397" s="98">
        <f>IF(Data!E263&gt;0,Data!E263,E242)</f>
        <v>57.3</v>
      </c>
      <c r="D397" s="98">
        <f>IF(Data!F263&gt;0,Data!F263,F242)</f>
        <v>59.3</v>
      </c>
      <c r="E397" s="98">
        <f>IF(Data!G263&gt;0,Data!G263,G242)</f>
        <v>60.1</v>
      </c>
      <c r="F397" s="98">
        <f>IF(Data!H263&gt;0,Data!H263,H242)</f>
        <v>63.4</v>
      </c>
      <c r="G397" s="98">
        <f>IF(Data!I263&gt;0,Data!I263,I242)</f>
        <v>76.202600000000004</v>
      </c>
      <c r="H397" s="98">
        <f>IF(Data!J263&gt;0,Data!J263,J242)</f>
        <v>74.096380000000011</v>
      </c>
      <c r="I397" s="98">
        <f>IF(Data!K263&gt;0,Data!K263,K242)</f>
        <v>74.260421052631585</v>
      </c>
      <c r="J397" s="98">
        <f>IF(Data!L263&gt;0,Data!L263,L242)</f>
        <v>73.251428000000004</v>
      </c>
      <c r="K397" s="98">
        <f>IF(Data!M263&gt;0,Data!M263,M242)</f>
        <v>74.058666666666667</v>
      </c>
      <c r="L397" s="98">
        <f>IF(Data!N263&gt;0,Data!N263,N242)</f>
        <v>76.728453999999999</v>
      </c>
      <c r="M397" s="98">
        <f>IF(Data!O263&gt;0,Data!O263,O242)</f>
        <v>79.936500000000009</v>
      </c>
      <c r="N397" s="98">
        <f>IF(Data!P263&gt;0,Data!P263,P242)</f>
        <v>82.736500000000007</v>
      </c>
      <c r="O397" s="94"/>
      <c r="P397" s="94"/>
    </row>
    <row r="398" spans="1:16">
      <c r="A398" s="258"/>
      <c r="B398" s="257">
        <f t="shared" si="6"/>
        <v>44210</v>
      </c>
      <c r="C398" s="98">
        <f>IF(Data!E264&gt;0,Data!E264,E243)</f>
        <v>57.3</v>
      </c>
      <c r="D398" s="98">
        <f>IF(Data!F264&gt;0,Data!F264,F243)</f>
        <v>59.3</v>
      </c>
      <c r="E398" s="98">
        <f>IF(Data!G264&gt;0,Data!G264,G243)</f>
        <v>60.1</v>
      </c>
      <c r="F398" s="98">
        <f>IF(Data!H264&gt;0,Data!H264,H243)</f>
        <v>63.4</v>
      </c>
      <c r="G398" s="98">
        <f>IF(Data!I264&gt;0,Data!I264,I243)</f>
        <v>77.592600000000004</v>
      </c>
      <c r="H398" s="98">
        <f>IF(Data!J264&gt;0,Data!J264,J243)</f>
        <v>75.486380000000011</v>
      </c>
      <c r="I398" s="98">
        <f>IF(Data!K264&gt;0,Data!K264,K243)</f>
        <v>75.650421052631586</v>
      </c>
      <c r="J398" s="98">
        <f>IF(Data!L264&gt;0,Data!L264,L243)</f>
        <v>74.661428000000001</v>
      </c>
      <c r="K398" s="98">
        <f>IF(Data!M264&gt;0,Data!M264,M243)</f>
        <v>75.468666666666664</v>
      </c>
      <c r="L398" s="98">
        <f>IF(Data!N264&gt;0,Data!N264,N243)</f>
        <v>3.7534539999999996</v>
      </c>
      <c r="M398" s="98">
        <f>IF(Data!O264&gt;0,Data!O264,O243)</f>
        <v>6.9615000000000045</v>
      </c>
      <c r="N398" s="98">
        <f>IF(Data!P264&gt;0,Data!P264,P243)</f>
        <v>9.7615000000000034</v>
      </c>
      <c r="O398" s="94"/>
      <c r="P398" s="94"/>
    </row>
    <row r="399" spans="1:16">
      <c r="A399" s="258"/>
      <c r="B399" s="257">
        <f t="shared" si="6"/>
        <v>44217</v>
      </c>
      <c r="C399" s="98">
        <f>IF(Data!E265&gt;0,Data!E265,E244)</f>
        <v>57.3</v>
      </c>
      <c r="D399" s="98">
        <f>IF(Data!F265&gt;0,Data!F265,F244)</f>
        <v>59.3</v>
      </c>
      <c r="E399" s="98">
        <f>IF(Data!G265&gt;0,Data!G265,G244)</f>
        <v>60.1</v>
      </c>
      <c r="F399" s="98">
        <f>IF(Data!H265&gt;0,Data!H265,H244)</f>
        <v>63.4</v>
      </c>
      <c r="G399" s="98">
        <f>IF(Data!I265&gt;0,Data!I265,I244)</f>
        <v>79.012599999999992</v>
      </c>
      <c r="H399" s="98">
        <f>IF(Data!J265&gt;0,Data!J265,J244)</f>
        <v>76.906379999999999</v>
      </c>
      <c r="I399" s="98">
        <f>IF(Data!K265&gt;0,Data!K265,K244)</f>
        <v>77.070421052631573</v>
      </c>
      <c r="J399" s="98">
        <f>IF(Data!L265&gt;0,Data!L265,L244)</f>
        <v>76.161428000000001</v>
      </c>
      <c r="K399" s="98">
        <f>IF(Data!M265&gt;0,Data!M265,M244)</f>
        <v>76.968666666666664</v>
      </c>
      <c r="L399" s="98">
        <f>IF(Data!N265&gt;0,Data!N265,N244)</f>
        <v>79.778453999999996</v>
      </c>
      <c r="M399" s="98">
        <f>IF(Data!O265&gt;0,Data!O265,O244)</f>
        <v>82.986500000000007</v>
      </c>
      <c r="N399" s="98">
        <f>IF(Data!P265&gt;0,Data!P265,P244)</f>
        <v>85.786500000000004</v>
      </c>
      <c r="O399" s="94"/>
      <c r="P399" s="94"/>
    </row>
    <row r="400" spans="1:16">
      <c r="A400" s="258"/>
      <c r="B400" s="257">
        <f t="shared" si="6"/>
        <v>44224</v>
      </c>
      <c r="C400" s="98">
        <f>IF(Data!E266&gt;0,Data!E266,E245)</f>
        <v>57.3</v>
      </c>
      <c r="D400" s="98">
        <f>IF(Data!F266&gt;0,Data!F266,F245)</f>
        <v>59.3</v>
      </c>
      <c r="E400" s="98">
        <f>IF(Data!G266&gt;0,Data!G266,G245)</f>
        <v>60.1</v>
      </c>
      <c r="F400" s="98">
        <f>IF(Data!H266&gt;0,Data!H266,H245)</f>
        <v>63.4</v>
      </c>
      <c r="G400" s="98">
        <f>IF(Data!I266&gt;0,Data!I266,I245)</f>
        <v>76.372600000000006</v>
      </c>
      <c r="H400" s="98">
        <f>IF(Data!J266&gt;0,Data!J266,J245)</f>
        <v>74.266380000000012</v>
      </c>
      <c r="I400" s="98">
        <f>IF(Data!K266&gt;0,Data!K266,K245)</f>
        <v>74.430421052631587</v>
      </c>
      <c r="J400" s="98">
        <f>IF(Data!L266&gt;0,Data!L266,L245)</f>
        <v>73.791427999999996</v>
      </c>
      <c r="K400" s="98">
        <f>IF(Data!M266&gt;0,Data!M266,M245)</f>
        <v>74.598666666666659</v>
      </c>
      <c r="L400" s="98">
        <f>IF(Data!N266&gt;0,Data!N266,N245)</f>
        <v>77.538454000000002</v>
      </c>
      <c r="M400" s="98">
        <f>IF(Data!O266&gt;0,Data!O266,O245)</f>
        <v>80.746500000000012</v>
      </c>
      <c r="N400" s="98">
        <f>IF(Data!P266&gt;0,Data!P266,P245)</f>
        <v>83.546500000000009</v>
      </c>
      <c r="O400" s="94"/>
      <c r="P400" s="94"/>
    </row>
    <row r="401" spans="1:16">
      <c r="A401" s="258"/>
      <c r="B401" s="257">
        <f t="shared" si="6"/>
        <v>44231</v>
      </c>
      <c r="C401" s="98">
        <f>IF(Data!E267&gt;0,Data!E267,E246)</f>
        <v>57.3</v>
      </c>
      <c r="D401" s="98">
        <f>IF(Data!F267&gt;0,Data!F267,F246)</f>
        <v>59.3</v>
      </c>
      <c r="E401" s="98">
        <f>IF(Data!G267&gt;0,Data!G267,G246)</f>
        <v>60.1</v>
      </c>
      <c r="F401" s="98">
        <f>IF(Data!H267&gt;0,Data!H267,H246)</f>
        <v>63.4</v>
      </c>
      <c r="G401" s="98">
        <f>IF(Data!I267&gt;0,Data!I267,I246)</f>
        <v>65.599999999999994</v>
      </c>
      <c r="H401" s="98">
        <f>IF(Data!J267&gt;0,Data!J267,J246)</f>
        <v>78.616380000000007</v>
      </c>
      <c r="I401" s="98">
        <f>IF(Data!K267&gt;0,Data!K267,K246)</f>
        <v>78.780421052631581</v>
      </c>
      <c r="J401" s="98">
        <f>IF(Data!L267&gt;0,Data!L267,L246)</f>
        <v>78.151427999999996</v>
      </c>
      <c r="K401" s="98">
        <f>IF(Data!M267&gt;0,Data!M267,M246)</f>
        <v>78.958666666666659</v>
      </c>
      <c r="L401" s="98">
        <f>IF(Data!N267&gt;0,Data!N267,N246)</f>
        <v>81.688454000000007</v>
      </c>
      <c r="M401" s="98">
        <f>IF(Data!O267&gt;0,Data!O267,O246)</f>
        <v>84.896500000000017</v>
      </c>
      <c r="N401" s="98">
        <f>IF(Data!P267&gt;0,Data!P267,P246)</f>
        <v>87.696500000000015</v>
      </c>
      <c r="O401" s="94"/>
      <c r="P401" s="94"/>
    </row>
    <row r="402" spans="1:16">
      <c r="A402" s="258"/>
      <c r="B402" s="257">
        <f t="shared" si="6"/>
        <v>44238</v>
      </c>
      <c r="C402" s="98">
        <f>IF(Data!E268&gt;0,Data!E268,E247)</f>
        <v>57.3</v>
      </c>
      <c r="D402" s="98">
        <f>IF(Data!F268&gt;0,Data!F268,F247)</f>
        <v>59.3</v>
      </c>
      <c r="E402" s="98">
        <f>IF(Data!G268&gt;0,Data!G268,G247)</f>
        <v>60.1</v>
      </c>
      <c r="F402" s="98">
        <f>IF(Data!H268&gt;0,Data!H268,H247)</f>
        <v>63.4</v>
      </c>
      <c r="G402" s="98">
        <f>IF(Data!I268&gt;0,Data!I268,I247)</f>
        <v>65.599999999999994</v>
      </c>
      <c r="H402" s="98">
        <f>IF(Data!J268&gt;0,Data!J268,J247)</f>
        <v>80.746380000000002</v>
      </c>
      <c r="I402" s="98">
        <f>IF(Data!K268&gt;0,Data!K268,K247)</f>
        <v>80.910421052631577</v>
      </c>
      <c r="J402" s="98">
        <f>IF(Data!L268&gt;0,Data!L268,L247)</f>
        <v>80.531428000000005</v>
      </c>
      <c r="K402" s="98">
        <f>IF(Data!M268&gt;0,Data!M268,M247)</f>
        <v>81.338666666666668</v>
      </c>
      <c r="L402" s="98">
        <f>IF(Data!N268&gt;0,Data!N268,N247)</f>
        <v>84.138453999999996</v>
      </c>
      <c r="M402" s="98">
        <f>IF(Data!O268&gt;0,Data!O268,O247)</f>
        <v>87.346500000000006</v>
      </c>
      <c r="N402" s="98">
        <f>IF(Data!P268&gt;0,Data!P268,P247)</f>
        <v>90.146500000000003</v>
      </c>
      <c r="O402" s="94"/>
      <c r="P402" s="94"/>
    </row>
    <row r="403" spans="1:16">
      <c r="A403" s="258"/>
      <c r="B403" s="257">
        <f t="shared" si="6"/>
        <v>44245</v>
      </c>
      <c r="C403" s="98">
        <f>IF(Data!E269&gt;0,Data!E269,E248)</f>
        <v>57.3</v>
      </c>
      <c r="D403" s="98">
        <f>IF(Data!F269&gt;0,Data!F269,F248)</f>
        <v>59.3</v>
      </c>
      <c r="E403" s="98">
        <f>IF(Data!G269&gt;0,Data!G269,G248)</f>
        <v>60.1</v>
      </c>
      <c r="F403" s="98">
        <f>IF(Data!H269&gt;0,Data!H269,H248)</f>
        <v>63.4</v>
      </c>
      <c r="G403" s="98">
        <f>IF(Data!I269&gt;0,Data!I269,I248)</f>
        <v>65.599999999999994</v>
      </c>
      <c r="H403" s="98">
        <f>IF(Data!J269&gt;0,Data!J269,J248)</f>
        <v>83.066380000000009</v>
      </c>
      <c r="I403" s="98">
        <f>IF(Data!K269&gt;0,Data!K269,K248)</f>
        <v>83.230421052631584</v>
      </c>
      <c r="J403" s="98">
        <f>IF(Data!L269&gt;0,Data!L269,L248)</f>
        <v>82.961427999999998</v>
      </c>
      <c r="K403" s="98">
        <f>IF(Data!M269&gt;0,Data!M269,M248)</f>
        <v>83.768666666666661</v>
      </c>
      <c r="L403" s="98">
        <f>IF(Data!N269&gt;0,Data!N269,N248)</f>
        <v>86.518454000000006</v>
      </c>
      <c r="M403" s="98">
        <f>IF(Data!O269&gt;0,Data!O269,O248)</f>
        <v>89.726500000000016</v>
      </c>
      <c r="N403" s="98">
        <f>IF(Data!P269&gt;0,Data!P269,P248)</f>
        <v>92.526500000000013</v>
      </c>
      <c r="O403" s="94"/>
      <c r="P403" s="94"/>
    </row>
    <row r="404" spans="1:16">
      <c r="A404" s="258"/>
      <c r="B404" s="257">
        <f t="shared" si="6"/>
        <v>44252</v>
      </c>
      <c r="C404" s="98">
        <f>IF(Data!E270&gt;0,Data!E270,E249)</f>
        <v>57.3</v>
      </c>
      <c r="D404" s="98">
        <f>IF(Data!F270&gt;0,Data!F270,F249)</f>
        <v>59.3</v>
      </c>
      <c r="E404" s="98">
        <f>IF(Data!G270&gt;0,Data!G270,G249)</f>
        <v>60.1</v>
      </c>
      <c r="F404" s="98">
        <f>IF(Data!H270&gt;0,Data!H270,H249)</f>
        <v>63.4</v>
      </c>
      <c r="G404" s="98">
        <f>IF(Data!I270&gt;0,Data!I270,I249)</f>
        <v>65.599999999999994</v>
      </c>
      <c r="H404" s="98">
        <f>IF(Data!J270&gt;0,Data!J270,J249)</f>
        <v>82.57638</v>
      </c>
      <c r="I404" s="98">
        <f>IF(Data!K270&gt;0,Data!K270,K249)</f>
        <v>82.740421052631575</v>
      </c>
      <c r="J404" s="98">
        <f>IF(Data!L270&gt;0,Data!L270,L249)</f>
        <v>82.351427999999999</v>
      </c>
      <c r="K404" s="98">
        <f>IF(Data!M270&gt;0,Data!M270,M249)</f>
        <v>83.158666666666662</v>
      </c>
      <c r="L404" s="98">
        <f>IF(Data!N270&gt;0,Data!N270,N249)</f>
        <v>85.848454000000004</v>
      </c>
      <c r="M404" s="98">
        <f>IF(Data!O270&gt;0,Data!O270,O249)</f>
        <v>89.056500000000014</v>
      </c>
      <c r="N404" s="98">
        <f>IF(Data!P270&gt;0,Data!P270,P249)</f>
        <v>91.856500000000011</v>
      </c>
      <c r="O404" s="94"/>
      <c r="P404" s="94"/>
    </row>
    <row r="405" spans="1:16">
      <c r="A405" s="258"/>
      <c r="B405" s="257">
        <f t="shared" si="6"/>
        <v>44259</v>
      </c>
      <c r="C405" s="98">
        <f>IF(Data!E271&gt;0,Data!E271,E250)</f>
        <v>57.3</v>
      </c>
      <c r="D405" s="98">
        <f>IF(Data!F271&gt;0,Data!F271,F250)</f>
        <v>59.3</v>
      </c>
      <c r="E405" s="98">
        <f>IF(Data!G271&gt;0,Data!G271,G250)</f>
        <v>60.1</v>
      </c>
      <c r="F405" s="98">
        <f>IF(Data!H271&gt;0,Data!H271,H250)</f>
        <v>63.4</v>
      </c>
      <c r="G405" s="98">
        <f>IF(Data!I271&gt;0,Data!I271,I250)</f>
        <v>65.599999999999994</v>
      </c>
      <c r="H405" s="98">
        <f>IF(Data!J271&gt;0,Data!J271,J250)</f>
        <v>69.5</v>
      </c>
      <c r="I405" s="98">
        <f>IF(Data!K271&gt;0,Data!K271,K250)</f>
        <v>80.980421052631584</v>
      </c>
      <c r="J405" s="98">
        <f>IF(Data!L271&gt;0,Data!L271,L250)</f>
        <v>79.801428000000001</v>
      </c>
      <c r="K405" s="98">
        <f>IF(Data!M271&gt;0,Data!M271,M250)</f>
        <v>80.608666666666664</v>
      </c>
      <c r="L405" s="98">
        <f>IF(Data!N271&gt;0,Data!N271,N250)</f>
        <v>83.608453999999995</v>
      </c>
      <c r="M405" s="98">
        <f>IF(Data!O271&gt;0,Data!O271,O250)</f>
        <v>86.816500000000005</v>
      </c>
      <c r="N405" s="98">
        <f>IF(Data!P271&gt;0,Data!P271,P250)</f>
        <v>89.616500000000002</v>
      </c>
      <c r="O405" s="94"/>
      <c r="P405" s="94"/>
    </row>
    <row r="406" spans="1:16">
      <c r="A406" s="258"/>
      <c r="B406" s="257">
        <f t="shared" si="6"/>
        <v>44266</v>
      </c>
      <c r="C406" s="98">
        <f>IF(Data!E272&gt;0,Data!E272,E251)</f>
        <v>57.3</v>
      </c>
      <c r="D406" s="98">
        <f>IF(Data!F272&gt;0,Data!F272,F251)</f>
        <v>59.3</v>
      </c>
      <c r="E406" s="98">
        <f>IF(Data!G272&gt;0,Data!G272,G251)</f>
        <v>60.1</v>
      </c>
      <c r="F406" s="98">
        <f>IF(Data!H272&gt;0,Data!H272,H251)</f>
        <v>63.4</v>
      </c>
      <c r="G406" s="98">
        <f>IF(Data!I272&gt;0,Data!I272,I251)</f>
        <v>65.599999999999994</v>
      </c>
      <c r="H406" s="98">
        <f>IF(Data!J272&gt;0,Data!J272,J251)</f>
        <v>69.5</v>
      </c>
      <c r="I406" s="98">
        <f>IF(Data!K272&gt;0,Data!K272,K251)</f>
        <v>80.980421052631584</v>
      </c>
      <c r="J406" s="98">
        <f>IF(Data!L272&gt;0,Data!L272,L251)</f>
        <v>81.011428000000009</v>
      </c>
      <c r="K406" s="98">
        <f>IF(Data!M272&gt;0,Data!M272,M251)</f>
        <v>81.818666666666672</v>
      </c>
      <c r="L406" s="98">
        <f>IF(Data!N272&gt;0,Data!N272,N251)</f>
        <v>84.678454000000002</v>
      </c>
      <c r="M406" s="98">
        <f>IF(Data!O272&gt;0,Data!O272,O251)</f>
        <v>87.886500000000012</v>
      </c>
      <c r="N406" s="98">
        <f>IF(Data!P272&gt;0,Data!P272,P251)</f>
        <v>90.686500000000009</v>
      </c>
      <c r="O406" s="94"/>
      <c r="P406" s="94"/>
    </row>
    <row r="407" spans="1:16">
      <c r="A407" s="258"/>
      <c r="B407" s="257">
        <f t="shared" si="6"/>
        <v>44273</v>
      </c>
      <c r="C407" s="98">
        <f>IF(Data!E273&gt;0,Data!E273,E252)</f>
        <v>57.3</v>
      </c>
      <c r="D407" s="98">
        <f>IF(Data!F273&gt;0,Data!F273,F252)</f>
        <v>59.3</v>
      </c>
      <c r="E407" s="98">
        <f>IF(Data!G273&gt;0,Data!G273,G252)</f>
        <v>60.1</v>
      </c>
      <c r="F407" s="98">
        <f>IF(Data!H273&gt;0,Data!H273,H252)</f>
        <v>63.4</v>
      </c>
      <c r="G407" s="98">
        <f>IF(Data!I273&gt;0,Data!I273,I252)</f>
        <v>65.599999999999994</v>
      </c>
      <c r="H407" s="98">
        <f>IF(Data!J273&gt;0,Data!J273,J252)</f>
        <v>69.5</v>
      </c>
      <c r="I407" s="98">
        <f>IF(Data!K273&gt;0,Data!K273,K252)</f>
        <v>80.980421052631584</v>
      </c>
      <c r="J407" s="98">
        <f>IF(Data!L273&gt;0,Data!L273,L252)</f>
        <v>78.111428000000004</v>
      </c>
      <c r="K407" s="98">
        <f>IF(Data!M273&gt;0,Data!M273,M252)</f>
        <v>78.918666666666667</v>
      </c>
      <c r="L407" s="98">
        <f>IF(Data!N273&gt;0,Data!N273,N252)</f>
        <v>81.898453999999987</v>
      </c>
      <c r="M407" s="98">
        <f>IF(Data!O273&gt;0,Data!O273,O252)</f>
        <v>85.106499999999997</v>
      </c>
      <c r="N407" s="98">
        <f>IF(Data!P273&gt;0,Data!P273,P252)</f>
        <v>87.906499999999994</v>
      </c>
      <c r="O407" s="94"/>
      <c r="P407" s="94"/>
    </row>
    <row r="408" spans="1:16">
      <c r="A408" s="258"/>
      <c r="B408" s="257">
        <f t="shared" si="6"/>
        <v>44280</v>
      </c>
      <c r="C408" s="98">
        <f>IF(Data!E274&gt;0,Data!E274,E253)</f>
        <v>57.3</v>
      </c>
      <c r="D408" s="98">
        <f>IF(Data!F274&gt;0,Data!F274,F253)</f>
        <v>59.3</v>
      </c>
      <c r="E408" s="98">
        <f>IF(Data!G274&gt;0,Data!G274,G253)</f>
        <v>60.1</v>
      </c>
      <c r="F408" s="98">
        <f>IF(Data!H274&gt;0,Data!H274,H253)</f>
        <v>63.4</v>
      </c>
      <c r="G408" s="98">
        <f>IF(Data!I274&gt;0,Data!I274,I253)</f>
        <v>65.599999999999994</v>
      </c>
      <c r="H408" s="98">
        <f>IF(Data!J274&gt;0,Data!J274,J253)</f>
        <v>69.5</v>
      </c>
      <c r="I408" s="98">
        <f>IF(Data!K274&gt;0,Data!K274,K253)</f>
        <v>80.980421052631584</v>
      </c>
      <c r="J408" s="98">
        <f>IF(Data!L274&gt;0,Data!L274,L253)</f>
        <v>71.101427999999999</v>
      </c>
      <c r="K408" s="98">
        <f>IF(Data!M274&gt;0,Data!M274,M253)</f>
        <v>71.908666666666662</v>
      </c>
      <c r="L408" s="98">
        <f>IF(Data!N274&gt;0,Data!N274,N253)</f>
        <v>74.998453999999995</v>
      </c>
      <c r="M408" s="98">
        <f>IF(Data!O274&gt;0,Data!O274,O253)</f>
        <v>78.206500000000005</v>
      </c>
      <c r="N408" s="98">
        <f>IF(Data!P274&gt;0,Data!P274,P253)</f>
        <v>81.006500000000003</v>
      </c>
      <c r="O408" s="94"/>
      <c r="P408" s="94"/>
    </row>
    <row r="409" spans="1:16">
      <c r="A409" s="258"/>
      <c r="B409" s="257">
        <f t="shared" si="6"/>
        <v>44287</v>
      </c>
      <c r="C409" s="98">
        <f>IF(Data!E275&gt;0,Data!E275,E254)</f>
        <v>57.3</v>
      </c>
      <c r="D409" s="98">
        <f>IF(Data!F275&gt;0,Data!F275,F254)</f>
        <v>59.3</v>
      </c>
      <c r="E409" s="98">
        <f>IF(Data!G275&gt;0,Data!G275,G254)</f>
        <v>60.1</v>
      </c>
      <c r="F409" s="98">
        <f>IF(Data!H275&gt;0,Data!H275,H254)</f>
        <v>63.4</v>
      </c>
      <c r="G409" s="98">
        <f>IF(Data!I275&gt;0,Data!I275,I254)</f>
        <v>65.599999999999994</v>
      </c>
      <c r="H409" s="98">
        <f>IF(Data!J275&gt;0,Data!J275,J254)</f>
        <v>69.5</v>
      </c>
      <c r="I409" s="98">
        <f>IF(Data!K275&gt;0,Data!K275,K254)</f>
        <v>72.099999999999994</v>
      </c>
      <c r="J409" s="98">
        <f>IF(Data!L275&gt;0,Data!L275,L254)</f>
        <v>70.611428000000004</v>
      </c>
      <c r="K409" s="98">
        <f>IF(Data!M275&gt;0,Data!M275,M254)</f>
        <v>71.418666666666667</v>
      </c>
      <c r="L409" s="98">
        <f>IF(Data!N275&gt;0,Data!N275,N254)</f>
        <v>74.748453999999995</v>
      </c>
      <c r="M409" s="98">
        <f>IF(Data!O275&gt;0,Data!O275,O254)</f>
        <v>77.956500000000005</v>
      </c>
      <c r="N409" s="98">
        <f>IF(Data!P275&gt;0,Data!P275,P254)</f>
        <v>80.756500000000003</v>
      </c>
      <c r="O409" s="94"/>
      <c r="P409" s="94"/>
    </row>
    <row r="410" spans="1:16">
      <c r="A410" s="258"/>
      <c r="B410" s="257">
        <f t="shared" si="6"/>
        <v>44294</v>
      </c>
      <c r="C410" s="98">
        <f>IF(Data!E276&gt;0,Data!E276,E255)</f>
        <v>57.3</v>
      </c>
      <c r="D410" s="98">
        <f>IF(Data!F276&gt;0,Data!F276,F255)</f>
        <v>59.3</v>
      </c>
      <c r="E410" s="98">
        <f>IF(Data!G276&gt;0,Data!G276,G255)</f>
        <v>60.1</v>
      </c>
      <c r="F410" s="98">
        <f>IF(Data!H276&gt;0,Data!H276,H255)</f>
        <v>63.4</v>
      </c>
      <c r="G410" s="98">
        <f>IF(Data!I276&gt;0,Data!I276,I255)</f>
        <v>65.599999999999994</v>
      </c>
      <c r="H410" s="98">
        <f>IF(Data!J276&gt;0,Data!J276,J255)</f>
        <v>69.5</v>
      </c>
      <c r="I410" s="98">
        <f>IF(Data!K276&gt;0,Data!K276,K255)</f>
        <v>72.099999999999994</v>
      </c>
      <c r="J410" s="98">
        <f>IF(Data!L276&gt;0,Data!L276,L255)</f>
        <v>74.071427999999997</v>
      </c>
      <c r="K410" s="98">
        <f>IF(Data!M276&gt;0,Data!M276,M255)</f>
        <v>74.87866666666666</v>
      </c>
      <c r="L410" s="98">
        <f>IF(Data!N276&gt;0,Data!N276,N255)</f>
        <v>78.138453999999996</v>
      </c>
      <c r="M410" s="98">
        <f>IF(Data!O276&gt;0,Data!O276,O255)</f>
        <v>81.346500000000006</v>
      </c>
      <c r="N410" s="98">
        <f>IF(Data!P276&gt;0,Data!P276,P255)</f>
        <v>84.146500000000003</v>
      </c>
      <c r="O410" s="94"/>
      <c r="P410" s="94"/>
    </row>
    <row r="411" spans="1:16">
      <c r="A411" s="258"/>
      <c r="B411" s="257">
        <f t="shared" si="6"/>
        <v>44301</v>
      </c>
      <c r="C411" s="98">
        <f>IF(Data!E277&gt;0,Data!E277,E256)</f>
        <v>57.3</v>
      </c>
      <c r="D411" s="98">
        <f>IF(Data!F277&gt;0,Data!F277,F256)</f>
        <v>59.3</v>
      </c>
      <c r="E411" s="98">
        <f>IF(Data!G277&gt;0,Data!G277,G256)</f>
        <v>60.1</v>
      </c>
      <c r="F411" s="98">
        <f>IF(Data!H277&gt;0,Data!H277,H256)</f>
        <v>63.4</v>
      </c>
      <c r="G411" s="98">
        <f>IF(Data!I277&gt;0,Data!I277,I256)</f>
        <v>65.599999999999994</v>
      </c>
      <c r="H411" s="98">
        <f>IF(Data!J277&gt;0,Data!J277,J256)</f>
        <v>69.5</v>
      </c>
      <c r="I411" s="98">
        <f>IF(Data!K277&gt;0,Data!K277,K256)</f>
        <v>72.099999999999994</v>
      </c>
      <c r="J411" s="98">
        <f>IF(Data!L277&gt;0,Data!L277,L256)</f>
        <v>77.681427999999997</v>
      </c>
      <c r="K411" s="98">
        <f>IF(Data!M277&gt;0,Data!M277,M256)</f>
        <v>78.48866666666666</v>
      </c>
      <c r="L411" s="98">
        <f>IF(Data!N277&gt;0,Data!N277,N256)</f>
        <v>81.738454000000004</v>
      </c>
      <c r="M411" s="98">
        <f>IF(Data!O277&gt;0,Data!O277,O256)</f>
        <v>84.946500000000015</v>
      </c>
      <c r="N411" s="98">
        <f>IF(Data!P277&gt;0,Data!P277,P256)</f>
        <v>87.746500000000012</v>
      </c>
      <c r="O411" s="94"/>
      <c r="P411" s="94"/>
    </row>
    <row r="412" spans="1:16">
      <c r="A412" s="258"/>
      <c r="B412" s="257">
        <f t="shared" si="6"/>
        <v>44308</v>
      </c>
      <c r="C412" s="98">
        <f>IF(Data!E278&gt;0,Data!E278,E257)</f>
        <v>57.3</v>
      </c>
      <c r="D412" s="98">
        <f>IF(Data!F278&gt;0,Data!F278,F257)</f>
        <v>59.3</v>
      </c>
      <c r="E412" s="98">
        <f>IF(Data!G278&gt;0,Data!G278,G257)</f>
        <v>60.1</v>
      </c>
      <c r="F412" s="98">
        <f>IF(Data!H278&gt;0,Data!H278,H257)</f>
        <v>63.4</v>
      </c>
      <c r="G412" s="98">
        <f>IF(Data!I278&gt;0,Data!I278,I257)</f>
        <v>65.599999999999994</v>
      </c>
      <c r="H412" s="98">
        <f>IF(Data!J278&gt;0,Data!J278,J257)</f>
        <v>69.5</v>
      </c>
      <c r="I412" s="98">
        <f>IF(Data!K278&gt;0,Data!K278,K257)</f>
        <v>72.099999999999994</v>
      </c>
      <c r="J412" s="98">
        <f>IF(Data!L278&gt;0,Data!L278,L257)</f>
        <v>77.301428000000001</v>
      </c>
      <c r="K412" s="98">
        <f>IF(Data!M278&gt;0,Data!M278,M257)</f>
        <v>78.108666666666664</v>
      </c>
      <c r="L412" s="98">
        <f>IF(Data!N278&gt;0,Data!N278,N257)</f>
        <v>81.528453999999996</v>
      </c>
      <c r="M412" s="98">
        <f>IF(Data!O278&gt;0,Data!O278,O257)</f>
        <v>84.736500000000007</v>
      </c>
      <c r="N412" s="98">
        <f>IF(Data!P278&gt;0,Data!P278,P257)</f>
        <v>87.536500000000004</v>
      </c>
      <c r="O412" s="94"/>
      <c r="P412" s="94"/>
    </row>
    <row r="413" spans="1:16">
      <c r="A413" s="258"/>
      <c r="B413" s="257">
        <f t="shared" si="6"/>
        <v>44315</v>
      </c>
      <c r="C413" s="98">
        <f>IF(Data!E279&gt;0,Data!E279,E258)</f>
        <v>57.3</v>
      </c>
      <c r="D413" s="98">
        <f>IF(Data!F279&gt;0,Data!F279,F258)</f>
        <v>59.3</v>
      </c>
      <c r="E413" s="98">
        <f>IF(Data!G279&gt;0,Data!G279,G258)</f>
        <v>60.1</v>
      </c>
      <c r="F413" s="98">
        <f>IF(Data!H279&gt;0,Data!H279,H258)</f>
        <v>63.4</v>
      </c>
      <c r="G413" s="98">
        <f>IF(Data!I279&gt;0,Data!I279,I258)</f>
        <v>65.599999999999994</v>
      </c>
      <c r="H413" s="98">
        <f>IF(Data!J279&gt;0,Data!J279,J258)</f>
        <v>69.5</v>
      </c>
      <c r="I413" s="98">
        <f>IF(Data!K279&gt;0,Data!K279,K258)</f>
        <v>72.099999999999994</v>
      </c>
      <c r="J413" s="98">
        <f>IF(Data!L279&gt;0,Data!L279,L258)</f>
        <v>78.551428000000001</v>
      </c>
      <c r="K413" s="98">
        <f>IF(Data!M279&gt;0,Data!M279,M258)</f>
        <v>79.358666666666664</v>
      </c>
      <c r="L413" s="98">
        <f>IF(Data!N279&gt;0,Data!N279,N258)</f>
        <v>82.018454000000006</v>
      </c>
      <c r="M413" s="98">
        <f>IF(Data!O279&gt;0,Data!O279,O258)</f>
        <v>85.226500000000016</v>
      </c>
      <c r="N413" s="98">
        <f>IF(Data!P279&gt;0,Data!P279,P258)</f>
        <v>88.026500000000013</v>
      </c>
      <c r="O413" s="94"/>
      <c r="P413" s="94"/>
    </row>
    <row r="414" spans="1:16">
      <c r="A414" s="258"/>
      <c r="B414" s="257">
        <f t="shared" si="6"/>
        <v>44322</v>
      </c>
      <c r="C414" s="98">
        <f>IF(Data!E280&gt;0,Data!E280,E259)</f>
        <v>57.3</v>
      </c>
      <c r="D414" s="98">
        <f>IF(Data!F280&gt;0,Data!F280,F259)</f>
        <v>59.3</v>
      </c>
      <c r="E414" s="98">
        <f>IF(Data!G280&gt;0,Data!G280,G259)</f>
        <v>60.1</v>
      </c>
      <c r="F414" s="98">
        <f>IF(Data!H280&gt;0,Data!H280,H259)</f>
        <v>63.4</v>
      </c>
      <c r="G414" s="98">
        <f>IF(Data!I280&gt;0,Data!I280,I259)</f>
        <v>65.599999999999994</v>
      </c>
      <c r="H414" s="98">
        <f>IF(Data!J280&gt;0,Data!J280,J259)</f>
        <v>69.5</v>
      </c>
      <c r="I414" s="98">
        <f>IF(Data!K280&gt;0,Data!K280,K259)</f>
        <v>72.099999999999994</v>
      </c>
      <c r="J414" s="98">
        <f>IF(Data!L280&gt;0,Data!L280,L259)</f>
        <v>68.5</v>
      </c>
      <c r="K414" s="98">
        <f>IF(Data!M280&gt;0,Data!M280,M259)</f>
        <v>77.147236666666657</v>
      </c>
      <c r="L414" s="98">
        <f>IF(Data!N280&gt;0,Data!N280,N259)</f>
        <v>86.058453999999998</v>
      </c>
      <c r="M414" s="98">
        <f>IF(Data!O280&gt;0,Data!O280,O259)</f>
        <v>89.266500000000008</v>
      </c>
      <c r="N414" s="98">
        <f>IF(Data!P280&gt;0,Data!P280,P259)</f>
        <v>92.066500000000005</v>
      </c>
      <c r="O414" s="94"/>
      <c r="P414" s="94"/>
    </row>
    <row r="415" spans="1:16">
      <c r="A415" s="258"/>
      <c r="B415" s="257">
        <f t="shared" si="6"/>
        <v>44329</v>
      </c>
      <c r="C415" s="98">
        <f>IF(Data!E281&gt;0,Data!E281,E260)</f>
        <v>57.3</v>
      </c>
      <c r="D415" s="98">
        <f>IF(Data!F281&gt;0,Data!F281,F260)</f>
        <v>59.3</v>
      </c>
      <c r="E415" s="98">
        <f>IF(Data!G281&gt;0,Data!G281,G260)</f>
        <v>60.1</v>
      </c>
      <c r="F415" s="98">
        <f>IF(Data!H281&gt;0,Data!H281,H260)</f>
        <v>63.4</v>
      </c>
      <c r="G415" s="98">
        <f>IF(Data!I281&gt;0,Data!I281,I260)</f>
        <v>65.599999999999994</v>
      </c>
      <c r="H415" s="98">
        <f>IF(Data!J281&gt;0,Data!J281,J260)</f>
        <v>69.5</v>
      </c>
      <c r="I415" s="98">
        <f>IF(Data!K281&gt;0,Data!K281,K260)</f>
        <v>72.099999999999994</v>
      </c>
      <c r="J415" s="98">
        <f>IF(Data!L281&gt;0,Data!L281,L260)</f>
        <v>68.5</v>
      </c>
      <c r="K415" s="98">
        <f>IF(Data!M281&gt;0,Data!M281,M260)</f>
        <v>77.147236666666657</v>
      </c>
      <c r="L415" s="98">
        <f>IF(Data!N281&gt;0,Data!N281,N260)</f>
        <v>80.458454000000003</v>
      </c>
      <c r="M415" s="98">
        <f>IF(Data!O281&gt;0,Data!O281,O260)</f>
        <v>83.666500000000013</v>
      </c>
      <c r="N415" s="98">
        <f>IF(Data!P281&gt;0,Data!P281,P260)</f>
        <v>86.466500000000011</v>
      </c>
      <c r="O415" s="94"/>
      <c r="P415" s="94"/>
    </row>
    <row r="416" spans="1:16">
      <c r="A416" s="258"/>
      <c r="B416" s="257">
        <f t="shared" si="6"/>
        <v>44336</v>
      </c>
      <c r="C416" s="98">
        <f>IF(Data!E282&gt;0,Data!E282,E261)</f>
        <v>57.3</v>
      </c>
      <c r="D416" s="98">
        <f>IF(Data!F282&gt;0,Data!F282,F261)</f>
        <v>59.3</v>
      </c>
      <c r="E416" s="98">
        <f>IF(Data!G282&gt;0,Data!G282,G261)</f>
        <v>60.1</v>
      </c>
      <c r="F416" s="98">
        <f>IF(Data!H282&gt;0,Data!H282,H261)</f>
        <v>63.4</v>
      </c>
      <c r="G416" s="98">
        <f>IF(Data!I282&gt;0,Data!I282,I261)</f>
        <v>65.599999999999994</v>
      </c>
      <c r="H416" s="98">
        <f>IF(Data!J282&gt;0,Data!J282,J261)</f>
        <v>69.5</v>
      </c>
      <c r="I416" s="98">
        <f>IF(Data!K282&gt;0,Data!K282,K261)</f>
        <v>72.099999999999994</v>
      </c>
      <c r="J416" s="98">
        <f>IF(Data!L282&gt;0,Data!L282,L261)</f>
        <v>68.5</v>
      </c>
      <c r="K416" s="98">
        <f>IF(Data!M282&gt;0,Data!M282,M261)</f>
        <v>77.147236666666657</v>
      </c>
      <c r="L416" s="98">
        <f>IF(Data!N282&gt;0,Data!N282,N261)</f>
        <v>77.008454</v>
      </c>
      <c r="M416" s="98">
        <f>IF(Data!O282&gt;0,Data!O282,O261)</f>
        <v>80.216500000000011</v>
      </c>
      <c r="N416" s="98">
        <f>IF(Data!P282&gt;0,Data!P282,P261)</f>
        <v>83.016500000000008</v>
      </c>
      <c r="O416" s="94"/>
      <c r="P416" s="94"/>
    </row>
    <row r="417" spans="1:16">
      <c r="A417" s="258"/>
      <c r="B417" s="257">
        <f t="shared" si="6"/>
        <v>44343</v>
      </c>
      <c r="C417" s="98">
        <f>IF(Data!E283&gt;0,Data!E283,E262)</f>
        <v>57.3</v>
      </c>
      <c r="D417" s="98">
        <f>IF(Data!F283&gt;0,Data!F283,F262)</f>
        <v>59.3</v>
      </c>
      <c r="E417" s="98">
        <f>IF(Data!G283&gt;0,Data!G283,G262)</f>
        <v>60.1</v>
      </c>
      <c r="F417" s="98">
        <f>IF(Data!H283&gt;0,Data!H283,H262)</f>
        <v>63.4</v>
      </c>
      <c r="G417" s="98">
        <f>IF(Data!I283&gt;0,Data!I283,I262)</f>
        <v>65.599999999999994</v>
      </c>
      <c r="H417" s="98">
        <f>IF(Data!J283&gt;0,Data!J283,J262)</f>
        <v>69.5</v>
      </c>
      <c r="I417" s="98">
        <f>IF(Data!K283&gt;0,Data!K283,K262)</f>
        <v>72.099999999999994</v>
      </c>
      <c r="J417" s="98">
        <f>IF(Data!L283&gt;0,Data!L283,L262)</f>
        <v>68.5</v>
      </c>
      <c r="K417" s="98">
        <f>IF(Data!M283&gt;0,Data!M283,M262)</f>
        <v>69.8</v>
      </c>
      <c r="L417" s="98">
        <f>IF(Data!N283&gt;0,Data!N283,N262)</f>
        <v>78.088453999999999</v>
      </c>
      <c r="M417" s="98">
        <f>IF(Data!O283&gt;0,Data!O283,O262)</f>
        <v>81.296500000000009</v>
      </c>
      <c r="N417" s="98">
        <f>IF(Data!P283&gt;0,Data!P283,P262)</f>
        <v>84.096500000000006</v>
      </c>
      <c r="O417" s="94"/>
      <c r="P417" s="94"/>
    </row>
    <row r="418" spans="1:16">
      <c r="A418" s="258"/>
      <c r="B418" s="257">
        <f t="shared" si="6"/>
        <v>44350</v>
      </c>
      <c r="C418" s="98">
        <f>IF(Data!E284&gt;0,Data!E284,E263)</f>
        <v>57.3</v>
      </c>
      <c r="D418" s="98">
        <f>IF(Data!F284&gt;0,Data!F284,F263)</f>
        <v>59.3</v>
      </c>
      <c r="E418" s="98">
        <f>IF(Data!G284&gt;0,Data!G284,G263)</f>
        <v>60.1</v>
      </c>
      <c r="F418" s="98">
        <f>IF(Data!H284&gt;0,Data!H284,H263)</f>
        <v>63.4</v>
      </c>
      <c r="G418" s="98">
        <f>IF(Data!I284&gt;0,Data!I284,I263)</f>
        <v>65.599999999999994</v>
      </c>
      <c r="H418" s="98">
        <f>IF(Data!J284&gt;0,Data!J284,J263)</f>
        <v>69.5</v>
      </c>
      <c r="I418" s="98">
        <f>IF(Data!K284&gt;0,Data!K284,K263)</f>
        <v>72.099999999999994</v>
      </c>
      <c r="J418" s="98">
        <f>IF(Data!L284&gt;0,Data!L284,L263)</f>
        <v>68.5</v>
      </c>
      <c r="K418" s="98">
        <f>IF(Data!M284&gt;0,Data!M284,M263)</f>
        <v>69.8</v>
      </c>
      <c r="L418" s="98">
        <f>IF(Data!N284&gt;0,Data!N284,N263)</f>
        <v>80.658454000000006</v>
      </c>
      <c r="M418" s="98">
        <f>IF(Data!O284&gt;0,Data!O284,O263)</f>
        <v>83.866500000000016</v>
      </c>
      <c r="N418" s="98">
        <f>IF(Data!P284&gt;0,Data!P284,P263)</f>
        <v>86.666500000000013</v>
      </c>
      <c r="O418" s="94"/>
      <c r="P418" s="94"/>
    </row>
    <row r="419" spans="1:16">
      <c r="A419" s="258"/>
      <c r="B419" s="257">
        <f t="shared" si="6"/>
        <v>44357</v>
      </c>
      <c r="C419" s="98">
        <f>IF(Data!E285&gt;0,Data!E285,E264)</f>
        <v>57.3</v>
      </c>
      <c r="D419" s="98">
        <f>IF(Data!F285&gt;0,Data!F285,F264)</f>
        <v>59.3</v>
      </c>
      <c r="E419" s="98">
        <f>IF(Data!G285&gt;0,Data!G285,G264)</f>
        <v>60.1</v>
      </c>
      <c r="F419" s="98">
        <f>IF(Data!H285&gt;0,Data!H285,H264)</f>
        <v>63.4</v>
      </c>
      <c r="G419" s="98">
        <f>IF(Data!I285&gt;0,Data!I285,I264)</f>
        <v>65.599999999999994</v>
      </c>
      <c r="H419" s="98">
        <f>IF(Data!J285&gt;0,Data!J285,J264)</f>
        <v>69.5</v>
      </c>
      <c r="I419" s="98">
        <f>IF(Data!K285&gt;0,Data!K285,K264)</f>
        <v>72.099999999999994</v>
      </c>
      <c r="J419" s="98">
        <f>IF(Data!L285&gt;0,Data!L285,L264)</f>
        <v>68.5</v>
      </c>
      <c r="K419" s="98">
        <f>IF(Data!M285&gt;0,Data!M285,M264)</f>
        <v>69.8</v>
      </c>
      <c r="L419" s="98">
        <f>IF(Data!N285&gt;0,Data!N285,N264)</f>
        <v>84.738454000000004</v>
      </c>
      <c r="M419" s="98">
        <f>IF(Data!O285&gt;0,Data!O285,O264)</f>
        <v>87.946500000000015</v>
      </c>
      <c r="N419" s="98">
        <f>IF(Data!P285&gt;0,Data!P285,P264)</f>
        <v>90.746500000000012</v>
      </c>
      <c r="O419" s="94"/>
      <c r="P419" s="94"/>
    </row>
    <row r="420" spans="1:16">
      <c r="A420" s="258"/>
      <c r="B420" s="257">
        <f t="shared" si="6"/>
        <v>44364</v>
      </c>
      <c r="C420" s="98">
        <f>IF(Data!E286&gt;0,Data!E286,E265)</f>
        <v>57.3</v>
      </c>
      <c r="D420" s="98">
        <f>IF(Data!F286&gt;0,Data!F286,F265)</f>
        <v>59.3</v>
      </c>
      <c r="E420" s="98">
        <f>IF(Data!G286&gt;0,Data!G286,G265)</f>
        <v>60.1</v>
      </c>
      <c r="F420" s="98">
        <f>IF(Data!H286&gt;0,Data!H286,H265)</f>
        <v>63.4</v>
      </c>
      <c r="G420" s="98">
        <f>IF(Data!I286&gt;0,Data!I286,I265)</f>
        <v>65.599999999999994</v>
      </c>
      <c r="H420" s="98">
        <f>IF(Data!J286&gt;0,Data!J286,J265)</f>
        <v>69.5</v>
      </c>
      <c r="I420" s="98">
        <f>IF(Data!K286&gt;0,Data!K286,K265)</f>
        <v>72.099999999999994</v>
      </c>
      <c r="J420" s="98">
        <f>IF(Data!L286&gt;0,Data!L286,L265)</f>
        <v>68.5</v>
      </c>
      <c r="K420" s="98">
        <f>IF(Data!M286&gt;0,Data!M286,M265)</f>
        <v>69.8</v>
      </c>
      <c r="L420" s="98">
        <f>IF(Data!N286&gt;0,Data!N286,N265)</f>
        <v>79.538454000000002</v>
      </c>
      <c r="M420" s="98">
        <f>IF(Data!O286&gt;0,Data!O286,O265)</f>
        <v>82.746500000000012</v>
      </c>
      <c r="N420" s="98">
        <f>IF(Data!P286&gt;0,Data!P286,P265)</f>
        <v>85.546500000000009</v>
      </c>
      <c r="O420" s="94"/>
      <c r="P420" s="94"/>
    </row>
    <row r="421" spans="1:16">
      <c r="A421" s="258"/>
      <c r="B421" s="257">
        <f t="shared" si="6"/>
        <v>44371</v>
      </c>
      <c r="C421" s="98">
        <f>IF(Data!E287&gt;0,Data!E287,E266)</f>
        <v>57.3</v>
      </c>
      <c r="D421" s="98">
        <f>IF(Data!F287&gt;0,Data!F287,F266)</f>
        <v>59.3</v>
      </c>
      <c r="E421" s="98">
        <f>IF(Data!G287&gt;0,Data!G287,G266)</f>
        <v>60.1</v>
      </c>
      <c r="F421" s="98">
        <f>IF(Data!H287&gt;0,Data!H287,H266)</f>
        <v>63.4</v>
      </c>
      <c r="G421" s="98">
        <f>IF(Data!I287&gt;0,Data!I287,I266)</f>
        <v>65.599999999999994</v>
      </c>
      <c r="H421" s="98">
        <f>IF(Data!J287&gt;0,Data!J287,J266)</f>
        <v>69.5</v>
      </c>
      <c r="I421" s="98">
        <f>IF(Data!K287&gt;0,Data!K287,K266)</f>
        <v>72.099999999999994</v>
      </c>
      <c r="J421" s="98">
        <f>IF(Data!L287&gt;0,Data!L287,L266)</f>
        <v>68.5</v>
      </c>
      <c r="K421" s="98">
        <f>IF(Data!M287&gt;0,Data!M287,M266)</f>
        <v>69.8</v>
      </c>
      <c r="L421" s="98">
        <f>IF(Data!N287&gt;0,Data!N287,N266)</f>
        <v>82.208454000000003</v>
      </c>
      <c r="M421" s="98">
        <f>IF(Data!O287&gt;0,Data!O287,O266)</f>
        <v>85.416500000000013</v>
      </c>
      <c r="N421" s="98">
        <f>IF(Data!P287&gt;0,Data!P287,P266)</f>
        <v>88.216500000000011</v>
      </c>
      <c r="O421" s="94"/>
      <c r="P421" s="94"/>
    </row>
    <row r="422" spans="1:16">
      <c r="A422" s="258"/>
      <c r="B422" s="257">
        <f t="shared" si="6"/>
        <v>44378</v>
      </c>
      <c r="C422" s="98">
        <f>IF(Data!E288&gt;0,Data!E288,E267)</f>
        <v>57.3</v>
      </c>
      <c r="D422" s="98">
        <f>IF(Data!F288&gt;0,Data!F288,F267)</f>
        <v>59.3</v>
      </c>
      <c r="E422" s="98">
        <f>IF(Data!G288&gt;0,Data!G288,G267)</f>
        <v>60.1</v>
      </c>
      <c r="F422" s="98">
        <f>IF(Data!H288&gt;0,Data!H288,H267)</f>
        <v>63.4</v>
      </c>
      <c r="G422" s="98">
        <f>IF(Data!I288&gt;0,Data!I288,I267)</f>
        <v>65.599999999999994</v>
      </c>
      <c r="H422" s="98">
        <f>IF(Data!J288&gt;0,Data!J288,J267)</f>
        <v>69.5</v>
      </c>
      <c r="I422" s="98">
        <f>IF(Data!K288&gt;0,Data!K288,K267)</f>
        <v>72.099999999999994</v>
      </c>
      <c r="J422" s="98">
        <f>IF(Data!L288&gt;0,Data!L288,L267)</f>
        <v>68.5</v>
      </c>
      <c r="K422" s="98">
        <f>IF(Data!M288&gt;0,Data!M288,M267)</f>
        <v>69.8</v>
      </c>
      <c r="L422" s="98">
        <f>IF(Data!N288&gt;0,Data!N288,N267)</f>
        <v>69.7</v>
      </c>
      <c r="M422" s="98">
        <f>IF(Data!O288&gt;0,Data!O288,O267)</f>
        <v>84.81468000000001</v>
      </c>
      <c r="N422" s="98">
        <f>IF(Data!P288&gt;0,Data!P288,P267)</f>
        <v>87.614680000000007</v>
      </c>
      <c r="O422" s="94"/>
      <c r="P422" s="94"/>
    </row>
    <row r="423" spans="1:16">
      <c r="A423" s="258"/>
      <c r="B423" s="257">
        <f t="shared" si="6"/>
        <v>44385</v>
      </c>
      <c r="C423" s="98">
        <f>IF(Data!E289&gt;0,Data!E289,E268)</f>
        <v>57.3</v>
      </c>
      <c r="D423" s="98">
        <f>IF(Data!F289&gt;0,Data!F289,F268)</f>
        <v>59.3</v>
      </c>
      <c r="E423" s="98">
        <f>IF(Data!G289&gt;0,Data!G289,G268)</f>
        <v>60.1</v>
      </c>
      <c r="F423" s="98">
        <f>IF(Data!H289&gt;0,Data!H289,H268)</f>
        <v>63.4</v>
      </c>
      <c r="G423" s="98">
        <f>IF(Data!I289&gt;0,Data!I289,I268)</f>
        <v>65.599999999999994</v>
      </c>
      <c r="H423" s="98">
        <f>IF(Data!J289&gt;0,Data!J289,J268)</f>
        <v>69.5</v>
      </c>
      <c r="I423" s="98">
        <f>IF(Data!K289&gt;0,Data!K289,K268)</f>
        <v>72.099999999999994</v>
      </c>
      <c r="J423" s="98">
        <f>IF(Data!L289&gt;0,Data!L289,L268)</f>
        <v>68.5</v>
      </c>
      <c r="K423" s="98">
        <f>IF(Data!M289&gt;0,Data!M289,M268)</f>
        <v>69.8</v>
      </c>
      <c r="L423" s="98">
        <f>IF(Data!N289&gt;0,Data!N289,N268)</f>
        <v>69.7</v>
      </c>
      <c r="M423" s="98">
        <f>IF(Data!O289&gt;0,Data!O289,O268)</f>
        <v>84.566500000000005</v>
      </c>
      <c r="N423" s="98">
        <f>IF(Data!P289&gt;0,Data!P289,P268)</f>
        <v>87.366500000000002</v>
      </c>
      <c r="O423" s="94"/>
      <c r="P423" s="94"/>
    </row>
    <row r="424" spans="1:16">
      <c r="A424" s="258"/>
      <c r="B424" s="257">
        <f t="shared" si="6"/>
        <v>44392</v>
      </c>
      <c r="C424" s="98">
        <f>IF(Data!E290&gt;0,Data!E290,E269)</f>
        <v>57.3</v>
      </c>
      <c r="D424" s="98">
        <f>IF(Data!F290&gt;0,Data!F290,F269)</f>
        <v>59.3</v>
      </c>
      <c r="E424" s="98">
        <f>IF(Data!G290&gt;0,Data!G290,G269)</f>
        <v>60.1</v>
      </c>
      <c r="F424" s="98">
        <f>IF(Data!H290&gt;0,Data!H290,H269)</f>
        <v>63.4</v>
      </c>
      <c r="G424" s="98">
        <f>IF(Data!I290&gt;0,Data!I290,I269)</f>
        <v>65.599999999999994</v>
      </c>
      <c r="H424" s="98">
        <f>IF(Data!J290&gt;0,Data!J290,J269)</f>
        <v>69.5</v>
      </c>
      <c r="I424" s="98">
        <f>IF(Data!K290&gt;0,Data!K290,K269)</f>
        <v>72.099999999999994</v>
      </c>
      <c r="J424" s="98">
        <f>IF(Data!L290&gt;0,Data!L290,L269)</f>
        <v>68.5</v>
      </c>
      <c r="K424" s="98">
        <f>IF(Data!M290&gt;0,Data!M290,M269)</f>
        <v>69.8</v>
      </c>
      <c r="L424" s="98">
        <f>IF(Data!N290&gt;0,Data!N290,N269)</f>
        <v>69.7</v>
      </c>
      <c r="M424" s="98">
        <f>IF(Data!O290&gt;0,Data!O290,O269)</f>
        <v>85.316500000000005</v>
      </c>
      <c r="N424" s="98">
        <f>IF(Data!P290&gt;0,Data!P290,P269)</f>
        <v>88.116500000000002</v>
      </c>
      <c r="O424" s="94"/>
      <c r="P424" s="94"/>
    </row>
    <row r="425" spans="1:16">
      <c r="A425" s="258"/>
      <c r="B425" s="257">
        <f t="shared" si="6"/>
        <v>44399</v>
      </c>
      <c r="C425" s="98">
        <f>IF(Data!E291&gt;0,Data!E291,E270)</f>
        <v>57.3</v>
      </c>
      <c r="D425" s="98">
        <f>IF(Data!F291&gt;0,Data!F291,F270)</f>
        <v>59.3</v>
      </c>
      <c r="E425" s="98">
        <f>IF(Data!G291&gt;0,Data!G291,G270)</f>
        <v>60.1</v>
      </c>
      <c r="F425" s="98">
        <f>IF(Data!H291&gt;0,Data!H291,H270)</f>
        <v>63.4</v>
      </c>
      <c r="G425" s="98">
        <f>IF(Data!I291&gt;0,Data!I291,I270)</f>
        <v>65.599999999999994</v>
      </c>
      <c r="H425" s="98">
        <f>IF(Data!J291&gt;0,Data!J291,J270)</f>
        <v>69.5</v>
      </c>
      <c r="I425" s="98">
        <f>IF(Data!K291&gt;0,Data!K291,K270)</f>
        <v>72.099999999999994</v>
      </c>
      <c r="J425" s="98">
        <f>IF(Data!L291&gt;0,Data!L291,L270)</f>
        <v>68.5</v>
      </c>
      <c r="K425" s="98">
        <f>IF(Data!M291&gt;0,Data!M291,M270)</f>
        <v>69.8</v>
      </c>
      <c r="L425" s="98">
        <f>IF(Data!N291&gt;0,Data!N291,N270)</f>
        <v>69.7</v>
      </c>
      <c r="M425" s="98">
        <f>IF(Data!O291&gt;0,Data!O291,O270)</f>
        <v>85.066500000000005</v>
      </c>
      <c r="N425" s="98">
        <f>IF(Data!P291&gt;0,Data!P291,P270)</f>
        <v>87.866500000000002</v>
      </c>
      <c r="O425" s="94"/>
      <c r="P425" s="94"/>
    </row>
    <row r="426" spans="1:16">
      <c r="A426" s="258"/>
      <c r="B426" s="257">
        <f t="shared" si="6"/>
        <v>44406</v>
      </c>
      <c r="C426" s="98">
        <f>IF(Data!E292&gt;0,Data!E292,E271)</f>
        <v>57.3</v>
      </c>
      <c r="D426" s="98">
        <f>IF(Data!F292&gt;0,Data!F292,F271)</f>
        <v>59.3</v>
      </c>
      <c r="E426" s="98">
        <f>IF(Data!G292&gt;0,Data!G292,G271)</f>
        <v>60.1</v>
      </c>
      <c r="F426" s="98">
        <f>IF(Data!H292&gt;0,Data!H292,H271)</f>
        <v>63.4</v>
      </c>
      <c r="G426" s="98">
        <f>IF(Data!I292&gt;0,Data!I292,I271)</f>
        <v>65.599999999999994</v>
      </c>
      <c r="H426" s="98">
        <f>IF(Data!J292&gt;0,Data!J292,J271)</f>
        <v>69.5</v>
      </c>
      <c r="I426" s="98">
        <f>IF(Data!K292&gt;0,Data!K292,K271)</f>
        <v>72.099999999999994</v>
      </c>
      <c r="J426" s="98">
        <f>IF(Data!L292&gt;0,Data!L292,L271)</f>
        <v>68.5</v>
      </c>
      <c r="K426" s="98">
        <f>IF(Data!M292&gt;0,Data!M292,M271)</f>
        <v>69.8</v>
      </c>
      <c r="L426" s="98">
        <f>IF(Data!N292&gt;0,Data!N292,N271)</f>
        <v>69.7</v>
      </c>
      <c r="M426" s="98">
        <f>IF(Data!O292&gt;0,Data!O292,O271)</f>
        <v>84.716500000000011</v>
      </c>
      <c r="N426" s="98">
        <f>IF(Data!P292&gt;0,Data!P292,P271)</f>
        <v>87.516500000000008</v>
      </c>
      <c r="O426" s="94"/>
      <c r="P426" s="94"/>
    </row>
    <row r="427" spans="1:16">
      <c r="A427" s="258"/>
      <c r="B427" s="257">
        <f t="shared" si="6"/>
        <v>44413</v>
      </c>
      <c r="C427" s="98">
        <f>IF(Data!E293&gt;0,Data!E293,E272)</f>
        <v>57.3</v>
      </c>
      <c r="D427" s="98">
        <f>IF(Data!F293&gt;0,Data!F293,F272)</f>
        <v>59.3</v>
      </c>
      <c r="E427" s="98">
        <f>IF(Data!G293&gt;0,Data!G293,G272)</f>
        <v>60.1</v>
      </c>
      <c r="F427" s="98">
        <f>IF(Data!H293&gt;0,Data!H293,H272)</f>
        <v>63.4</v>
      </c>
      <c r="G427" s="98">
        <f>IF(Data!I293&gt;0,Data!I293,I272)</f>
        <v>65.599999999999994</v>
      </c>
      <c r="H427" s="98">
        <f>IF(Data!J293&gt;0,Data!J293,J272)</f>
        <v>69.5</v>
      </c>
      <c r="I427" s="98">
        <f>IF(Data!K293&gt;0,Data!K293,K272)</f>
        <v>72.099999999999994</v>
      </c>
      <c r="J427" s="98">
        <f>IF(Data!L293&gt;0,Data!L293,L272)</f>
        <v>68.5</v>
      </c>
      <c r="K427" s="98">
        <f>IF(Data!M293&gt;0,Data!M293,M272)</f>
        <v>69.8</v>
      </c>
      <c r="L427" s="98">
        <f>IF(Data!N293&gt;0,Data!N293,N272)</f>
        <v>69.7</v>
      </c>
      <c r="M427" s="98">
        <f>IF(Data!O293&gt;0,Data!O293,O272)</f>
        <v>71.400000000000006</v>
      </c>
      <c r="N427" s="98">
        <f>IF(Data!P293&gt;0,Data!P293,P272)</f>
        <v>86.496500000000012</v>
      </c>
      <c r="O427" s="94"/>
      <c r="P427" s="94"/>
    </row>
    <row r="428" spans="1:16">
      <c r="A428" s="258"/>
      <c r="B428" s="257"/>
      <c r="C428" s="98" t="str">
        <f>IF(Data!E294&gt;0,Data!E294,E273)</f>
        <v/>
      </c>
      <c r="D428" s="98" t="str">
        <f>IF(Data!F294&gt;0,Data!F294,F273)</f>
        <v/>
      </c>
      <c r="E428" s="98" t="str">
        <f>IF(Data!G294&gt;0,Data!G294,G273)</f>
        <v/>
      </c>
      <c r="F428" s="98" t="str">
        <f>IF(Data!H294&gt;0,Data!H294,H273)</f>
        <v/>
      </c>
      <c r="G428" s="98" t="str">
        <f>IF(Data!I294&gt;0,Data!I294,I273)</f>
        <v/>
      </c>
      <c r="H428" s="98" t="str">
        <f>IF(Data!J294&gt;0,Data!J294,J273)</f>
        <v/>
      </c>
      <c r="I428" s="98" t="str">
        <f>IF(Data!K294&gt;0,Data!K294,K273)</f>
        <v/>
      </c>
      <c r="J428" s="98" t="str">
        <f>IF(Data!L294&gt;0,Data!L294,L273)</f>
        <v/>
      </c>
      <c r="K428" s="98" t="str">
        <f>IF(Data!M294&gt;0,Data!M294,M273)</f>
        <v/>
      </c>
      <c r="L428" s="98" t="str">
        <f>IF(Data!N294&gt;0,Data!N294,N273)</f>
        <v/>
      </c>
      <c r="M428" s="98" t="str">
        <f>IF(Data!O294&gt;0,Data!O294,O273)</f>
        <v/>
      </c>
      <c r="N428" s="98" t="str">
        <f>IF(Data!P294&gt;0,Data!P294,P273)</f>
        <v/>
      </c>
      <c r="O428" s="94"/>
      <c r="P428" s="94"/>
    </row>
    <row r="429" spans="1:16">
      <c r="A429" s="258"/>
      <c r="B429" s="257"/>
      <c r="C429" s="98" t="str">
        <f>IF(Data!E295&gt;0,Data!E295,E274)</f>
        <v/>
      </c>
      <c r="D429" s="98" t="str">
        <f>IF(Data!F295&gt;0,Data!F295,F274)</f>
        <v/>
      </c>
      <c r="E429" s="98" t="str">
        <f>IF(Data!G295&gt;0,Data!G295,G274)</f>
        <v/>
      </c>
      <c r="F429" s="98" t="str">
        <f>IF(Data!H295&gt;0,Data!H295,H274)</f>
        <v/>
      </c>
      <c r="G429" s="98" t="str">
        <f>IF(Data!I295&gt;0,Data!I295,I274)</f>
        <v/>
      </c>
      <c r="H429" s="98" t="str">
        <f>IF(Data!J295&gt;0,Data!J295,J274)</f>
        <v/>
      </c>
      <c r="I429" s="98" t="str">
        <f>IF(Data!K295&gt;0,Data!K295,K274)</f>
        <v/>
      </c>
      <c r="J429" s="98" t="str">
        <f>IF(Data!L295&gt;0,Data!L295,L274)</f>
        <v/>
      </c>
      <c r="K429" s="98" t="str">
        <f>IF(Data!M295&gt;0,Data!M295,M274)</f>
        <v/>
      </c>
      <c r="L429" s="98" t="str">
        <f>IF(Data!N295&gt;0,Data!N295,N274)</f>
        <v/>
      </c>
      <c r="M429" s="98" t="str">
        <f>IF(Data!O295&gt;0,Data!O295,O274)</f>
        <v/>
      </c>
      <c r="N429" s="98" t="str">
        <f>IF(Data!P295&gt;0,Data!P295,P274)</f>
        <v/>
      </c>
      <c r="O429" s="94"/>
      <c r="P429" s="94"/>
    </row>
    <row r="430" spans="1:16">
      <c r="A430" s="259"/>
      <c r="B430" s="257"/>
      <c r="C430" s="98" t="str">
        <f>IF(Data!E296&gt;0,Data!E296,E275)</f>
        <v/>
      </c>
      <c r="D430" s="98" t="str">
        <f>IF(Data!F296&gt;0,Data!F296,F275)</f>
        <v/>
      </c>
      <c r="E430" s="98" t="str">
        <f>IF(Data!G296&gt;0,Data!G296,G275)</f>
        <v/>
      </c>
      <c r="F430" s="98" t="str">
        <f>IF(Data!H296&gt;0,Data!H296,H275)</f>
        <v/>
      </c>
      <c r="G430" s="98" t="str">
        <f>IF(Data!I296&gt;0,Data!I296,I275)</f>
        <v/>
      </c>
      <c r="H430" s="98" t="str">
        <f>IF(Data!J296&gt;0,Data!J296,J275)</f>
        <v/>
      </c>
      <c r="I430" s="98" t="str">
        <f>IF(Data!K296&gt;0,Data!K296,K275)</f>
        <v/>
      </c>
      <c r="J430" s="98" t="str">
        <f>IF(Data!L296&gt;0,Data!L296,L275)</f>
        <v/>
      </c>
      <c r="K430" s="98" t="str">
        <f>IF(Data!M296&gt;0,Data!M296,M275)</f>
        <v/>
      </c>
      <c r="L430" s="98" t="str">
        <f>IF(Data!N296&gt;0,Data!N296,N275)</f>
        <v/>
      </c>
      <c r="M430" s="98" t="str">
        <f>IF(Data!O296&gt;0,Data!O296,O275)</f>
        <v/>
      </c>
      <c r="N430" s="98" t="str">
        <f>IF(Data!P296&gt;0,Data!P296,P275)</f>
        <v/>
      </c>
      <c r="O430" s="94"/>
      <c r="P430" s="94"/>
    </row>
    <row r="431" spans="1:16" ht="13.8" thickBot="1">
      <c r="A431" s="103"/>
      <c r="B431" s="302"/>
      <c r="C431" s="108" t="str">
        <f>IF(Data!E297&gt;0,Data!E297,E276)</f>
        <v/>
      </c>
      <c r="D431" s="108" t="str">
        <f>IF(Data!F297&gt;0,Data!F297,F276)</f>
        <v/>
      </c>
      <c r="E431" s="108" t="str">
        <f>IF(Data!G297&gt;0,Data!G297,G276)</f>
        <v/>
      </c>
      <c r="F431" s="108" t="str">
        <f>IF(Data!H297&gt;0,Data!H297,H276)</f>
        <v/>
      </c>
      <c r="G431" s="108" t="str">
        <f>IF(Data!I297&gt;0,Data!I297,I276)</f>
        <v/>
      </c>
      <c r="H431" s="108" t="str">
        <f>IF(Data!J297&gt;0,Data!J297,J276)</f>
        <v/>
      </c>
      <c r="I431" s="108" t="str">
        <f>IF(Data!K297&gt;0,Data!K297,K276)</f>
        <v/>
      </c>
      <c r="J431" s="108" t="str">
        <f>IF(Data!L297&gt;0,Data!L297,L276)</f>
        <v/>
      </c>
      <c r="K431" s="108" t="str">
        <f>IF(Data!M297&gt;0,Data!M297,M276)</f>
        <v/>
      </c>
      <c r="L431" s="108" t="str">
        <f>IF(Data!N297&gt;0,Data!N297,N276)</f>
        <v/>
      </c>
      <c r="M431" s="108" t="str">
        <f>IF(Data!O297&gt;0,Data!O297,O276)</f>
        <v/>
      </c>
      <c r="N431" s="108" t="str">
        <f>IF(Data!P297&gt;0,Data!P297,P276)</f>
        <v/>
      </c>
      <c r="O431" s="303"/>
      <c r="P431" s="303"/>
    </row>
    <row r="432" spans="1:16">
      <c r="A432" s="179" t="s">
        <v>0</v>
      </c>
      <c r="B432" s="96"/>
      <c r="C432" s="96"/>
      <c r="D432" s="96"/>
      <c r="E432" s="96"/>
      <c r="F432" s="96"/>
      <c r="G432" s="96"/>
      <c r="H432" s="96"/>
      <c r="I432" s="96"/>
      <c r="J432" s="96"/>
      <c r="K432" s="96"/>
      <c r="L432" s="96"/>
      <c r="M432" s="96"/>
      <c r="N432" s="96"/>
      <c r="O432" s="93"/>
      <c r="P432" s="93"/>
    </row>
    <row r="433" spans="1:18" ht="12.75" customHeight="1"/>
    <row r="434" spans="1:18" ht="12.75" customHeight="1"/>
    <row r="435" spans="1:18" ht="13.8" thickBot="1">
      <c r="A435" s="95" t="s">
        <v>366</v>
      </c>
      <c r="B435" s="95"/>
      <c r="C435" s="95"/>
      <c r="D435" s="95"/>
      <c r="E435" s="95"/>
      <c r="F435" s="95"/>
      <c r="G435" s="95"/>
      <c r="H435" s="95"/>
      <c r="I435" s="95"/>
      <c r="J435" s="95"/>
      <c r="K435" s="95"/>
      <c r="L435" s="95"/>
      <c r="M435" s="95"/>
      <c r="N435" s="92"/>
      <c r="O435" s="92"/>
      <c r="P435" s="92"/>
    </row>
    <row r="436" spans="1:18">
      <c r="A436" s="96" t="s">
        <v>29</v>
      </c>
      <c r="B436" s="174" t="s">
        <v>33</v>
      </c>
      <c r="C436" s="592" t="s">
        <v>51</v>
      </c>
      <c r="D436" s="592"/>
      <c r="E436" s="589" t="s">
        <v>34</v>
      </c>
      <c r="F436" s="589"/>
      <c r="G436" s="589"/>
      <c r="H436" s="589"/>
      <c r="I436" s="589"/>
      <c r="J436" s="589"/>
      <c r="K436" s="589"/>
      <c r="L436" s="589"/>
      <c r="M436" s="589"/>
      <c r="N436" s="589"/>
      <c r="O436" s="589"/>
      <c r="P436" s="589"/>
    </row>
    <row r="437" spans="1:18" ht="13.8" thickBot="1">
      <c r="A437" s="103" t="s">
        <v>52</v>
      </c>
      <c r="B437" s="175" t="s">
        <v>49</v>
      </c>
      <c r="C437" s="92"/>
      <c r="D437" s="92"/>
      <c r="E437" s="448" t="s">
        <v>128</v>
      </c>
      <c r="F437" s="449" t="s">
        <v>69</v>
      </c>
      <c r="G437" s="449" t="s">
        <v>70</v>
      </c>
      <c r="H437" s="449" t="s">
        <v>71</v>
      </c>
      <c r="I437" s="449" t="s">
        <v>72</v>
      </c>
      <c r="J437" s="449" t="s">
        <v>73</v>
      </c>
      <c r="K437" s="449" t="s">
        <v>74</v>
      </c>
      <c r="L437" s="449" t="s">
        <v>75</v>
      </c>
      <c r="M437" s="449" t="s">
        <v>76</v>
      </c>
      <c r="N437" s="449" t="s">
        <v>77</v>
      </c>
      <c r="O437" s="449" t="s">
        <v>78</v>
      </c>
      <c r="P437" s="449" t="s">
        <v>79</v>
      </c>
      <c r="Q437" s="11"/>
      <c r="R437" s="11"/>
    </row>
    <row r="438" spans="1:18">
      <c r="A438" s="96"/>
      <c r="B438" s="105"/>
      <c r="C438" s="106"/>
      <c r="D438" s="106"/>
      <c r="E438" s="590" t="s">
        <v>159</v>
      </c>
      <c r="F438" s="591"/>
      <c r="G438" s="591"/>
      <c r="H438" s="591"/>
      <c r="I438" s="591"/>
      <c r="J438" s="591"/>
      <c r="K438" s="591"/>
      <c r="L438" s="591"/>
      <c r="M438" s="591"/>
      <c r="N438" s="591"/>
      <c r="O438" s="591"/>
      <c r="P438" s="591"/>
    </row>
    <row r="439" spans="1:18">
      <c r="A439" s="256">
        <v>2020</v>
      </c>
      <c r="B439" s="257">
        <v>43958</v>
      </c>
      <c r="C439" s="588" t="s">
        <v>230</v>
      </c>
      <c r="D439" s="587"/>
      <c r="E439" s="98">
        <f>IF(C362="","",C362*Data!C$625)</f>
        <v>1.2157314905551357</v>
      </c>
      <c r="F439" s="98">
        <f>IF(D362="","",D362*Data!D$625)</f>
        <v>1.4425638260597613</v>
      </c>
      <c r="G439" s="98">
        <f>IF(E362="","",E362*Data!E$625)</f>
        <v>3.7457291598141418</v>
      </c>
      <c r="H439" s="98">
        <f>IF(F362="","",F362*Data!F$625)</f>
        <v>8.7647961349782531</v>
      </c>
      <c r="I439" s="98">
        <f>IF(G362="","",G362*Data!G$625)</f>
        <v>13.205837952469341</v>
      </c>
      <c r="J439" s="98">
        <f>IF(H362="","",H362*Data!H$625)</f>
        <v>9.5919225549185221</v>
      </c>
      <c r="K439" s="98">
        <f>IF(I362="","",I362*Data!I$625)</f>
        <v>4.9481877181968592</v>
      </c>
      <c r="L439" s="98">
        <f>IF(J362="","",J362*Data!J$625)</f>
        <v>3.4959202453219471</v>
      </c>
      <c r="M439" s="98">
        <f>IF(K362="","",K362*Data!K$625)</f>
        <v>2.2025074949864325</v>
      </c>
      <c r="N439" s="98">
        <f>IF(L362="","",L362*Data!L$625)</f>
        <v>1.7112149169531603</v>
      </c>
      <c r="O439" s="98">
        <f>IF(M362="","",M362*Data!M$625)</f>
        <v>1.2552428119211347</v>
      </c>
      <c r="P439" s="98">
        <f>IF(N362="","",N362*Data!N$625)</f>
        <v>2.5602899154839509</v>
      </c>
    </row>
    <row r="440" spans="1:18">
      <c r="A440" s="258"/>
      <c r="B440" s="257">
        <f>B439+7</f>
        <v>43965</v>
      </c>
      <c r="C440" s="587"/>
      <c r="D440" s="587"/>
      <c r="E440" s="98">
        <f>IF(C363="","",C363*Data!C$625)</f>
        <v>1.2343704417571726</v>
      </c>
      <c r="F440" s="98">
        <f>IF(D363="","",D363*Data!D$625)</f>
        <v>1.4643790140878474</v>
      </c>
      <c r="G440" s="98">
        <f>IF(E363="","",E363*Data!E$625)</f>
        <v>3.8025123724853769</v>
      </c>
      <c r="H440" s="98">
        <f>IF(F363="","",F363*Data!F$625)</f>
        <v>8.8944576185106392</v>
      </c>
      <c r="I440" s="98">
        <f>IF(G363="","",G363*Data!G$625)</f>
        <v>13.371030631715243</v>
      </c>
      <c r="J440" s="98">
        <f>IF(H363="","",H363*Data!H$625)</f>
        <v>9.7180647094297257</v>
      </c>
      <c r="K440" s="98">
        <f>IF(I363="","",I363*Data!I$625)</f>
        <v>5.0123195324189531</v>
      </c>
      <c r="L440" s="98">
        <f>IF(J363="","",J363*Data!J$625)</f>
        <v>3.5396888803077666</v>
      </c>
      <c r="M440" s="98">
        <f>IF(K363="","",K363*Data!K$625)</f>
        <v>2.2298967052719023</v>
      </c>
      <c r="N440" s="98">
        <f>IF(L363="","",L363*Data!L$625)</f>
        <v>1.7273537691879186</v>
      </c>
      <c r="O440" s="98">
        <f>IF(M363="","",M363*Data!M$625)</f>
        <v>1.2664700000287235</v>
      </c>
      <c r="P440" s="98">
        <f>IF(N363="","",N363*Data!N$625)</f>
        <v>2.5826512772369763</v>
      </c>
    </row>
    <row r="441" spans="1:18">
      <c r="A441" s="258"/>
      <c r="B441" s="257">
        <f t="shared" ref="B441:B502" si="7">B440+7</f>
        <v>43972</v>
      </c>
      <c r="C441" s="93"/>
      <c r="D441" s="93"/>
      <c r="E441" s="98">
        <f>IF(C364="","",C364*Data!C$625)</f>
        <v>1.2558406260531898</v>
      </c>
      <c r="F441" s="98">
        <f>IF(D364="","",D364*Data!D$625)</f>
        <v>1.4895079015632373</v>
      </c>
      <c r="G441" s="98">
        <f>IF(E364="","",E364*Data!E$625)</f>
        <v>3.8684089402766877</v>
      </c>
      <c r="H441" s="98">
        <f>IF(F364="","",F364*Data!F$625)</f>
        <v>9.0449289697704494</v>
      </c>
      <c r="I441" s="98">
        <f>IF(G364="","",G364*Data!G$625)</f>
        <v>13.588893440575777</v>
      </c>
      <c r="J441" s="98">
        <f>IF(H364="","",H364*Data!H$625)</f>
        <v>9.8844261016111652</v>
      </c>
      <c r="K441" s="98">
        <f>IF(I364="","",I364*Data!I$625)</f>
        <v>5.0968991714654823</v>
      </c>
      <c r="L441" s="98">
        <f>IF(J364="","",J364*Data!J$625)</f>
        <v>3.5821311930212891</v>
      </c>
      <c r="M441" s="98">
        <f>IF(K364="","",K364*Data!K$625)</f>
        <v>2.2564559394881161</v>
      </c>
      <c r="N441" s="98">
        <f>IF(L364="","",L364*Data!L$625)</f>
        <v>1.7403889959929157</v>
      </c>
      <c r="O441" s="98">
        <f>IF(M364="","",M364*Data!M$625)</f>
        <v>1.2755381135002373</v>
      </c>
      <c r="P441" s="98">
        <f>IF(N364="","",N364*Data!N$625)</f>
        <v>2.6007123771144207</v>
      </c>
    </row>
    <row r="442" spans="1:18">
      <c r="A442" s="258"/>
      <c r="B442" s="257">
        <f t="shared" si="7"/>
        <v>43979</v>
      </c>
      <c r="C442" s="93"/>
      <c r="D442" s="93"/>
      <c r="E442" s="98">
        <f>IF(C365="","",C365*Data!C$625)</f>
        <v>1.228236103386882</v>
      </c>
      <c r="F442" s="98">
        <f>IF(D365="","",D365*Data!D$625)</f>
        <v>1.4571993319520216</v>
      </c>
      <c r="G442" s="98">
        <f>IF(E365="","",E365*Data!E$625)</f>
        <v>3.7870897715129428</v>
      </c>
      <c r="H442" s="98">
        <f>IF(F365="","",F365*Data!F$625)</f>
        <v>8.8592409192796211</v>
      </c>
      <c r="I442" s="98">
        <f>IF(G365="","",G365*Data!G$625)</f>
        <v>13.366242438113911</v>
      </c>
      <c r="J442" s="98">
        <f>IF(H365="","",H365*Data!H$625)</f>
        <v>9.7144084150960666</v>
      </c>
      <c r="K442" s="98">
        <f>IF(I365="","",I365*Data!I$625)</f>
        <v>5.010460639253095</v>
      </c>
      <c r="L442" s="98">
        <f>IF(J365="","",J365*Data!J$625)</f>
        <v>3.5430046859885111</v>
      </c>
      <c r="M442" s="98">
        <f>IF(K365="","",K365*Data!K$625)</f>
        <v>2.2319716454450442</v>
      </c>
      <c r="N442" s="98">
        <f>IF(L365="","",L365*Data!L$625)</f>
        <v>1.7360439203912501</v>
      </c>
      <c r="O442" s="98">
        <f>IF(M365="","",M365*Data!M$625)</f>
        <v>1.2725154090097326</v>
      </c>
      <c r="P442" s="98">
        <f>IF(N365="","",N365*Data!N$625)</f>
        <v>2.5946920104886058</v>
      </c>
    </row>
    <row r="443" spans="1:18">
      <c r="A443" s="258"/>
      <c r="B443" s="257">
        <f t="shared" si="7"/>
        <v>43986</v>
      </c>
      <c r="C443" s="93"/>
      <c r="D443" s="93"/>
      <c r="E443" s="98">
        <f>IF(C366="","",C366*Data!C$625)</f>
        <v>1.2834451487194976</v>
      </c>
      <c r="F443" s="98">
        <f>IF(D366="","",D366*Data!D$625)</f>
        <v>1.5218164711744533</v>
      </c>
      <c r="G443" s="98">
        <f>IF(E366="","",E366*Data!E$625)</f>
        <v>3.9300993441664245</v>
      </c>
      <c r="H443" s="98">
        <f>IF(F366="","",F366*Data!F$625)</f>
        <v>9.1857957666945254</v>
      </c>
      <c r="I443" s="98">
        <f>IF(G366="","",G366*Data!G$625)</f>
        <v>13.768450700625669</v>
      </c>
      <c r="J443" s="98">
        <f>IF(H366="","",H366*Data!H$625)</f>
        <v>10.021537139123343</v>
      </c>
      <c r="K443" s="98">
        <f>IF(I366="","",I366*Data!I$625)</f>
        <v>5.1666076651851496</v>
      </c>
      <c r="L443" s="98">
        <f>IF(J366="","",J366*Data!J$625)</f>
        <v>3.6152892498287286</v>
      </c>
      <c r="M443" s="98">
        <f>IF(K366="","",K366*Data!K$625)</f>
        <v>2.277205341219533</v>
      </c>
      <c r="N443" s="98">
        <f>IF(L366="","",L366*Data!L$625)</f>
        <v>1.7549760355127937</v>
      </c>
      <c r="O443" s="98">
        <f>IF(M366="","",M366*Data!M$625)</f>
        <v>1.2856857642897885</v>
      </c>
      <c r="P443" s="98">
        <f>IF(N366="","",N366*Data!N$625)</f>
        <v>2.6209236079296554</v>
      </c>
    </row>
    <row r="444" spans="1:18">
      <c r="A444" s="258"/>
      <c r="B444" s="257">
        <f t="shared" si="7"/>
        <v>43993</v>
      </c>
      <c r="C444" s="93"/>
      <c r="D444" s="93"/>
      <c r="E444" s="98">
        <f>IF(C367="","",C367*Data!C$625)</f>
        <v>1.2843888930841576</v>
      </c>
      <c r="F444" s="98">
        <f>IF(D367="","",D367*Data!D$625)</f>
        <v>1.522921037656888</v>
      </c>
      <c r="G444" s="98">
        <f>IF(E367="","",E367*Data!E$625)</f>
        <v>3.9237900983140652</v>
      </c>
      <c r="H444" s="98">
        <f>IF(F367="","",F367*Data!F$625)</f>
        <v>9.1713889351909259</v>
      </c>
      <c r="I444" s="98">
        <f>IF(G367="","",G367*Data!G$625)</f>
        <v>13.720568764612365</v>
      </c>
      <c r="J444" s="98">
        <f>IF(H367="","",H367*Data!H$625)</f>
        <v>9.9849741957867639</v>
      </c>
      <c r="K444" s="98">
        <f>IF(I367="","",I367*Data!I$625)</f>
        <v>5.1480187335265724</v>
      </c>
      <c r="L444" s="98">
        <f>IF(J367="","",J367*Data!J$625)</f>
        <v>3.601362865969604</v>
      </c>
      <c r="M444" s="98">
        <f>IF(K367="","",K367*Data!K$625)</f>
        <v>2.2684905924923378</v>
      </c>
      <c r="N444" s="98">
        <f>IF(L367="","",L367*Data!L$625)</f>
        <v>1.7450444341375577</v>
      </c>
      <c r="O444" s="98">
        <f>IF(M367="","",M367*Data!M$625)</f>
        <v>1.2787767254543494</v>
      </c>
      <c r="P444" s="98">
        <f>IF(N367="","",N367*Data!N$625)</f>
        <v>2.6071627699277933</v>
      </c>
    </row>
    <row r="445" spans="1:18">
      <c r="A445" s="258"/>
      <c r="B445" s="257">
        <f t="shared" si="7"/>
        <v>44000</v>
      </c>
      <c r="C445" s="93"/>
      <c r="D445" s="93"/>
      <c r="E445" s="98">
        <f>IF(C368="","",C368*Data!C$625)</f>
        <v>1.2794342351696921</v>
      </c>
      <c r="F445" s="98">
        <f>IF(D368="","",D368*Data!D$625)</f>
        <v>1.5171220636241058</v>
      </c>
      <c r="G445" s="98">
        <f>IF(E368="","",E368*Data!E$625)</f>
        <v>3.9258931802648518</v>
      </c>
      <c r="H445" s="98">
        <f>IF(F368="","",F368*Data!F$625)</f>
        <v>9.176191212358793</v>
      </c>
      <c r="I445" s="98">
        <f>IF(G368="","",G368*Data!G$625)</f>
        <v>13.768450700625669</v>
      </c>
      <c r="J445" s="98">
        <f>IF(H368="","",H368*Data!H$625)</f>
        <v>10.021537139123343</v>
      </c>
      <c r="K445" s="98">
        <f>IF(I368="","",I368*Data!I$625)</f>
        <v>5.1666076651851496</v>
      </c>
      <c r="L445" s="98">
        <f>IF(J368="","",J368*Data!J$625)</f>
        <v>3.6278893114155553</v>
      </c>
      <c r="M445" s="98">
        <f>IF(K368="","",K368*Data!K$625)</f>
        <v>2.2850901138774713</v>
      </c>
      <c r="N445" s="98">
        <f>IF(L368="","",L368*Data!L$625)</f>
        <v>1.7602521987433879</v>
      </c>
      <c r="O445" s="98">
        <f>IF(M368="","",M368*Data!M$625)</f>
        <v>1.2893561911711158</v>
      </c>
      <c r="P445" s="98">
        <f>IF(N368="","",N368*Data!N$625)</f>
        <v>2.6282340531181445</v>
      </c>
    </row>
    <row r="446" spans="1:18">
      <c r="A446" s="258"/>
      <c r="B446" s="257">
        <f t="shared" si="7"/>
        <v>44007</v>
      </c>
      <c r="C446" s="93"/>
      <c r="D446" s="93"/>
      <c r="E446" s="98">
        <f>IF(C369="","",C369*Data!C$625)</f>
        <v>1.3034997164685247</v>
      </c>
      <c r="F446" s="98">
        <f>IF(D369="","",D369*Data!D$625)</f>
        <v>1.5452885089261914</v>
      </c>
      <c r="G446" s="98">
        <f>IF(E369="","",E369*Data!E$625)</f>
        <v>3.9385116719695707</v>
      </c>
      <c r="H446" s="98">
        <f>IF(F369="","",F369*Data!F$625)</f>
        <v>9.2050048753659901</v>
      </c>
      <c r="I446" s="98">
        <f>IF(G369="","",G369*Data!G$625)</f>
        <v>13.792391668632321</v>
      </c>
      <c r="J446" s="98">
        <f>IF(H369="","",H369*Data!H$625)</f>
        <v>10.039818610791633</v>
      </c>
      <c r="K446" s="98">
        <f>IF(I369="","",I369*Data!I$625)</f>
        <v>5.1759021310144391</v>
      </c>
      <c r="L446" s="98">
        <f>IF(J369="","",J369*Data!J$625)</f>
        <v>3.6278893114155553</v>
      </c>
      <c r="M446" s="98">
        <f>IF(K369="","",K369*Data!K$625)</f>
        <v>2.2850901138774713</v>
      </c>
      <c r="N446" s="98">
        <f>IF(L369="","",L369*Data!L$625)</f>
        <v>1.7593211111144593</v>
      </c>
      <c r="O446" s="98">
        <f>IF(M369="","",M369*Data!M$625)</f>
        <v>1.2887084687802932</v>
      </c>
      <c r="P446" s="98">
        <f>IF(N369="","",N369*Data!N$625)</f>
        <v>2.6269439745554699</v>
      </c>
    </row>
    <row r="447" spans="1:18">
      <c r="A447" s="258"/>
      <c r="B447" s="257">
        <f t="shared" si="7"/>
        <v>44014</v>
      </c>
      <c r="C447" s="93"/>
      <c r="D447" s="93"/>
      <c r="E447" s="98">
        <f>IF(C370="","",C370*Data!C$625)</f>
        <v>1.3780555212766723</v>
      </c>
      <c r="F447" s="98">
        <f>IF(D370="","",D370*Data!D$625)</f>
        <v>1.6325492610385353</v>
      </c>
      <c r="G447" s="98">
        <f>IF(E370="","",E370*Data!E$625)</f>
        <v>4.1663455499714415</v>
      </c>
      <c r="H447" s="98">
        <f>IF(F370="","",F370*Data!F$625)</f>
        <v>9.7252515685514993</v>
      </c>
      <c r="I447" s="98">
        <f>IF(G370="","",G370*Data!G$625)</f>
        <v>14.59441409685517</v>
      </c>
      <c r="J447" s="98">
        <f>IF(H370="","",H370*Data!H$625)</f>
        <v>10.652247911679357</v>
      </c>
      <c r="K447" s="98">
        <f>IF(I370="","",I370*Data!I$625)</f>
        <v>5.4872667362956191</v>
      </c>
      <c r="L447" s="98">
        <f>IF(J370="","",J370*Data!J$625)</f>
        <v>3.8606588702037796</v>
      </c>
      <c r="M447" s="98">
        <f>IF(K370="","",K370*Data!K$625)</f>
        <v>2.4307509140320174</v>
      </c>
      <c r="N447" s="98">
        <f>IF(L370="","",L370*Data!L$625)</f>
        <v>1.8716723516718163</v>
      </c>
      <c r="O447" s="98">
        <f>IF(M370="","",M370*Data!M$625)</f>
        <v>1.3668669706061989</v>
      </c>
      <c r="P447" s="98">
        <f>IF(N370="","",N370*Data!N$625)</f>
        <v>2.7826134544515346</v>
      </c>
    </row>
    <row r="448" spans="1:18">
      <c r="A448" s="258"/>
      <c r="B448" s="257">
        <f t="shared" si="7"/>
        <v>44021</v>
      </c>
      <c r="C448" s="93"/>
      <c r="D448" s="93"/>
      <c r="E448" s="98">
        <f>IF(C371="","",C371*Data!C$625)</f>
        <v>1.3966944724787094</v>
      </c>
      <c r="F448" s="98">
        <f>IF(D371="","",D371*Data!D$625)</f>
        <v>1.6543644490666214</v>
      </c>
      <c r="G448" s="98">
        <f>IF(E371="","",E371*Data!E$625)</f>
        <v>4.2322421177627518</v>
      </c>
      <c r="H448" s="98">
        <f>IF(F371="","",F371*Data!F$625)</f>
        <v>9.8757229198113059</v>
      </c>
      <c r="I448" s="98">
        <f>IF(G371="","",G371*Data!G$625)</f>
        <v>14.790730034509716</v>
      </c>
      <c r="J448" s="98">
        <f>IF(H371="","",H371*Data!H$625)</f>
        <v>10.802155979359336</v>
      </c>
      <c r="K448" s="98">
        <f>IF(I371="","",I371*Data!I$625)</f>
        <v>5.5634813560957879</v>
      </c>
      <c r="L448" s="98">
        <f>IF(J371="","",J371*Data!J$625)</f>
        <v>3.9117222776872369</v>
      </c>
      <c r="M448" s="98">
        <f>IF(K371="","",K371*Data!K$625)</f>
        <v>2.4627049926983995</v>
      </c>
      <c r="N448" s="98">
        <f>IF(L371="","",L371*Data!L$625)</f>
        <v>1.8968117176528825</v>
      </c>
      <c r="O448" s="98">
        <f>IF(M371="","",M371*Data!M$625)</f>
        <v>1.3843554751584042</v>
      </c>
      <c r="P448" s="98">
        <f>IF(N371="","",N371*Data!N$625)</f>
        <v>2.817445575643748</v>
      </c>
    </row>
    <row r="449" spans="1:16">
      <c r="A449" s="258"/>
      <c r="B449" s="257">
        <f t="shared" si="7"/>
        <v>44028</v>
      </c>
      <c r="C449" s="93"/>
      <c r="D449" s="93"/>
      <c r="E449" s="98">
        <f>IF(C372="","",C372*Data!C$625)</f>
        <v>1.3622478031686158</v>
      </c>
      <c r="F449" s="98">
        <f>IF(D372="","",D372*Data!D$625)</f>
        <v>1.6140477724577538</v>
      </c>
      <c r="G449" s="98">
        <f>IF(E372="","",E372*Data!E$625)</f>
        <v>4.137603429977359</v>
      </c>
      <c r="H449" s="98">
        <f>IF(F372="","",F372*Data!F$625)</f>
        <v>9.6596204472573266</v>
      </c>
      <c r="I449" s="98">
        <f>IF(G372="","",G372*Data!G$625)</f>
        <v>14.479497450423239</v>
      </c>
      <c r="J449" s="98">
        <f>IF(H372="","",H372*Data!H$625)</f>
        <v>10.564496847671563</v>
      </c>
      <c r="K449" s="98">
        <f>IF(I372="","",I372*Data!I$625)</f>
        <v>5.4426533003150315</v>
      </c>
      <c r="L449" s="98">
        <f>IF(J372="","",J372*Data!J$625)</f>
        <v>3.8294902968047873</v>
      </c>
      <c r="M449" s="98">
        <f>IF(K372="","",K372*Data!K$625)</f>
        <v>2.4112464764044859</v>
      </c>
      <c r="N449" s="98">
        <f>IF(L372="","",L372*Data!L$625)</f>
        <v>1.8608096626676522</v>
      </c>
      <c r="O449" s="98">
        <f>IF(M372="","",M372*Data!M$625)</f>
        <v>1.3593102093799374</v>
      </c>
      <c r="P449" s="98">
        <f>IF(N372="","",N372*Data!N$625)</f>
        <v>2.7675625378869984</v>
      </c>
    </row>
    <row r="450" spans="1:16">
      <c r="A450" s="258"/>
      <c r="B450" s="257">
        <f t="shared" si="7"/>
        <v>44035</v>
      </c>
      <c r="C450" s="93"/>
      <c r="D450" s="93"/>
      <c r="E450" s="98">
        <f>IF(C373="","",C373*Data!C$625)</f>
        <v>1.3339354722288128</v>
      </c>
      <c r="F450" s="98">
        <f>IF(D373="","",D373*Data!D$625)</f>
        <v>1.5809107779847116</v>
      </c>
      <c r="G450" s="98">
        <f>IF(E373="","",E373*Data!E$625)</f>
        <v>4.0941397363277714</v>
      </c>
      <c r="H450" s="98">
        <f>IF(F373="","",F373*Data!F$625)</f>
        <v>9.5603733857880915</v>
      </c>
      <c r="I450" s="98">
        <f>IF(G373="","",G373*Data!G$625)</f>
        <v>14.345428029585987</v>
      </c>
      <c r="J450" s="98">
        <f>IF(H373="","",H373*Data!H$625)</f>
        <v>10.462120606329139</v>
      </c>
      <c r="K450" s="98">
        <f>IF(I373="","",I373*Data!I$625)</f>
        <v>5.3906042916710142</v>
      </c>
      <c r="L450" s="98">
        <f>IF(J373="","",J373*Data!J$625)</f>
        <v>3.7943427565889012</v>
      </c>
      <c r="M450" s="98">
        <f>IF(K373="","",K373*Data!K$625)</f>
        <v>2.389252110569184</v>
      </c>
      <c r="N450" s="98">
        <f>IF(L373="","",L373*Data!L$625)</f>
        <v>1.8465329856907504</v>
      </c>
      <c r="O450" s="98">
        <f>IF(M373="","",M373*Data!M$625)</f>
        <v>1.3493784660539936</v>
      </c>
      <c r="P450" s="98">
        <f>IF(N373="","",N373*Data!N$625)</f>
        <v>2.7477813332593217</v>
      </c>
    </row>
    <row r="451" spans="1:16">
      <c r="A451" s="258"/>
      <c r="B451" s="257">
        <f t="shared" si="7"/>
        <v>44042</v>
      </c>
      <c r="C451" s="93"/>
      <c r="D451" s="93"/>
      <c r="E451" s="98">
        <f>IF(C374="","",C374*Data!C$625)</f>
        <v>1.3608321866216255</v>
      </c>
      <c r="F451" s="98">
        <f>IF(D374="","",D374*Data!D$625)</f>
        <v>1.6123909227341016</v>
      </c>
      <c r="G451" s="98">
        <f>IF(E374="","",E374*Data!E$625)</f>
        <v>4.1824691782608046</v>
      </c>
      <c r="H451" s="98">
        <f>IF(F374="","",F374*Data!F$625)</f>
        <v>9.7620690268384731</v>
      </c>
      <c r="I451" s="98">
        <f>IF(G374="","",G374*Data!G$625)</f>
        <v>14.627931452064482</v>
      </c>
      <c r="J451" s="98">
        <f>IF(H374="","",H374*Data!H$625)</f>
        <v>10.677841972014964</v>
      </c>
      <c r="K451" s="98">
        <f>IF(I374="","",I374*Data!I$625)</f>
        <v>5.5002789884566239</v>
      </c>
      <c r="L451" s="98">
        <f>IF(J374="","",J374*Data!J$625)</f>
        <v>3.8752484151990529</v>
      </c>
      <c r="M451" s="98">
        <f>IF(K374="","",K374*Data!K$625)</f>
        <v>2.4398806507938406</v>
      </c>
      <c r="N451" s="98">
        <f>IF(L374="","",L374*Data!L$625)</f>
        <v>1.8834661283049094</v>
      </c>
      <c r="O451" s="98">
        <f>IF(M374="","",M374*Data!M$625)</f>
        <v>1.3750714542232831</v>
      </c>
      <c r="P451" s="98">
        <f>IF(N374="","",N374*Data!N$625)</f>
        <v>2.7989544495787464</v>
      </c>
    </row>
    <row r="452" spans="1:16">
      <c r="A452" s="258"/>
      <c r="B452" s="257">
        <f t="shared" si="7"/>
        <v>44049</v>
      </c>
      <c r="C452" s="93"/>
      <c r="D452" s="93"/>
      <c r="E452" s="98">
        <f>IF(C375="","",C375*Data!C$625)</f>
        <v>1.3983460251168642</v>
      </c>
      <c r="F452" s="98">
        <f>IF(D375="","",D375*Data!D$625)</f>
        <v>1.6562974404108821</v>
      </c>
      <c r="G452" s="98">
        <f>IF(E375="","",E375*Data!E$625)</f>
        <v>4.2995407401879193</v>
      </c>
      <c r="H452" s="98">
        <f>IF(F375="","",F375*Data!F$625)</f>
        <v>10.029395789183026</v>
      </c>
      <c r="I452" s="98">
        <f>IF(G375="","",G375*Data!G$625)</f>
        <v>15.030139714576237</v>
      </c>
      <c r="J452" s="98">
        <f>IF(H375="","",H375*Data!H$625)</f>
        <v>10.984970696042238</v>
      </c>
      <c r="K452" s="98">
        <f>IF(I375="","",I375*Data!I$625)</f>
        <v>5.6564260143886775</v>
      </c>
      <c r="L452" s="98">
        <f>IF(J375="","",J375*Data!J$625)</f>
        <v>3.9700804576683297</v>
      </c>
      <c r="M452" s="98">
        <f>IF(K375="","",K375*Data!K$625)</f>
        <v>2.499223939745693</v>
      </c>
      <c r="N452" s="98">
        <f>IF(L375="","",L375*Data!L$625)</f>
        <v>1.918226733118235</v>
      </c>
      <c r="O452" s="98">
        <f>IF(M375="","",M375*Data!M$625)</f>
        <v>1.3992530901473199</v>
      </c>
      <c r="P452" s="98">
        <f>IF(N375="","",N375*Data!N$625)</f>
        <v>2.8471173825852634</v>
      </c>
    </row>
    <row r="453" spans="1:16">
      <c r="A453" s="258"/>
      <c r="B453" s="257">
        <f t="shared" si="7"/>
        <v>44056</v>
      </c>
      <c r="C453" s="93"/>
      <c r="D453" s="93"/>
      <c r="E453" s="98">
        <f>IF(C376="","",C376*Data!C$625)</f>
        <v>1.3516306790661896</v>
      </c>
      <c r="F453" s="98">
        <f>IF(D376="","",D376*Data!D$625)</f>
        <v>1.601621399530363</v>
      </c>
      <c r="G453" s="98">
        <f>IF(E376="","",E376*Data!E$625)</f>
        <v>4.1691496592391566</v>
      </c>
      <c r="H453" s="98">
        <f>IF(F376="","",F376*Data!F$625)</f>
        <v>9.7316546047753203</v>
      </c>
      <c r="I453" s="98">
        <f>IF(G376="","",G376*Data!G$625)</f>
        <v>14.6542665168718</v>
      </c>
      <c r="J453" s="98">
        <f>IF(H376="","",H376*Data!H$625)</f>
        <v>10.697951590850082</v>
      </c>
      <c r="K453" s="98">
        <f>IF(I376="","",I376*Data!I$625)</f>
        <v>5.5105029008688415</v>
      </c>
      <c r="L453" s="98">
        <f>IF(J376="","",J376*Data!J$625)</f>
        <v>3.8865221545135822</v>
      </c>
      <c r="M453" s="98">
        <f>IF(K376="","",K376*Data!K$625)</f>
        <v>2.4469354473825224</v>
      </c>
      <c r="N453" s="98">
        <f>IF(L376="","",L376*Data!L$625)</f>
        <v>1.8868801162776467</v>
      </c>
      <c r="O453" s="98">
        <f>IF(M376="","",M376*Data!M$625)</f>
        <v>1.3774464363229653</v>
      </c>
      <c r="P453" s="98">
        <f>IF(N376="","",N376*Data!N$625)</f>
        <v>2.8036847376418863</v>
      </c>
    </row>
    <row r="454" spans="1:16">
      <c r="A454" s="258"/>
      <c r="B454" s="257">
        <f t="shared" si="7"/>
        <v>44063</v>
      </c>
      <c r="C454" s="93"/>
      <c r="D454" s="93"/>
      <c r="E454" s="98">
        <f>IF(C377="","",C377*Data!C$625)</f>
        <v>1.3867851566497782</v>
      </c>
      <c r="F454" s="98">
        <f>IF(D377="","",D377*Data!D$625)</f>
        <v>1.6427665010010568</v>
      </c>
      <c r="G454" s="98">
        <f>IF(E377="","",E377*Data!E$625)</f>
        <v>4.276406838729268</v>
      </c>
      <c r="H454" s="98">
        <f>IF(F377="","",F377*Data!F$625)</f>
        <v>9.9765707403364967</v>
      </c>
      <c r="I454" s="98">
        <f>IF(G377="","",G377*Data!G$625)</f>
        <v>15.013381036971582</v>
      </c>
      <c r="J454" s="98">
        <f>IF(H377="","",H377*Data!H$625)</f>
        <v>10.972173665874436</v>
      </c>
      <c r="K454" s="98">
        <f>IF(I377="","",I377*Data!I$625)</f>
        <v>5.649919888308176</v>
      </c>
      <c r="L454" s="98">
        <f>IF(J377="","",J377*Data!J$625)</f>
        <v>3.9826805192551569</v>
      </c>
      <c r="M454" s="98">
        <f>IF(K377="","",K377*Data!K$625)</f>
        <v>2.5071087124036313</v>
      </c>
      <c r="N454" s="98">
        <f>IF(L377="","",L377*Data!L$625)</f>
        <v>1.9278479719504951</v>
      </c>
      <c r="O454" s="98">
        <f>IF(M377="","",M377*Data!M$625)</f>
        <v>1.4059462215191516</v>
      </c>
      <c r="P454" s="98">
        <f>IF(N377="","",N377*Data!N$625)</f>
        <v>2.860448194399567</v>
      </c>
    </row>
    <row r="455" spans="1:16">
      <c r="A455" s="258"/>
      <c r="B455" s="257">
        <f t="shared" si="7"/>
        <v>44070</v>
      </c>
      <c r="C455" s="93"/>
      <c r="D455" s="93"/>
      <c r="E455" s="98">
        <f>IF(C378="","",C378*Data!C$625)</f>
        <v>1.4066037883076403</v>
      </c>
      <c r="F455" s="98">
        <f>IF(D378="","",D378*Data!D$625)</f>
        <v>1.6659623971321862</v>
      </c>
      <c r="G455" s="98">
        <f>IF(E378="","",E378*Data!E$625)</f>
        <v>4.3359941606682195</v>
      </c>
      <c r="H455" s="98">
        <f>IF(F378="","",F378*Data!F$625)</f>
        <v>10.112635260092707</v>
      </c>
      <c r="I455" s="98">
        <f>IF(G378="","",G378*Data!G$625)</f>
        <v>15.216879265028124</v>
      </c>
      <c r="J455" s="98">
        <f>IF(H378="","",H378*Data!H$625)</f>
        <v>11.127566175054902</v>
      </c>
      <c r="K455" s="98">
        <f>IF(I378="","",I378*Data!I$625)</f>
        <v>5.7289228478571319</v>
      </c>
      <c r="L455" s="98">
        <f>IF(J378="","",J378*Data!J$625)</f>
        <v>4.0410386992362497</v>
      </c>
      <c r="M455" s="98">
        <f>IF(K378="","",K378*Data!K$625)</f>
        <v>2.5436276594509244</v>
      </c>
      <c r="N455" s="98">
        <f>IF(L378="","",L378*Data!L$625)</f>
        <v>1.9588842262481074</v>
      </c>
      <c r="O455" s="98">
        <f>IF(M378="","",M378*Data!M$625)</f>
        <v>1.427536967879899</v>
      </c>
      <c r="P455" s="98">
        <f>IF(N378="","",N378*Data!N$625)</f>
        <v>2.903450813155386</v>
      </c>
    </row>
    <row r="456" spans="1:16">
      <c r="A456" s="258"/>
      <c r="B456" s="257">
        <f t="shared" si="7"/>
        <v>44077</v>
      </c>
      <c r="C456" s="93"/>
      <c r="D456" s="93"/>
      <c r="E456" s="98">
        <f>IF(C379="","",C379*Data!C$625)</f>
        <v>1.3782914573678373</v>
      </c>
      <c r="F456" s="98">
        <f>IF(D379="","",D379*Data!D$625)</f>
        <v>1.6328254026591442</v>
      </c>
      <c r="G456" s="98">
        <f>IF(E379="","",E379*Data!E$625)</f>
        <v>4.2595821831229763</v>
      </c>
      <c r="H456" s="98">
        <f>IF(F379="","",F379*Data!F$625)</f>
        <v>9.9381525229935672</v>
      </c>
      <c r="I456" s="98">
        <f>IF(G379="","",G379*Data!G$625)</f>
        <v>14.982257778562932</v>
      </c>
      <c r="J456" s="98">
        <f>IF(H379="","",H379*Data!H$625)</f>
        <v>10.948407752705657</v>
      </c>
      <c r="K456" s="98">
        <f>IF(I379="","",I379*Data!I$625)</f>
        <v>5.6378370827300994</v>
      </c>
      <c r="L456" s="98">
        <f>IF(J379="","",J379*Data!J$625)</f>
        <v>3.9873226472081988</v>
      </c>
      <c r="M456" s="98">
        <f>IF(K379="","",K379*Data!K$625)</f>
        <v>2.5100136286460297</v>
      </c>
      <c r="N456" s="98">
        <f>IF(L379="","",L379*Data!L$625)</f>
        <v>1.9424350114703728</v>
      </c>
      <c r="O456" s="98">
        <f>IF(M379="","",M379*Data!M$625)</f>
        <v>1.4160938723087029</v>
      </c>
      <c r="P456" s="98">
        <f>IF(N379="","",N379*Data!N$625)</f>
        <v>2.8806594252148021</v>
      </c>
    </row>
    <row r="457" spans="1:16">
      <c r="A457" s="258"/>
      <c r="B457" s="257">
        <f t="shared" si="7"/>
        <v>44084</v>
      </c>
      <c r="C457" s="588" t="s">
        <v>231</v>
      </c>
      <c r="D457" s="587"/>
      <c r="E457" s="98">
        <f>IF(C380="","",C380*Data!C$626)</f>
        <v>1.0072413504206439</v>
      </c>
      <c r="F457" s="98">
        <f>IF(D380="","",D380*Data!D$626)</f>
        <v>1.5783138120919264</v>
      </c>
      <c r="G457" s="98">
        <f>IF(E380="","",E380*Data!E$626)</f>
        <v>4.1577517903298027</v>
      </c>
      <c r="H457" s="98">
        <f>IF(F380="","",F380*Data!F$626)</f>
        <v>9.9791834308348495</v>
      </c>
      <c r="I457" s="98">
        <f>IF(G380="","",G380*Data!G$626)</f>
        <v>14.900602080600553</v>
      </c>
      <c r="J457" s="98">
        <f>IF(H380="","",H380*Data!H$626)</f>
        <v>11.090515869821122</v>
      </c>
      <c r="K457" s="98">
        <f>IF(I380="","",I380*Data!I$626)</f>
        <v>5.817377362403831</v>
      </c>
      <c r="L457" s="98">
        <f>IF(J380="","",J380*Data!J$626)</f>
        <v>4.2519109502291244</v>
      </c>
      <c r="M457" s="98">
        <f>IF(K380="","",K380*Data!K$626)</f>
        <v>2.8798867361218505</v>
      </c>
      <c r="N457" s="98">
        <f>IF(L380="","",L380*Data!L$626)</f>
        <v>1.7366386452614171</v>
      </c>
      <c r="O457" s="98">
        <f>IF(M380="","",M380*Data!M$626)</f>
        <v>1.344738066460009</v>
      </c>
      <c r="P457" s="98">
        <f>IF(N380="","",N380*Data!N$626)</f>
        <v>2.845982033220209</v>
      </c>
    </row>
    <row r="458" spans="1:16">
      <c r="A458" s="258"/>
      <c r="B458" s="257">
        <f t="shared" si="7"/>
        <v>44091</v>
      </c>
      <c r="C458" s="587"/>
      <c r="D458" s="587"/>
      <c r="E458" s="98">
        <f>IF(C381="","",C381*Data!C$626)</f>
        <v>1.0139340980041114</v>
      </c>
      <c r="F458" s="98">
        <f>IF(D381="","",D381*Data!D$626)</f>
        <v>1.5886538488249322</v>
      </c>
      <c r="G458" s="98">
        <f>IF(E381="","",E381*Data!E$626)</f>
        <v>4.2283003425379695</v>
      </c>
      <c r="H458" s="98">
        <f>IF(F381="","",F381*Data!F$626)</f>
        <v>10.144934712785663</v>
      </c>
      <c r="I458" s="98">
        <f>IF(G381="","",G381*Data!G$626)</f>
        <v>15.13274118205444</v>
      </c>
      <c r="J458" s="98">
        <f>IF(H381="","",H381*Data!H$626)</f>
        <v>11.269346450945296</v>
      </c>
      <c r="K458" s="98">
        <f>IF(I381="","",I381*Data!I$626)</f>
        <v>5.9109253838377036</v>
      </c>
      <c r="L458" s="98">
        <f>IF(J381="","",J381*Data!J$626)</f>
        <v>4.3178860533116605</v>
      </c>
      <c r="M458" s="98">
        <f>IF(K381="","",K381*Data!K$626)</f>
        <v>2.9239725028149346</v>
      </c>
      <c r="N458" s="98">
        <f>IF(L381="","",L381*Data!L$626)</f>
        <v>1.7598607459202393</v>
      </c>
      <c r="O458" s="98">
        <f>IF(M381="","",M381*Data!M$626)</f>
        <v>1.3618460454658083</v>
      </c>
      <c r="P458" s="98">
        <f>IF(N381="","",N381*Data!N$626)</f>
        <v>2.8807161095992924</v>
      </c>
    </row>
    <row r="459" spans="1:16">
      <c r="A459" s="258"/>
      <c r="B459" s="257">
        <f t="shared" si="7"/>
        <v>44098</v>
      </c>
      <c r="C459" s="93"/>
      <c r="D459" s="93"/>
      <c r="E459" s="98">
        <f>IF(C382="","",C382*Data!C$626)</f>
        <v>1.0074129593330405</v>
      </c>
      <c r="F459" s="98">
        <f>IF(D382="","",D382*Data!D$626)</f>
        <v>1.5785789412389266</v>
      </c>
      <c r="G459" s="98">
        <f>IF(E382="","",E382*Data!E$626)</f>
        <v>4.2018446354599064</v>
      </c>
      <c r="H459" s="98">
        <f>IF(F382="","",F382*Data!F$626)</f>
        <v>10.082777982054107</v>
      </c>
      <c r="I459" s="98">
        <f>IF(G382="","",G382*Data!G$626)</f>
        <v>15.0035091049564</v>
      </c>
      <c r="J459" s="98">
        <f>IF(H382="","",H382*Data!H$626)</f>
        <v>11.169791282072044</v>
      </c>
      <c r="K459" s="98">
        <f>IF(I382="","",I382*Data!I$626)</f>
        <v>5.8588471038642078</v>
      </c>
      <c r="L459" s="98">
        <f>IF(J382="","",J382*Data!J$626)</f>
        <v>4.2777272949135945</v>
      </c>
      <c r="M459" s="98">
        <f>IF(K382="","",K382*Data!K$626)</f>
        <v>2.8971376883061009</v>
      </c>
      <c r="N459" s="98">
        <f>IF(L382="","",L382*Data!L$626)</f>
        <v>1.744655799060296</v>
      </c>
      <c r="O459" s="98">
        <f>IF(M382="","",M382*Data!M$626)</f>
        <v>1.3506443925453444</v>
      </c>
      <c r="P459" s="98">
        <f>IF(N382="","",N382*Data!N$626)</f>
        <v>2.857973559589178</v>
      </c>
    </row>
    <row r="460" spans="1:16">
      <c r="A460" s="258"/>
      <c r="B460" s="257">
        <f t="shared" si="7"/>
        <v>44105</v>
      </c>
      <c r="C460" s="316"/>
      <c r="D460" s="93"/>
      <c r="E460" s="98">
        <f>IF(C383="","",C383*Data!C$626)</f>
        <v>0.98331906803255675</v>
      </c>
      <c r="F460" s="98">
        <f>IF(D383="","",D383*Data!D$626)</f>
        <v>1.5847652879138874</v>
      </c>
      <c r="G460" s="98">
        <f>IF(E383="","",E383*Data!E$626)</f>
        <v>4.23237045131921</v>
      </c>
      <c r="H460" s="98">
        <f>IF(F383="","",F383*Data!F$626)</f>
        <v>10.154497286744363</v>
      </c>
      <c r="I460" s="98">
        <f>IF(G383="","",G383*Data!G$626)</f>
        <v>15.111202502538099</v>
      </c>
      <c r="J460" s="98">
        <f>IF(H383="","",H383*Data!H$626)</f>
        <v>11.252753922799753</v>
      </c>
      <c r="K460" s="98">
        <f>IF(I383="","",I383*Data!I$626)</f>
        <v>5.9022456705087878</v>
      </c>
      <c r="L460" s="98">
        <f>IF(J383="","",J383*Data!J$626)</f>
        <v>4.3049778809694255</v>
      </c>
      <c r="M460" s="98">
        <f>IF(K383="","",K383*Data!K$626)</f>
        <v>2.9153470267228099</v>
      </c>
      <c r="N460" s="98">
        <f>IF(L383="","",L383*Data!L$626)</f>
        <v>1.7537787671762619</v>
      </c>
      <c r="O460" s="98">
        <f>IF(M383="","",M383*Data!M$626)</f>
        <v>1.3573653842976225</v>
      </c>
      <c r="P460" s="98">
        <f>IF(N383="","",N383*Data!N$626)</f>
        <v>2.8716190895952463</v>
      </c>
    </row>
    <row r="461" spans="1:16">
      <c r="A461" s="258"/>
      <c r="B461" s="257">
        <f t="shared" si="7"/>
        <v>44112</v>
      </c>
      <c r="C461" s="447"/>
      <c r="D461" s="447"/>
      <c r="E461" s="98">
        <f>IF(C384="","",C384*Data!C$626)</f>
        <v>0.98331906803255675</v>
      </c>
      <c r="F461" s="98">
        <f>IF(D384="","",D384*Data!D$626)</f>
        <v>1.6806536628339863</v>
      </c>
      <c r="G461" s="98">
        <f>IF(E384="","",E384*Data!E$626)</f>
        <v>4.3178427357252591</v>
      </c>
      <c r="H461" s="98">
        <f>IF(F384="","",F384*Data!F$626)</f>
        <v>10.35531133987708</v>
      </c>
      <c r="I461" s="98">
        <f>IF(G384="","",G384*Data!G$626)</f>
        <v>15.673601356575857</v>
      </c>
      <c r="J461" s="98">
        <f>IF(H384="","",H384*Data!H$626)</f>
        <v>11.68600326882223</v>
      </c>
      <c r="K461" s="98">
        <f>IF(I384="","",I384*Data!I$626)</f>
        <v>6.1288826296527015</v>
      </c>
      <c r="L461" s="98">
        <f>IF(J384="","",J384*Data!J$626)</f>
        <v>4.4146973458784267</v>
      </c>
      <c r="M461" s="98">
        <f>IF(K384="","",K384*Data!K$626)</f>
        <v>2.9886635735058742</v>
      </c>
      <c r="N461" s="98">
        <f>IF(L384="","",L384*Data!L$626)</f>
        <v>1.7913764539572119</v>
      </c>
      <c r="O461" s="98">
        <f>IF(M384="","",M384*Data!M$626)</f>
        <v>1.3850640169736785</v>
      </c>
      <c r="P461" s="98">
        <f>IF(N384="","",N384*Data!N$626)</f>
        <v>2.9278552132566191</v>
      </c>
    </row>
    <row r="462" spans="1:16">
      <c r="A462" s="258"/>
      <c r="B462" s="257">
        <f t="shared" si="7"/>
        <v>44119</v>
      </c>
      <c r="C462" s="93"/>
      <c r="D462" s="93"/>
      <c r="E462" s="98">
        <f>IF(C385="","",C385*Data!C$626)</f>
        <v>0.98331906803255675</v>
      </c>
      <c r="F462" s="98">
        <f>IF(D385="","",D385*Data!D$626)</f>
        <v>1.6806536628339863</v>
      </c>
      <c r="G462" s="98">
        <f>IF(E385="","",E385*Data!E$626)</f>
        <v>4.4569047857509734</v>
      </c>
      <c r="H462" s="98">
        <f>IF(F385="","",F385*Data!F$626)</f>
        <v>10.682032616799356</v>
      </c>
      <c r="I462" s="98">
        <f>IF(G385="","",G385*Data!G$626)</f>
        <v>15.884201778513402</v>
      </c>
      <c r="J462" s="98">
        <f>IF(H385="","",H385*Data!H$626)</f>
        <v>11.848241321800863</v>
      </c>
      <c r="K462" s="98">
        <f>IF(I385="","",I385*Data!I$626)</f>
        <v>6.2137509377576592</v>
      </c>
      <c r="L462" s="98">
        <f>IF(J385="","",J385*Data!J$626)</f>
        <v>4.5401934658723819</v>
      </c>
      <c r="M462" s="98">
        <f>IF(K385="","",K385*Data!K$626)</f>
        <v>3.0725223688459797</v>
      </c>
      <c r="N462" s="98">
        <f>IF(L385="","",L385*Data!L$626)</f>
        <v>1.8436261804395619</v>
      </c>
      <c r="O462" s="98">
        <f>IF(M385="","",M385*Data!M$626)</f>
        <v>1.423556969736727</v>
      </c>
      <c r="P462" s="98">
        <f>IF(N385="","",N385*Data!N$626)</f>
        <v>3.0060068851095565</v>
      </c>
    </row>
    <row r="463" spans="1:16">
      <c r="A463" s="258"/>
      <c r="B463" s="257">
        <f t="shared" si="7"/>
        <v>44126</v>
      </c>
      <c r="C463" s="93"/>
      <c r="D463" s="93"/>
      <c r="E463" s="98">
        <f>IF(C386="","",C386*Data!C$626)</f>
        <v>0.98331906803255675</v>
      </c>
      <c r="F463" s="98">
        <f>IF(D386="","",D386*Data!D$626)</f>
        <v>1.6806536628339863</v>
      </c>
      <c r="G463" s="98">
        <f>IF(E386="","",E386*Data!E$626)</f>
        <v>4.6414163838338727</v>
      </c>
      <c r="H463" s="98">
        <f>IF(F386="","",F386*Data!F$626)</f>
        <v>11.115535969593791</v>
      </c>
      <c r="I463" s="98">
        <f>IF(G386="","",G386*Data!G$626)</f>
        <v>16.501643924648473</v>
      </c>
      <c r="J463" s="98">
        <f>IF(H386="","",H386*Data!H$626)</f>
        <v>12.32389379530639</v>
      </c>
      <c r="K463" s="98">
        <f>IF(I386="","",I386*Data!I$626)</f>
        <v>6.4625693865199141</v>
      </c>
      <c r="L463" s="98">
        <f>IF(J386="","",J386*Data!J$626)</f>
        <v>4.7151709131782402</v>
      </c>
      <c r="M463" s="98">
        <f>IF(K386="","",K386*Data!K$626)</f>
        <v>3.1894454892058985</v>
      </c>
      <c r="N463" s="98">
        <f>IF(L386="","",L386*Data!L$626)</f>
        <v>1.9080398644098666</v>
      </c>
      <c r="O463" s="98">
        <f>IF(M386="","",M386*Data!M$626)</f>
        <v>1.4710112448361468</v>
      </c>
      <c r="P463" s="98">
        <f>IF(N386="","",N386*Data!N$626)</f>
        <v>3.1023525969705856</v>
      </c>
    </row>
    <row r="464" spans="1:16">
      <c r="A464" s="258"/>
      <c r="B464" s="257">
        <f t="shared" si="7"/>
        <v>44133</v>
      </c>
      <c r="C464" s="93"/>
      <c r="D464" s="93"/>
      <c r="E464" s="98">
        <f>IF(C387="","",C387*Data!C$626)</f>
        <v>0.98331906803255675</v>
      </c>
      <c r="F464" s="98">
        <f>IF(D387="","",D387*Data!D$626)</f>
        <v>1.6806536628339863</v>
      </c>
      <c r="G464" s="98">
        <f>IF(E387="","",E387*Data!E$626)</f>
        <v>4.3877129364698861</v>
      </c>
      <c r="H464" s="98">
        <f>IF(F387="","",F387*Data!F$626)</f>
        <v>10.519468859501444</v>
      </c>
      <c r="I464" s="98">
        <f>IF(G387="","",G387*Data!G$626)</f>
        <v>16.092409013838015</v>
      </c>
      <c r="J464" s="98">
        <f>IF(H387="","",H387*Data!H$626)</f>
        <v>12.008635760541097</v>
      </c>
      <c r="K464" s="98">
        <f>IF(I387="","",I387*Data!I$626)</f>
        <v>6.2976548332705118</v>
      </c>
      <c r="L464" s="98">
        <f>IF(J387="","",J387*Data!J$626)</f>
        <v>4.6004316034694801</v>
      </c>
      <c r="M464" s="98">
        <f>IF(K387="","",K387*Data!K$626)</f>
        <v>3.1127745906092299</v>
      </c>
      <c r="N464" s="98">
        <f>IF(L387="","",L387*Data!L$626)</f>
        <v>1.8651895596227539</v>
      </c>
      <c r="O464" s="98">
        <f>IF(M387="","",M387*Data!M$626)</f>
        <v>1.439442950242112</v>
      </c>
      <c r="P464" s="98">
        <f>IF(N387="","",N387*Data!N$626)</f>
        <v>3.038259956032991</v>
      </c>
    </row>
    <row r="465" spans="1:16">
      <c r="A465" s="258"/>
      <c r="B465" s="257">
        <f t="shared" si="7"/>
        <v>44140</v>
      </c>
      <c r="C465" s="93"/>
      <c r="D465" s="93"/>
      <c r="E465" s="98">
        <f>IF(C388="","",C388*Data!C$626)</f>
        <v>0.98331906803255675</v>
      </c>
      <c r="F465" s="98">
        <f>IF(D388="","",D388*Data!D$626)</f>
        <v>1.5722158417109227</v>
      </c>
      <c r="G465" s="98">
        <f>IF(E388="","",E388*Data!E$626)</f>
        <v>4.514564660151879</v>
      </c>
      <c r="H465" s="98">
        <f>IF(F388="","",F388*Data!F$626)</f>
        <v>10.817502414547617</v>
      </c>
      <c r="I465" s="98">
        <f>IF(G388="","",G388*Data!G$626)</f>
        <v>16.190529664968007</v>
      </c>
      <c r="J465" s="98">
        <f>IF(H388="","",H388*Data!H$626)</f>
        <v>12.08422394431523</v>
      </c>
      <c r="K465" s="98">
        <f>IF(I388="","",I388*Data!I$626)</f>
        <v>6.3371957495466837</v>
      </c>
      <c r="L465" s="98">
        <f>IF(J388="","",J388*Data!J$626)</f>
        <v>4.6384389998105071</v>
      </c>
      <c r="M465" s="98">
        <f>IF(K388="","",K388*Data!K$626)</f>
        <v>3.1381718257693763</v>
      </c>
      <c r="N465" s="98">
        <f>IF(L388="","",L388*Data!L$626)</f>
        <v>1.8850942173303158</v>
      </c>
      <c r="O465" s="98">
        <f>IF(M388="","",M388*Data!M$626)</f>
        <v>1.454106932247083</v>
      </c>
      <c r="P465" s="98">
        <f>IF(N388="","",N388*Data!N$626)</f>
        <v>3.0680320215007768</v>
      </c>
    </row>
    <row r="466" spans="1:16">
      <c r="A466" s="258"/>
      <c r="B466" s="257">
        <f t="shared" si="7"/>
        <v>44147</v>
      </c>
      <c r="C466" s="93"/>
      <c r="D466" s="93"/>
      <c r="E466" s="98">
        <f>IF(C389="","",C389*Data!C$626)</f>
        <v>0.98331906803255675</v>
      </c>
      <c r="F466" s="98">
        <f>IF(D389="","",D389*Data!D$626)</f>
        <v>1.5722158417109227</v>
      </c>
      <c r="G466" s="98">
        <f>IF(E389="","",E389*Data!E$626)</f>
        <v>4.4053500745219276</v>
      </c>
      <c r="H466" s="98">
        <f>IF(F389="","",F389*Data!F$626)</f>
        <v>10.560906679989145</v>
      </c>
      <c r="I466" s="98">
        <f>IF(G389="","",G389*Data!G$626)</f>
        <v>16.049331654805339</v>
      </c>
      <c r="J466" s="98">
        <f>IF(H389="","",H389*Data!H$626)</f>
        <v>11.975450704250015</v>
      </c>
      <c r="K466" s="98">
        <f>IF(I389="","",I389*Data!I$626)</f>
        <v>6.2802954066126802</v>
      </c>
      <c r="L466" s="98">
        <f>IF(J389="","",J389*Data!J$626)</f>
        <v>4.605451448269239</v>
      </c>
      <c r="M466" s="98">
        <f>IF(K389="","",K389*Data!K$626)</f>
        <v>3.1161289424228347</v>
      </c>
      <c r="N466" s="98">
        <f>IF(L389="","",L389*Data!L$626)</f>
        <v>1.8732067134216333</v>
      </c>
      <c r="O466" s="98">
        <f>IF(M389="","",M389*Data!M$626)</f>
        <v>1.4453492763274478</v>
      </c>
      <c r="P466" s="98">
        <f>IF(N389="","",N389*Data!N$626)</f>
        <v>3.0502514824019604</v>
      </c>
    </row>
    <row r="467" spans="1:16">
      <c r="A467" s="258"/>
      <c r="B467" s="257">
        <f t="shared" si="7"/>
        <v>44154</v>
      </c>
      <c r="C467" s="93"/>
      <c r="D467" s="93"/>
      <c r="E467" s="98">
        <f>IF(C390="","",C390*Data!C$626)</f>
        <v>0.98331906803255675</v>
      </c>
      <c r="F467" s="98">
        <f>IF(D390="","",D390*Data!D$626)</f>
        <v>1.5722158417109227</v>
      </c>
      <c r="G467" s="98">
        <f>IF(E390="","",E390*Data!E$626)</f>
        <v>4.4636883003863739</v>
      </c>
      <c r="H467" s="98">
        <f>IF(F390="","",F390*Data!F$626)</f>
        <v>10.697970240063857</v>
      </c>
      <c r="I467" s="98">
        <f>IF(G390="","",G390*Data!G$626)</f>
        <v>16.300616249162633</v>
      </c>
      <c r="J467" s="98">
        <f>IF(H390="","",H390*Data!H$626)</f>
        <v>12.169030199281334</v>
      </c>
      <c r="K467" s="98">
        <f>IF(I390="","",I390*Data!I$626)</f>
        <v>6.3815587287833653</v>
      </c>
      <c r="L467" s="98">
        <f>IF(J390="","",J390*Data!J$626)</f>
        <v>4.6778806375228923</v>
      </c>
      <c r="M467" s="98">
        <f>IF(K390="","",K390*Data!K$626)</f>
        <v>3.1645274471619809</v>
      </c>
      <c r="N467" s="98">
        <f>IF(L390="","",L390*Data!L$626)</f>
        <v>1.9005756177695305</v>
      </c>
      <c r="O467" s="98">
        <f>IF(M390="","",M390*Data!M$626)</f>
        <v>1.4655122515842824</v>
      </c>
      <c r="P467" s="98">
        <f>IF(N390="","",N390*Data!N$626)</f>
        <v>3.0911880724201657</v>
      </c>
    </row>
    <row r="468" spans="1:16">
      <c r="A468" s="258"/>
      <c r="B468" s="257">
        <f t="shared" si="7"/>
        <v>44161</v>
      </c>
      <c r="C468" s="93"/>
      <c r="D468" s="93"/>
      <c r="E468" s="98">
        <f>IF(C391="","",C391*Data!C$626)</f>
        <v>0.98331906803255675</v>
      </c>
      <c r="F468" s="98">
        <f>IF(D391="","",D391*Data!D$626)</f>
        <v>1.5722158417109227</v>
      </c>
      <c r="G468" s="98">
        <f>IF(E391="","",E391*Data!E$626)</f>
        <v>4.5073402170651775</v>
      </c>
      <c r="H468" s="98">
        <f>IF(F391="","",F391*Data!F$626)</f>
        <v>10.800528845770923</v>
      </c>
      <c r="I468" s="98">
        <f>IF(G391="","",G391*Data!G$626)</f>
        <v>16.296667491251302</v>
      </c>
      <c r="J468" s="98">
        <f>IF(H391="","",H391*Data!H$626)</f>
        <v>12.165988235787983</v>
      </c>
      <c r="K468" s="98">
        <f>IF(I391="","",I391*Data!I$626)</f>
        <v>6.379967448006397</v>
      </c>
      <c r="L468" s="98">
        <f>IF(J391="","",J391*Data!J$626)</f>
        <v>4.6024753974236683</v>
      </c>
      <c r="M468" s="98">
        <f>IF(K391="","",K391*Data!K$626)</f>
        <v>3.1141402909904836</v>
      </c>
      <c r="N468" s="98">
        <f>IF(L391="","",L391*Data!L$626)</f>
        <v>1.8985851519987744</v>
      </c>
      <c r="O468" s="98">
        <f>IF(M391="","",M391*Data!M$626)</f>
        <v>1.4640458533837855</v>
      </c>
      <c r="P468" s="98">
        <f>IF(N391="","",N391*Data!N$626)</f>
        <v>3.0882108658733869</v>
      </c>
    </row>
    <row r="469" spans="1:16">
      <c r="A469" s="258"/>
      <c r="B469" s="257">
        <f t="shared" si="7"/>
        <v>44168</v>
      </c>
      <c r="C469" s="93"/>
      <c r="D469" s="93"/>
      <c r="E469" s="98">
        <f>IF(C392="","",C392*Data!C$626)</f>
        <v>0.98331906803255675</v>
      </c>
      <c r="F469" s="98">
        <f>IF(D392="","",D392*Data!D$626)</f>
        <v>1.5722158417109227</v>
      </c>
      <c r="G469" s="98">
        <f>IF(E392="","",E392*Data!E$626)</f>
        <v>4.076892295875826</v>
      </c>
      <c r="H469" s="98">
        <f>IF(F392="","",F392*Data!F$626)</f>
        <v>10.800528845770923</v>
      </c>
      <c r="I469" s="98">
        <f>IF(G392="","",G392*Data!G$626)</f>
        <v>16.16659779883874</v>
      </c>
      <c r="J469" s="98">
        <f>IF(H392="","",H392*Data!H$626)</f>
        <v>12.065787801931297</v>
      </c>
      <c r="K469" s="98">
        <f>IF(I392="","",I392*Data!I$626)</f>
        <v>6.3275516236256664</v>
      </c>
      <c r="L469" s="98">
        <f>IF(J392="","",J392*Data!J$626)</f>
        <v>4.6370047584391472</v>
      </c>
      <c r="M469" s="98">
        <f>IF(K392="","",K392*Data!K$626)</f>
        <v>3.1372134395369184</v>
      </c>
      <c r="N469" s="98">
        <f>IF(L392="","",L392*Data!L$626)</f>
        <v>1.8864764852266747</v>
      </c>
      <c r="O469" s="98">
        <f>IF(M392="","",M392*Data!M$626)</f>
        <v>1.4551252643307617</v>
      </c>
      <c r="P469" s="98">
        <f>IF(N392="","",N392*Data!N$626)</f>
        <v>3.0700995260471511</v>
      </c>
    </row>
    <row r="470" spans="1:16">
      <c r="A470" s="258"/>
      <c r="B470" s="257">
        <f t="shared" si="7"/>
        <v>44175</v>
      </c>
      <c r="C470" s="93"/>
      <c r="D470" s="93"/>
      <c r="E470" s="98">
        <f>IF(C393="","",C393*Data!C$626)</f>
        <v>0.98331906803255675</v>
      </c>
      <c r="F470" s="98">
        <f>IF(D393="","",D393*Data!D$626)</f>
        <v>1.5722158417109227</v>
      </c>
      <c r="G470" s="98">
        <f>IF(E393="","",E393*Data!E$626)</f>
        <v>4.076892295875826</v>
      </c>
      <c r="H470" s="98">
        <f>IF(F393="","",F393*Data!F$626)</f>
        <v>10.800528845770923</v>
      </c>
      <c r="I470" s="98">
        <f>IF(G393="","",G393*Data!G$626)</f>
        <v>16.92045158191063</v>
      </c>
      <c r="J470" s="98">
        <f>IF(H393="","",H393*Data!H$626)</f>
        <v>12.646526287025257</v>
      </c>
      <c r="K470" s="98">
        <f>IF(I393="","",I393*Data!I$626)</f>
        <v>6.6313415901377226</v>
      </c>
      <c r="L470" s="98">
        <f>IF(J393="","",J393*Data!J$626)</f>
        <v>4.8550094468857905</v>
      </c>
      <c r="M470" s="98">
        <f>IF(K393="","",K393*Data!K$626)</f>
        <v>3.2828881468705879</v>
      </c>
      <c r="N470" s="98">
        <f>IF(L393="","",L393*Data!L$626)</f>
        <v>1.9685831982703672</v>
      </c>
      <c r="O470" s="98">
        <f>IF(M393="","",M393*Data!M$626)</f>
        <v>1.5156141901012663</v>
      </c>
      <c r="P470" s="98">
        <f>IF(N393="","",N393*Data!N$626)</f>
        <v>3.1929092961017669</v>
      </c>
    </row>
    <row r="471" spans="1:16">
      <c r="A471" s="258"/>
      <c r="B471" s="257">
        <f t="shared" si="7"/>
        <v>44182</v>
      </c>
      <c r="C471" s="93"/>
      <c r="D471" s="93"/>
      <c r="E471" s="98">
        <f>IF(C394="","",C394*Data!C$626)</f>
        <v>0.98331906803255675</v>
      </c>
      <c r="F471" s="98">
        <f>IF(D394="","",D394*Data!D$626)</f>
        <v>1.5722158417109227</v>
      </c>
      <c r="G471" s="98">
        <f>IF(E394="","",E394*Data!E$626)</f>
        <v>4.076892295875826</v>
      </c>
      <c r="H471" s="98">
        <f>IF(F394="","",F394*Data!F$626)</f>
        <v>10.800528845770923</v>
      </c>
      <c r="I471" s="98">
        <f>IF(G394="","",G394*Data!G$626)</f>
        <v>17.384729784818397</v>
      </c>
      <c r="J471" s="98">
        <f>IF(H394="","",H394*Data!H$626)</f>
        <v>13.0041874492736</v>
      </c>
      <c r="K471" s="98">
        <f>IF(I394="","",I394*Data!I$626)</f>
        <v>6.8184376330054652</v>
      </c>
      <c r="L471" s="98">
        <f>IF(J394="","",J394*Data!J$626)</f>
        <v>5.059388842304517</v>
      </c>
      <c r="M471" s="98">
        <f>IF(K394="","",K394*Data!K$626)</f>
        <v>3.4194581849959031</v>
      </c>
      <c r="N471" s="98">
        <f>IF(L394="","",L394*Data!L$626)</f>
        <v>2.0446079325700826</v>
      </c>
      <c r="O471" s="98">
        <f>IF(M394="","",M394*Data!M$626)</f>
        <v>1.5716224547035855</v>
      </c>
      <c r="P471" s="98">
        <f>IF(N394="","",N394*Data!N$626)</f>
        <v>3.306622046152337</v>
      </c>
    </row>
    <row r="472" spans="1:16">
      <c r="A472" s="258"/>
      <c r="B472" s="257">
        <f t="shared" si="7"/>
        <v>44189</v>
      </c>
      <c r="C472" s="93"/>
      <c r="D472" s="93"/>
      <c r="E472" s="98">
        <f>IF(C395="","",C395*Data!C$626)</f>
        <v>0.98331906803255675</v>
      </c>
      <c r="F472" s="98">
        <f>IF(D395="","",D395*Data!D$626)</f>
        <v>1.5722158417109227</v>
      </c>
      <c r="G472" s="98">
        <f>IF(E395="","",E395*Data!E$626)</f>
        <v>4.076892295875826</v>
      </c>
      <c r="H472" s="98">
        <f>IF(F395="","",F395*Data!F$626)</f>
        <v>10.800528845770923</v>
      </c>
      <c r="I472" s="98">
        <f>IF(G395="","",G395*Data!G$626)</f>
        <v>17.384729784818397</v>
      </c>
      <c r="J472" s="98">
        <f>IF(H395="","",H395*Data!H$626)</f>
        <v>13.0041874492736</v>
      </c>
      <c r="K472" s="98">
        <f>IF(I395="","",I395*Data!I$626)</f>
        <v>6.8184376330054652</v>
      </c>
      <c r="L472" s="98">
        <f>IF(J395="","",J395*Data!J$626)</f>
        <v>4.9855254116795038</v>
      </c>
      <c r="M472" s="98">
        <f>IF(K395="","",K395*Data!K$626)</f>
        <v>3.3701012940242978</v>
      </c>
      <c r="N472" s="98">
        <f>IF(L395="","",L395*Data!L$626)</f>
        <v>2.0150273995880115</v>
      </c>
      <c r="O472" s="98">
        <f>IF(M395="","",M395*Data!M$626)</f>
        <v>1.5498301481128647</v>
      </c>
      <c r="P472" s="98">
        <f>IF(N395="","",N395*Data!N$626)</f>
        <v>3.2623774488599331</v>
      </c>
    </row>
    <row r="473" spans="1:16">
      <c r="A473" s="258"/>
      <c r="B473" s="257">
        <f t="shared" si="7"/>
        <v>44196</v>
      </c>
      <c r="C473" s="93"/>
      <c r="D473" s="93"/>
      <c r="E473" s="98">
        <f>IF(C396="","",C396*Data!C$626)</f>
        <v>0.98331906803255675</v>
      </c>
      <c r="F473" s="98">
        <f>IF(D396="","",D396*Data!D$626)</f>
        <v>1.5722158417109227</v>
      </c>
      <c r="G473" s="98">
        <f>IF(E396="","",E396*Data!E$626)</f>
        <v>4.076892295875826</v>
      </c>
      <c r="H473" s="98">
        <f>IF(F396="","",F396*Data!F$626)</f>
        <v>10.104453149693828</v>
      </c>
      <c r="I473" s="98">
        <f>IF(G396="","",G396*Data!G$626)</f>
        <v>17.844221614500309</v>
      </c>
      <c r="J473" s="98">
        <f>IF(H396="","",H396*Data!H$626)</f>
        <v>13.358161383045156</v>
      </c>
      <c r="K473" s="98">
        <f>IF(I396="","",I396*Data!I$626)</f>
        <v>7.0036048506890047</v>
      </c>
      <c r="L473" s="98">
        <f>IF(J396="","",J396*Data!J$626)</f>
        <v>5.1174756178445771</v>
      </c>
      <c r="M473" s="98">
        <f>IF(K396="","",K396*Data!K$626)</f>
        <v>3.4582728274104664</v>
      </c>
      <c r="N473" s="98">
        <f>IF(L396="","",L396*Data!L$626)</f>
        <v>2.0636832295398295</v>
      </c>
      <c r="O473" s="98">
        <f>IF(M396="","",M396*Data!M$626)</f>
        <v>1.585675437458349</v>
      </c>
      <c r="P473" s="98">
        <f>IF(N396="","",N396*Data!N$626)</f>
        <v>3.3351536088922984</v>
      </c>
    </row>
    <row r="474" spans="1:16">
      <c r="A474" s="256">
        <v>2021</v>
      </c>
      <c r="B474" s="257">
        <f t="shared" si="7"/>
        <v>44203</v>
      </c>
      <c r="C474" s="93"/>
      <c r="D474" s="93"/>
      <c r="E474" s="98">
        <f>IF(C397="","",C397*Data!C$626)</f>
        <v>0.98331906803255675</v>
      </c>
      <c r="F474" s="98">
        <f>IF(D397="","",D397*Data!D$626)</f>
        <v>1.5722158417109227</v>
      </c>
      <c r="G474" s="98">
        <f>IF(E397="","",E397*Data!E$626)</f>
        <v>4.076892295875826</v>
      </c>
      <c r="H474" s="98">
        <f>IF(F397="","",F397*Data!F$626)</f>
        <v>10.104453149693828</v>
      </c>
      <c r="I474" s="98">
        <f>IF(G397="","",G397*Data!G$626)</f>
        <v>18.236704219020279</v>
      </c>
      <c r="J474" s="98">
        <f>IF(H397="","",H397*Data!H$626)</f>
        <v>13.660514118141693</v>
      </c>
      <c r="K474" s="98">
        <f>IF(I397="","",I397*Data!I$626)</f>
        <v>7.1617685157936943</v>
      </c>
      <c r="L474" s="98">
        <f>IF(J397="","",J397*Data!J$626)</f>
        <v>5.2530114274380493</v>
      </c>
      <c r="M474" s="98">
        <f>IF(K397="","",K397*Data!K$626)</f>
        <v>3.5488403263777806</v>
      </c>
      <c r="N474" s="98">
        <f>IF(L397="","",L397*Data!L$626)</f>
        <v>2.1211855740283414</v>
      </c>
      <c r="O474" s="98">
        <f>IF(M397="","",M397*Data!M$626)</f>
        <v>1.6280380521393758</v>
      </c>
      <c r="P474" s="98">
        <f>IF(N397="","",N397*Data!N$626)</f>
        <v>3.421161798021457</v>
      </c>
    </row>
    <row r="475" spans="1:16">
      <c r="A475" s="258"/>
      <c r="B475" s="257">
        <f t="shared" si="7"/>
        <v>44210</v>
      </c>
      <c r="C475" s="93"/>
      <c r="D475" s="93"/>
      <c r="E475" s="98">
        <f>IF(C398="","",C398*Data!C$626)</f>
        <v>0.98331906803255675</v>
      </c>
      <c r="F475" s="98">
        <f>IF(D398="","",D398*Data!D$626)</f>
        <v>1.5722158417109227</v>
      </c>
      <c r="G475" s="98">
        <f>IF(E398="","",E398*Data!E$626)</f>
        <v>4.076892295875826</v>
      </c>
      <c r="H475" s="98">
        <f>IF(F398="","",F398*Data!F$626)</f>
        <v>10.104453149693828</v>
      </c>
      <c r="I475" s="98">
        <f>IF(G398="","",G398*Data!G$626)</f>
        <v>18.56935715821708</v>
      </c>
      <c r="J475" s="98">
        <f>IF(H398="","",H398*Data!H$626)</f>
        <v>13.916776497278393</v>
      </c>
      <c r="K475" s="98">
        <f>IF(I398="","",I398*Data!I$626)</f>
        <v>7.2958218660958396</v>
      </c>
      <c r="L475" s="98">
        <f>IF(J398="","",J398*Data!J$626)</f>
        <v>5.3541254441188926</v>
      </c>
      <c r="M475" s="98">
        <f>IF(K398="","",K398*Data!K$626)</f>
        <v>3.6164065557660945</v>
      </c>
      <c r="N475" s="98">
        <f>IF(L398="","",L398*Data!L$626)</f>
        <v>0.10376557929316513</v>
      </c>
      <c r="O475" s="98">
        <f>IF(M398="","",M398*Data!M$626)</f>
        <v>0.14178237601056176</v>
      </c>
      <c r="P475" s="98">
        <f>IF(N398="","",N398*Data!N$626)</f>
        <v>0.40363891258859708</v>
      </c>
    </row>
    <row r="476" spans="1:16">
      <c r="A476" s="258"/>
      <c r="B476" s="257">
        <f t="shared" si="7"/>
        <v>44217</v>
      </c>
      <c r="C476" s="93"/>
      <c r="D476" s="93"/>
      <c r="E476" s="98">
        <f>IF(C399="","",C399*Data!C$626)</f>
        <v>0.98331906803255675</v>
      </c>
      <c r="F476" s="98">
        <f>IF(D399="","",D399*Data!D$626)</f>
        <v>1.5722158417109227</v>
      </c>
      <c r="G476" s="98">
        <f>IF(E399="","",E399*Data!E$626)</f>
        <v>4.076892295875826</v>
      </c>
      <c r="H476" s="98">
        <f>IF(F399="","",F399*Data!F$626)</f>
        <v>10.104453149693828</v>
      </c>
      <c r="I476" s="98">
        <f>IF(G399="","",G399*Data!G$626)</f>
        <v>18.909189657252657</v>
      </c>
      <c r="J476" s="98">
        <f>IF(H399="","",H399*Data!H$626)</f>
        <v>14.17856971913027</v>
      </c>
      <c r="K476" s="98">
        <f>IF(I399="","",I399*Data!I$626)</f>
        <v>7.4327684541742887</v>
      </c>
      <c r="L476" s="98">
        <f>IF(J399="","",J399*Data!J$626)</f>
        <v>5.4616935469708547</v>
      </c>
      <c r="M476" s="98">
        <f>IF(K399="","",K399*Data!K$626)</f>
        <v>3.6882855232004705</v>
      </c>
      <c r="N476" s="98">
        <f>IF(L399="","",L399*Data!L$626)</f>
        <v>2.2055039157062075</v>
      </c>
      <c r="O476" s="98">
        <f>IF(M399="","",M399*Data!M$626)</f>
        <v>1.6901563092437661</v>
      </c>
      <c r="P476" s="98">
        <f>IF(N399="","",N399*Data!N$626)</f>
        <v>3.5472795753502711</v>
      </c>
    </row>
    <row r="477" spans="1:16">
      <c r="A477" s="258"/>
      <c r="B477" s="257">
        <f t="shared" si="7"/>
        <v>44224</v>
      </c>
      <c r="C477" s="93"/>
      <c r="D477" s="93"/>
      <c r="E477" s="98">
        <f>IF(C400="","",C400*Data!C$626)</f>
        <v>0.98331906803255675</v>
      </c>
      <c r="F477" s="98">
        <f>IF(D400="","",D400*Data!D$626)</f>
        <v>1.5722158417109227</v>
      </c>
      <c r="G477" s="98">
        <f>IF(E400="","",E400*Data!E$626)</f>
        <v>4.076892295875826</v>
      </c>
      <c r="H477" s="98">
        <f>IF(F400="","",F400*Data!F$626)</f>
        <v>10.104453149693828</v>
      </c>
      <c r="I477" s="98">
        <f>IF(G400="","",G400*Data!G$626)</f>
        <v>18.277388391440031</v>
      </c>
      <c r="J477" s="98">
        <f>IF(H400="","",H400*Data!H$626)</f>
        <v>13.691855560194384</v>
      </c>
      <c r="K477" s="98">
        <f>IF(I400="","",I400*Data!I$626)</f>
        <v>7.1781635298594244</v>
      </c>
      <c r="L477" s="98">
        <f>IF(J400="","",J400*Data!J$626)</f>
        <v>5.2917359444647545</v>
      </c>
      <c r="M477" s="98">
        <f>IF(K400="","",K400*Data!K$626)</f>
        <v>3.5747167546541556</v>
      </c>
      <c r="N477" s="98">
        <f>IF(L400="","",L400*Data!L$626)</f>
        <v>2.1435783139493485</v>
      </c>
      <c r="O477" s="98">
        <f>IF(M400="","",M400*Data!M$626)</f>
        <v>1.6445350318949681</v>
      </c>
      <c r="P477" s="98">
        <f>IF(N400="","",N400*Data!N$626)</f>
        <v>3.454655371672716</v>
      </c>
    </row>
    <row r="478" spans="1:16">
      <c r="A478" s="258"/>
      <c r="B478" s="257">
        <f t="shared" si="7"/>
        <v>44231</v>
      </c>
      <c r="C478" s="93"/>
      <c r="D478" s="93"/>
      <c r="E478" s="98">
        <f>IF(C401="","",C401*Data!C$626)</f>
        <v>0.98331906803255675</v>
      </c>
      <c r="F478" s="98">
        <f>IF(D401="","",D401*Data!D$626)</f>
        <v>1.5722158417109227</v>
      </c>
      <c r="G478" s="98">
        <f>IF(E401="","",E401*Data!E$626)</f>
        <v>4.076892295875826</v>
      </c>
      <c r="H478" s="98">
        <f>IF(F401="","",F401*Data!F$626)</f>
        <v>10.104453149693828</v>
      </c>
      <c r="I478" s="98">
        <f>IF(G401="","",G401*Data!G$626)</f>
        <v>15.699304180798688</v>
      </c>
      <c r="J478" s="98">
        <f>IF(H401="","",H401*Data!H$626)</f>
        <v>14.493827753895564</v>
      </c>
      <c r="K478" s="98">
        <f>IF(I401="","",I401*Data!I$626)</f>
        <v>7.5976830074236918</v>
      </c>
      <c r="L478" s="98">
        <f>IF(J401="","",J401*Data!J$626)</f>
        <v>5.6044005634211231</v>
      </c>
      <c r="M478" s="98">
        <f>IF(K401="","",K401*Data!K$626)</f>
        <v>3.7836449533300764</v>
      </c>
      <c r="N478" s="98">
        <f>IF(L401="","",L401*Data!L$626)</f>
        <v>2.2583065493471013</v>
      </c>
      <c r="O478" s="98">
        <f>IF(M401="","",M401*Data!M$626)</f>
        <v>1.7290565948402863</v>
      </c>
      <c r="P478" s="98">
        <f>IF(N401="","",N401*Data!N$626)</f>
        <v>3.6262582490217583</v>
      </c>
    </row>
    <row r="479" spans="1:16">
      <c r="A479" s="258"/>
      <c r="B479" s="257">
        <f t="shared" si="7"/>
        <v>44238</v>
      </c>
      <c r="C479" s="93"/>
      <c r="D479" s="93"/>
      <c r="E479" s="98">
        <f>IF(C402="","",C402*Data!C$626)</f>
        <v>0.98331906803255675</v>
      </c>
      <c r="F479" s="98">
        <f>IF(D402="","",D402*Data!D$626)</f>
        <v>1.5722158417109227</v>
      </c>
      <c r="G479" s="98">
        <f>IF(E402="","",E402*Data!E$626)</f>
        <v>4.076892295875826</v>
      </c>
      <c r="H479" s="98">
        <f>IF(F402="","",F402*Data!F$626)</f>
        <v>10.104453149693828</v>
      </c>
      <c r="I479" s="98">
        <f>IF(G402="","",G402*Data!G$626)</f>
        <v>15.699304180798688</v>
      </c>
      <c r="J479" s="98">
        <f>IF(H402="","",H402*Data!H$626)</f>
        <v>14.886517586673383</v>
      </c>
      <c r="K479" s="98">
        <f>IF(I402="","",I402*Data!I$626)</f>
        <v>7.8031028895413677</v>
      </c>
      <c r="L479" s="98">
        <f>IF(J402="","",J402*Data!J$626)</f>
        <v>5.7750752866129034</v>
      </c>
      <c r="M479" s="98">
        <f>IF(K402="","",K402*Data!K$626)</f>
        <v>3.8976929149926209</v>
      </c>
      <c r="N479" s="98">
        <f>IF(L402="","",L402*Data!L$626)</f>
        <v>2.3260376762686654</v>
      </c>
      <c r="O479" s="98">
        <f>IF(M402="","",M402*Data!M$626)</f>
        <v>1.778954866940534</v>
      </c>
      <c r="P479" s="98">
        <f>IF(N402="","",N402*Data!N$626)</f>
        <v>3.7275659717940841</v>
      </c>
    </row>
    <row r="480" spans="1:16">
      <c r="A480" s="258"/>
      <c r="B480" s="257">
        <f t="shared" si="7"/>
        <v>44245</v>
      </c>
      <c r="C480" s="93"/>
      <c r="D480" s="93"/>
      <c r="E480" s="98">
        <f>IF(C403="","",C403*Data!C$626)</f>
        <v>0.98331906803255675</v>
      </c>
      <c r="F480" s="98">
        <f>IF(D403="","",D403*Data!D$626)</f>
        <v>1.5722158417109227</v>
      </c>
      <c r="G480" s="98">
        <f>IF(E403="","",E403*Data!E$626)</f>
        <v>4.076892295875826</v>
      </c>
      <c r="H480" s="98">
        <f>IF(F403="","",F403*Data!F$626)</f>
        <v>10.104453149693828</v>
      </c>
      <c r="I480" s="98">
        <f>IF(G403="","",G403*Data!G$626)</f>
        <v>15.699304180798688</v>
      </c>
      <c r="J480" s="98">
        <f>IF(H403="","",H403*Data!H$626)</f>
        <v>15.314236089980682</v>
      </c>
      <c r="K480" s="98">
        <f>IF(I403="","",I403*Data!I$626)</f>
        <v>8.0268466109089776</v>
      </c>
      <c r="L480" s="98">
        <f>IF(J403="","",J403*Data!J$626)</f>
        <v>5.9493356132330808</v>
      </c>
      <c r="M480" s="98">
        <f>IF(K403="","",K403*Data!K$626)</f>
        <v>4.0141368422363106</v>
      </c>
      <c r="N480" s="98">
        <f>IF(L403="","",L403*Data!L$626)</f>
        <v>2.3918336281353287</v>
      </c>
      <c r="O480" s="98">
        <f>IF(M403="","",M403*Data!M$626)</f>
        <v>1.827427474123632</v>
      </c>
      <c r="P480" s="98">
        <f>IF(N403="","",N403*Data!N$626)</f>
        <v>3.8259791882014871</v>
      </c>
    </row>
    <row r="481" spans="1:16">
      <c r="A481" s="258"/>
      <c r="B481" s="257">
        <f t="shared" si="7"/>
        <v>44252</v>
      </c>
      <c r="C481" s="93"/>
      <c r="D481" s="93"/>
      <c r="E481" s="98">
        <f>IF(C404="","",C404*Data!C$626)</f>
        <v>0.98331906803255675</v>
      </c>
      <c r="F481" s="98">
        <f>IF(D404="","",D404*Data!D$626)</f>
        <v>1.5722158417109227</v>
      </c>
      <c r="G481" s="98">
        <f>IF(E404="","",E404*Data!E$626)</f>
        <v>4.076892295875826</v>
      </c>
      <c r="H481" s="98">
        <f>IF(F404="","",F404*Data!F$626)</f>
        <v>10.104453149693828</v>
      </c>
      <c r="I481" s="98">
        <f>IF(G404="","",G404*Data!G$626)</f>
        <v>15.699304180798688</v>
      </c>
      <c r="J481" s="98">
        <f>IF(H404="","",H404*Data!H$626)</f>
        <v>15.223898992299397</v>
      </c>
      <c r="K481" s="98">
        <f>IF(I404="","",I404*Data!I$626)</f>
        <v>7.9795903938959905</v>
      </c>
      <c r="L481" s="98">
        <f>IF(J404="","",J404*Data!J$626)</f>
        <v>5.9055912514066167</v>
      </c>
      <c r="M481" s="98">
        <f>IF(K404="","",K404*Data!K$626)</f>
        <v>3.9849060621463308</v>
      </c>
      <c r="N481" s="98">
        <f>IF(L404="","",L404*Data!L$626)</f>
        <v>2.373311238324125</v>
      </c>
      <c r="O481" s="98">
        <f>IF(M404="","",M404*Data!M$626)</f>
        <v>1.8137818242023398</v>
      </c>
      <c r="P481" s="98">
        <f>IF(N404="","",N404*Data!N$626)</f>
        <v>3.7982746272800756</v>
      </c>
    </row>
    <row r="482" spans="1:16">
      <c r="A482" s="258"/>
      <c r="B482" s="257">
        <f t="shared" si="7"/>
        <v>44259</v>
      </c>
      <c r="C482" s="93"/>
      <c r="D482" s="93"/>
      <c r="E482" s="98">
        <f>IF(C405="","",C405*Data!C$626)</f>
        <v>0.98331906803255675</v>
      </c>
      <c r="F482" s="98">
        <f>IF(D405="","",D405*Data!D$626)</f>
        <v>1.5722158417109227</v>
      </c>
      <c r="G482" s="98">
        <f>IF(E405="","",E405*Data!E$626)</f>
        <v>4.076892295875826</v>
      </c>
      <c r="H482" s="98">
        <f>IF(F405="","",F405*Data!F$626)</f>
        <v>10.104453149693828</v>
      </c>
      <c r="I482" s="98">
        <f>IF(G405="","",G405*Data!G$626)</f>
        <v>15.699304180798688</v>
      </c>
      <c r="J482" s="98">
        <f>IF(H405="","",H405*Data!H$626)</f>
        <v>12.81311895683497</v>
      </c>
      <c r="K482" s="98">
        <f>IF(I405="","",I405*Data!I$626)</f>
        <v>7.8098537776860804</v>
      </c>
      <c r="L482" s="98">
        <f>IF(J405="","",J405*Data!J$626)</f>
        <v>5.7227254765582813</v>
      </c>
      <c r="M482" s="98">
        <f>IF(K405="","",K405*Data!K$626)</f>
        <v>3.8627118175078907</v>
      </c>
      <c r="N482" s="98">
        <f>IF(L405="","",L405*Data!L$626)</f>
        <v>2.3113856365672656</v>
      </c>
      <c r="O482" s="98">
        <f>IF(M405="","",M405*Data!M$626)</f>
        <v>1.7681605468535415</v>
      </c>
      <c r="P482" s="98">
        <f>IF(N405="","",N405*Data!N$626)</f>
        <v>3.7056504236025196</v>
      </c>
    </row>
    <row r="483" spans="1:16">
      <c r="A483" s="258"/>
      <c r="B483" s="257">
        <f t="shared" si="7"/>
        <v>44266</v>
      </c>
      <c r="C483" s="93"/>
      <c r="D483" s="93"/>
      <c r="E483" s="98">
        <f>IF(C406="","",C406*Data!C$626)</f>
        <v>0.98331906803255675</v>
      </c>
      <c r="F483" s="98">
        <f>IF(D406="","",D406*Data!D$626)</f>
        <v>1.5722158417109227</v>
      </c>
      <c r="G483" s="98">
        <f>IF(E406="","",E406*Data!E$626)</f>
        <v>4.076892295875826</v>
      </c>
      <c r="H483" s="98">
        <f>IF(F406="","",F406*Data!F$626)</f>
        <v>10.104453149693828</v>
      </c>
      <c r="I483" s="98">
        <f>IF(G406="","",G406*Data!G$626)</f>
        <v>15.699304180798688</v>
      </c>
      <c r="J483" s="98">
        <f>IF(H406="","",H406*Data!H$626)</f>
        <v>12.81311895683497</v>
      </c>
      <c r="K483" s="98">
        <f>IF(I406="","",I406*Data!I$626)</f>
        <v>7.8098537776860804</v>
      </c>
      <c r="L483" s="98">
        <f>IF(J406="","",J406*Data!J$626)</f>
        <v>5.8094970795255314</v>
      </c>
      <c r="M483" s="98">
        <f>IF(K406="","",K406*Data!K$626)</f>
        <v>3.9206941845716217</v>
      </c>
      <c r="N483" s="98">
        <f>IF(L406="","",L406*Data!L$626)</f>
        <v>2.3409661695493371</v>
      </c>
      <c r="O483" s="98">
        <f>IF(M406="","",M406*Data!M$626)</f>
        <v>1.7899528534442621</v>
      </c>
      <c r="P483" s="98">
        <f>IF(N406="","",N406*Data!N$626)</f>
        <v>3.7498950208949235</v>
      </c>
    </row>
    <row r="484" spans="1:16">
      <c r="A484" s="258"/>
      <c r="B484" s="257">
        <f t="shared" si="7"/>
        <v>44273</v>
      </c>
      <c r="C484" s="93"/>
      <c r="D484" s="93"/>
      <c r="E484" s="98">
        <f>IF(C407="","",C407*Data!C$626)</f>
        <v>0.98331906803255675</v>
      </c>
      <c r="F484" s="98">
        <f>IF(D407="","",D407*Data!D$626)</f>
        <v>1.5722158417109227</v>
      </c>
      <c r="G484" s="98">
        <f>IF(E407="","",E407*Data!E$626)</f>
        <v>4.076892295875826</v>
      </c>
      <c r="H484" s="98">
        <f>IF(F407="","",F407*Data!F$626)</f>
        <v>10.104453149693828</v>
      </c>
      <c r="I484" s="98">
        <f>IF(G407="","",G407*Data!G$626)</f>
        <v>15.699304180798688</v>
      </c>
      <c r="J484" s="98">
        <f>IF(H407="","",H407*Data!H$626)</f>
        <v>12.81311895683497</v>
      </c>
      <c r="K484" s="98">
        <f>IF(I407="","",I407*Data!I$626)</f>
        <v>7.8098537776860804</v>
      </c>
      <c r="L484" s="98">
        <f>IF(J407="","",J407*Data!J$626)</f>
        <v>5.601532080678405</v>
      </c>
      <c r="M484" s="98">
        <f>IF(K407="","",K407*Data!K$626)</f>
        <v>3.7817281808651604</v>
      </c>
      <c r="N484" s="98">
        <f>IF(L407="","",L407*Data!L$626)</f>
        <v>2.264112074511806</v>
      </c>
      <c r="O484" s="98">
        <f>IF(M407="","",M407*Data!M$626)</f>
        <v>1.7333335895917357</v>
      </c>
      <c r="P484" s="98">
        <f>IF(N407="","",N407*Data!N$626)</f>
        <v>3.6349417681165286</v>
      </c>
    </row>
    <row r="485" spans="1:16">
      <c r="A485" s="258"/>
      <c r="B485" s="257">
        <f t="shared" si="7"/>
        <v>44280</v>
      </c>
      <c r="C485" s="93"/>
      <c r="D485" s="93"/>
      <c r="E485" s="98">
        <f>IF(C408="","",C408*Data!C$626)</f>
        <v>0.98331906803255675</v>
      </c>
      <c r="F485" s="98">
        <f>IF(D408="","",D408*Data!D$626)</f>
        <v>1.5722158417109227</v>
      </c>
      <c r="G485" s="98">
        <f>IF(E408="","",E408*Data!E$626)</f>
        <v>4.076892295875826</v>
      </c>
      <c r="H485" s="98">
        <f>IF(F408="","",F408*Data!F$626)</f>
        <v>10.104453149693828</v>
      </c>
      <c r="I485" s="98">
        <f>IF(G408="","",G408*Data!G$626)</f>
        <v>15.699304180798688</v>
      </c>
      <c r="J485" s="98">
        <f>IF(H408="","",H408*Data!H$626)</f>
        <v>12.81311895683497</v>
      </c>
      <c r="K485" s="98">
        <f>IF(I408="","",I408*Data!I$626)</f>
        <v>7.8098537776860804</v>
      </c>
      <c r="L485" s="98">
        <f>IF(J408="","",J408*Data!J$626)</f>
        <v>5.0988304800169031</v>
      </c>
      <c r="M485" s="98">
        <f>IF(K408="","",K408*Data!K$626)</f>
        <v>3.4458138063885078</v>
      </c>
      <c r="N485" s="98">
        <f>IF(L408="","",L408*Data!L$626)</f>
        <v>2.0733591048143385</v>
      </c>
      <c r="O485" s="98">
        <f>IF(M408="","",M408*Data!M$626)</f>
        <v>1.5928037620440987</v>
      </c>
      <c r="P485" s="98">
        <f>IF(N408="","",N408*Data!N$626)</f>
        <v>3.3496261407169161</v>
      </c>
    </row>
    <row r="486" spans="1:16">
      <c r="A486" s="258"/>
      <c r="B486" s="257">
        <f t="shared" si="7"/>
        <v>44287</v>
      </c>
      <c r="C486" s="93"/>
      <c r="D486" s="93"/>
      <c r="E486" s="98">
        <f>IF(C409="","",C409*Data!C$626)</f>
        <v>0.98331906803255675</v>
      </c>
      <c r="F486" s="98">
        <f>IF(D409="","",D409*Data!D$626)</f>
        <v>1.5722158417109227</v>
      </c>
      <c r="G486" s="98">
        <f>IF(E409="","",E409*Data!E$626)</f>
        <v>4.076892295875826</v>
      </c>
      <c r="H486" s="98">
        <f>IF(F409="","",F409*Data!F$626)</f>
        <v>10.104453149693828</v>
      </c>
      <c r="I486" s="98">
        <f>IF(G409="","",G409*Data!G$626)</f>
        <v>15.699304180798688</v>
      </c>
      <c r="J486" s="98">
        <f>IF(H409="","",H409*Data!H$626)</f>
        <v>12.81311895683497</v>
      </c>
      <c r="K486" s="98">
        <f>IF(I409="","",I409*Data!I$626)</f>
        <v>6.9534147890537286</v>
      </c>
      <c r="L486" s="98">
        <f>IF(J409="","",J409*Data!J$626)</f>
        <v>5.063691566418596</v>
      </c>
      <c r="M486" s="98">
        <f>IF(K409="","",K409*Data!K$626)</f>
        <v>3.4223333436932784</v>
      </c>
      <c r="N486" s="98">
        <f>IF(L409="","",L409*Data!L$626)</f>
        <v>2.0664477653325464</v>
      </c>
      <c r="O486" s="98">
        <f>IF(M409="","",M409*Data!M$626)</f>
        <v>1.5877121016257061</v>
      </c>
      <c r="P486" s="98">
        <f>IF(N409="","",N409*Data!N$626)</f>
        <v>3.3392886179850461</v>
      </c>
    </row>
    <row r="487" spans="1:16">
      <c r="A487" s="258"/>
      <c r="B487" s="257">
        <f t="shared" si="7"/>
        <v>44294</v>
      </c>
      <c r="C487" s="93"/>
      <c r="D487" s="93"/>
      <c r="E487" s="98">
        <f>IF(C410="","",C410*Data!C$626)</f>
        <v>0.98331906803255675</v>
      </c>
      <c r="F487" s="98">
        <f>IF(D410="","",D410*Data!D$626)</f>
        <v>1.5722158417109227</v>
      </c>
      <c r="G487" s="98">
        <f>IF(E410="","",E410*Data!E$626)</f>
        <v>4.076892295875826</v>
      </c>
      <c r="H487" s="98">
        <f>IF(F410="","",F410*Data!F$626)</f>
        <v>10.104453149693828</v>
      </c>
      <c r="I487" s="98">
        <f>IF(G410="","",G410*Data!G$626)</f>
        <v>15.699304180798688</v>
      </c>
      <c r="J487" s="98">
        <f>IF(H410="","",H410*Data!H$626)</f>
        <v>12.81311895683497</v>
      </c>
      <c r="K487" s="98">
        <f>IF(I410="","",I410*Data!I$626)</f>
        <v>6.9534147890537286</v>
      </c>
      <c r="L487" s="98">
        <f>IF(J410="","",J410*Data!J$626)</f>
        <v>5.3118153236637875</v>
      </c>
      <c r="M487" s="98">
        <f>IF(K410="","",K410*Data!K$626)</f>
        <v>3.5881341619085729</v>
      </c>
      <c r="N487" s="98">
        <f>IF(L410="","",L410*Data!L$626)</f>
        <v>2.16016552870565</v>
      </c>
      <c r="O487" s="98">
        <f>IF(M410="","",M410*Data!M$626)</f>
        <v>1.6567550168991103</v>
      </c>
      <c r="P487" s="98">
        <f>IF(N410="","",N410*Data!N$626)</f>
        <v>3.4794654262292037</v>
      </c>
    </row>
    <row r="488" spans="1:16">
      <c r="A488" s="258"/>
      <c r="B488" s="257">
        <f t="shared" si="7"/>
        <v>44301</v>
      </c>
      <c r="C488" s="93"/>
      <c r="D488" s="93"/>
      <c r="E488" s="98">
        <f>IF(C411="","",C411*Data!C$626)</f>
        <v>0.98331906803255675</v>
      </c>
      <c r="F488" s="98">
        <f>IF(D411="","",D411*Data!D$626)</f>
        <v>1.5722158417109227</v>
      </c>
      <c r="G488" s="98">
        <f>IF(E411="","",E411*Data!E$626)</f>
        <v>4.076892295875826</v>
      </c>
      <c r="H488" s="98">
        <f>IF(F411="","",F411*Data!F$626)</f>
        <v>10.104453149693828</v>
      </c>
      <c r="I488" s="98">
        <f>IF(G411="","",G411*Data!G$626)</f>
        <v>15.699304180798688</v>
      </c>
      <c r="J488" s="98">
        <f>IF(H411="","",H411*Data!H$626)</f>
        <v>12.81311895683497</v>
      </c>
      <c r="K488" s="98">
        <f>IF(I411="","",I411*Data!I$626)</f>
        <v>6.9534147890537286</v>
      </c>
      <c r="L488" s="98">
        <f>IF(J411="","",J411*Data!J$626)</f>
        <v>5.5706958911941751</v>
      </c>
      <c r="M488" s="98">
        <f>IF(K411="","",K411*Data!K$626)</f>
        <v>3.7611228768673053</v>
      </c>
      <c r="N488" s="98">
        <f>IF(L411="","",L411*Data!L$626)</f>
        <v>2.2596888172434597</v>
      </c>
      <c r="O488" s="98">
        <f>IF(M411="","",M411*Data!M$626)</f>
        <v>1.7300749269239646</v>
      </c>
      <c r="P488" s="98">
        <f>IF(N411="","",N411*Data!N$626)</f>
        <v>3.6283257535681321</v>
      </c>
    </row>
    <row r="489" spans="1:16">
      <c r="A489" s="258"/>
      <c r="B489" s="257">
        <f t="shared" si="7"/>
        <v>44308</v>
      </c>
      <c r="C489" s="93"/>
      <c r="D489" s="93"/>
      <c r="E489" s="98">
        <f>IF(C412="","",C412*Data!C$626)</f>
        <v>0.98331906803255675</v>
      </c>
      <c r="F489" s="98">
        <f>IF(D412="","",D412*Data!D$626)</f>
        <v>1.5722158417109227</v>
      </c>
      <c r="G489" s="98">
        <f>IF(E412="","",E412*Data!E$626)</f>
        <v>4.076892295875826</v>
      </c>
      <c r="H489" s="98">
        <f>IF(F412="","",F412*Data!F$626)</f>
        <v>10.104453149693828</v>
      </c>
      <c r="I489" s="98">
        <f>IF(G412="","",G412*Data!G$626)</f>
        <v>15.699304180798688</v>
      </c>
      <c r="J489" s="98">
        <f>IF(H412="","",H412*Data!H$626)</f>
        <v>12.81311895683497</v>
      </c>
      <c r="K489" s="98">
        <f>IF(I412="","",I412*Data!I$626)</f>
        <v>6.9534147890537286</v>
      </c>
      <c r="L489" s="98">
        <f>IF(J412="","",J412*Data!J$626)</f>
        <v>5.5434453051383459</v>
      </c>
      <c r="M489" s="98">
        <f>IF(K412="","",K412*Data!K$626)</f>
        <v>3.7429135384505967</v>
      </c>
      <c r="N489" s="98">
        <f>IF(L412="","",L412*Data!L$626)</f>
        <v>2.2538832920787537</v>
      </c>
      <c r="O489" s="98">
        <f>IF(M412="","",M412*Data!M$626)</f>
        <v>1.7257979321725148</v>
      </c>
      <c r="P489" s="98">
        <f>IF(N412="","",N412*Data!N$626)</f>
        <v>3.6196422344733614</v>
      </c>
    </row>
    <row r="490" spans="1:16">
      <c r="A490" s="258"/>
      <c r="B490" s="257">
        <f t="shared" si="7"/>
        <v>44315</v>
      </c>
      <c r="C490" s="93"/>
      <c r="D490" s="93"/>
      <c r="E490" s="98">
        <f>IF(C413="","",C413*Data!C$626)</f>
        <v>0.98331906803255675</v>
      </c>
      <c r="F490" s="98">
        <f>IF(D413="","",D413*Data!D$626)</f>
        <v>1.5722158417109227</v>
      </c>
      <c r="G490" s="98">
        <f>IF(E413="","",E413*Data!E$626)</f>
        <v>4.076892295875826</v>
      </c>
      <c r="H490" s="98">
        <f>IF(F413="","",F413*Data!F$626)</f>
        <v>10.104453149693828</v>
      </c>
      <c r="I490" s="98">
        <f>IF(G413="","",G413*Data!G$626)</f>
        <v>15.699304180798688</v>
      </c>
      <c r="J490" s="98">
        <f>IF(H413="","",H413*Data!H$626)</f>
        <v>12.81311895683497</v>
      </c>
      <c r="K490" s="98">
        <f>IF(I413="","",I413*Data!I$626)</f>
        <v>6.9534147890537286</v>
      </c>
      <c r="L490" s="98">
        <f>IF(J413="","",J413*Data!J$626)</f>
        <v>5.6330853908483132</v>
      </c>
      <c r="M490" s="98">
        <f>IF(K413="","",K413*Data!K$626)</f>
        <v>3.8028126779792437</v>
      </c>
      <c r="N490" s="98">
        <f>IF(L413="","",L413*Data!L$626)</f>
        <v>2.267429517463067</v>
      </c>
      <c r="O490" s="98">
        <f>IF(M413="","",M413*Data!M$626)</f>
        <v>1.7357775865925644</v>
      </c>
      <c r="P490" s="98">
        <f>IF(N413="","",N413*Data!N$626)</f>
        <v>3.639903779027827</v>
      </c>
    </row>
    <row r="491" spans="1:16">
      <c r="A491" s="258"/>
      <c r="B491" s="257">
        <f t="shared" si="7"/>
        <v>44322</v>
      </c>
      <c r="C491" s="93"/>
      <c r="D491" s="93"/>
      <c r="E491" s="98">
        <f>IF(C414="","",C414*Data!C$626)</f>
        <v>0.98331906803255675</v>
      </c>
      <c r="F491" s="98">
        <f>IF(D414="","",D414*Data!D$626)</f>
        <v>1.5722158417109227</v>
      </c>
      <c r="G491" s="98">
        <f>IF(E414="","",E414*Data!E$626)</f>
        <v>4.076892295875826</v>
      </c>
      <c r="H491" s="98">
        <f>IF(F414="","",F414*Data!F$626)</f>
        <v>10.104453149693828</v>
      </c>
      <c r="I491" s="98">
        <f>IF(G414="","",G414*Data!G$626)</f>
        <v>15.699304180798688</v>
      </c>
      <c r="J491" s="98">
        <f>IF(H414="","",H414*Data!H$626)</f>
        <v>12.81311895683497</v>
      </c>
      <c r="K491" s="98">
        <f>IF(I414="","",I414*Data!I$626)</f>
        <v>6.9534147890537286</v>
      </c>
      <c r="L491" s="98">
        <f>IF(J414="","",J414*Data!J$626)</f>
        <v>4.9122766969062548</v>
      </c>
      <c r="M491" s="98">
        <f>IF(K414="","",K414*Data!K$626)</f>
        <v>3.6968424746769748</v>
      </c>
      <c r="N491" s="98">
        <f>IF(L414="","",L414*Data!L$626)</f>
        <v>2.3791167634888306</v>
      </c>
      <c r="O491" s="98">
        <f>IF(M414="","",M414*Data!M$626)</f>
        <v>1.8180588189537894</v>
      </c>
      <c r="P491" s="98">
        <f>IF(N414="","",N414*Data!N$626)</f>
        <v>3.8069581463748459</v>
      </c>
    </row>
    <row r="492" spans="1:16">
      <c r="A492" s="258"/>
      <c r="B492" s="257">
        <f t="shared" si="7"/>
        <v>44329</v>
      </c>
      <c r="C492" s="93"/>
      <c r="D492" s="93"/>
      <c r="E492" s="98">
        <f>IF(C415="","",C415*Data!C$626)</f>
        <v>0.98331906803255675</v>
      </c>
      <c r="F492" s="98">
        <f>IF(D415="","",D415*Data!D$626)</f>
        <v>1.5722158417109227</v>
      </c>
      <c r="G492" s="98">
        <f>IF(E415="","",E415*Data!E$626)</f>
        <v>4.076892295875826</v>
      </c>
      <c r="H492" s="98">
        <f>IF(F415="","",F415*Data!F$626)</f>
        <v>10.104453149693828</v>
      </c>
      <c r="I492" s="98">
        <f>IF(G415="","",G415*Data!G$626)</f>
        <v>15.699304180798688</v>
      </c>
      <c r="J492" s="98">
        <f>IF(H415="","",H415*Data!H$626)</f>
        <v>12.81311895683497</v>
      </c>
      <c r="K492" s="98">
        <f>IF(I415="","",I415*Data!I$626)</f>
        <v>6.9534147890537286</v>
      </c>
      <c r="L492" s="98">
        <f>IF(J415="","",J415*Data!J$626)</f>
        <v>4.9122766969062548</v>
      </c>
      <c r="M492" s="98">
        <f>IF(K415="","",K415*Data!K$626)</f>
        <v>3.6968424746769748</v>
      </c>
      <c r="N492" s="98">
        <f>IF(L415="","",L415*Data!L$626)</f>
        <v>2.2243027590966826</v>
      </c>
      <c r="O492" s="98">
        <f>IF(M415="","",M415*Data!M$626)</f>
        <v>1.7040056255817944</v>
      </c>
      <c r="P492" s="98">
        <f>IF(N415="","",N415*Data!N$626)</f>
        <v>3.5753976371809579</v>
      </c>
    </row>
    <row r="493" spans="1:16">
      <c r="A493" s="258"/>
      <c r="B493" s="257">
        <f t="shared" si="7"/>
        <v>44336</v>
      </c>
      <c r="C493" s="93"/>
      <c r="D493" s="93"/>
      <c r="E493" s="98">
        <f>IF(C416="","",C416*Data!C$626)</f>
        <v>0.98331906803255675</v>
      </c>
      <c r="F493" s="98">
        <f>IF(D416="","",D416*Data!D$626)</f>
        <v>1.5722158417109227</v>
      </c>
      <c r="G493" s="98">
        <f>IF(E416="","",E416*Data!E$626)</f>
        <v>4.076892295875826</v>
      </c>
      <c r="H493" s="98">
        <f>IF(F416="","",F416*Data!F$626)</f>
        <v>10.104453149693828</v>
      </c>
      <c r="I493" s="98">
        <f>IF(G416="","",G416*Data!G$626)</f>
        <v>15.699304180798688</v>
      </c>
      <c r="J493" s="98">
        <f>IF(H416="","",H416*Data!H$626)</f>
        <v>12.81311895683497</v>
      </c>
      <c r="K493" s="98">
        <f>IF(I416="","",I416*Data!I$626)</f>
        <v>6.9534147890537286</v>
      </c>
      <c r="L493" s="98">
        <f>IF(J416="","",J416*Data!J$626)</f>
        <v>4.9122766969062548</v>
      </c>
      <c r="M493" s="98">
        <f>IF(K416="","",K416*Data!K$626)</f>
        <v>3.6968424746769748</v>
      </c>
      <c r="N493" s="98">
        <f>IF(L416="","",L416*Data!L$626)</f>
        <v>2.1289262742479487</v>
      </c>
      <c r="O493" s="98">
        <f>IF(M416="","",M416*Data!M$626)</f>
        <v>1.6337407118079756</v>
      </c>
      <c r="P493" s="98">
        <f>IF(N416="","",N416*Data!N$626)</f>
        <v>3.4327398234811515</v>
      </c>
    </row>
    <row r="494" spans="1:16">
      <c r="A494" s="258"/>
      <c r="B494" s="257">
        <f t="shared" si="7"/>
        <v>44343</v>
      </c>
      <c r="C494" s="93"/>
      <c r="D494" s="93"/>
      <c r="E494" s="98">
        <f>IF(C417="","",C417*Data!C$626)</f>
        <v>0.98331906803255675</v>
      </c>
      <c r="F494" s="98">
        <f>IF(D417="","",D417*Data!D$626)</f>
        <v>1.5722158417109227</v>
      </c>
      <c r="G494" s="98">
        <f>IF(E417="","",E417*Data!E$626)</f>
        <v>4.076892295875826</v>
      </c>
      <c r="H494" s="98">
        <f>IF(F417="","",F417*Data!F$626)</f>
        <v>10.104453149693828</v>
      </c>
      <c r="I494" s="98">
        <f>IF(G417="","",G417*Data!G$626)</f>
        <v>15.699304180798688</v>
      </c>
      <c r="J494" s="98">
        <f>IF(H417="","",H417*Data!H$626)</f>
        <v>12.81311895683497</v>
      </c>
      <c r="K494" s="98">
        <f>IF(I417="","",I417*Data!I$626)</f>
        <v>6.9534147890537286</v>
      </c>
      <c r="L494" s="98">
        <f>IF(J417="","",J417*Data!J$626)</f>
        <v>4.9122766969062548</v>
      </c>
      <c r="M494" s="98">
        <f>IF(K417="","",K417*Data!K$626)</f>
        <v>3.3447679512796489</v>
      </c>
      <c r="N494" s="98">
        <f>IF(L417="","",L417*Data!L$626)</f>
        <v>2.1587832608092916</v>
      </c>
      <c r="O494" s="98">
        <f>IF(M417="","",M417*Data!M$626)</f>
        <v>1.6557366848154318</v>
      </c>
      <c r="P494" s="98">
        <f>IF(N417="","",N417*Data!N$626)</f>
        <v>3.4773979216828299</v>
      </c>
    </row>
    <row r="495" spans="1:16">
      <c r="A495" s="258"/>
      <c r="B495" s="257">
        <f t="shared" si="7"/>
        <v>44350</v>
      </c>
      <c r="C495" s="93"/>
      <c r="D495" s="93"/>
      <c r="E495" s="98">
        <f>IF(C418="","",C418*Data!C$626)</f>
        <v>0.98331906803255675</v>
      </c>
      <c r="F495" s="98">
        <f>IF(D418="","",D418*Data!D$626)</f>
        <v>1.5722158417109227</v>
      </c>
      <c r="G495" s="98">
        <f>IF(E418="","",E418*Data!E$626)</f>
        <v>4.076892295875826</v>
      </c>
      <c r="H495" s="98">
        <f>IF(F418="","",F418*Data!F$626)</f>
        <v>10.104453149693828</v>
      </c>
      <c r="I495" s="98">
        <f>IF(G418="","",G418*Data!G$626)</f>
        <v>15.699304180798688</v>
      </c>
      <c r="J495" s="98">
        <f>IF(H418="","",H418*Data!H$626)</f>
        <v>12.81311895683497</v>
      </c>
      <c r="K495" s="98">
        <f>IF(I418="","",I418*Data!I$626)</f>
        <v>6.9534147890537286</v>
      </c>
      <c r="L495" s="98">
        <f>IF(J418="","",J418*Data!J$626)</f>
        <v>4.9122766969062548</v>
      </c>
      <c r="M495" s="98">
        <f>IF(K418="","",K418*Data!K$626)</f>
        <v>3.3447679512796489</v>
      </c>
      <c r="N495" s="98">
        <f>IF(L418="","",L418*Data!L$626)</f>
        <v>2.2298318306821168</v>
      </c>
      <c r="O495" s="98">
        <f>IF(M418="","",M418*Data!M$626)</f>
        <v>1.7080789539165084</v>
      </c>
      <c r="P495" s="98">
        <f>IF(N418="","",N418*Data!N$626)</f>
        <v>3.5836676553664542</v>
      </c>
    </row>
    <row r="496" spans="1:16">
      <c r="A496" s="258"/>
      <c r="B496" s="257">
        <f t="shared" si="7"/>
        <v>44357</v>
      </c>
      <c r="C496" s="93"/>
      <c r="D496" s="93"/>
      <c r="E496" s="98">
        <f>IF(C419="","",C419*Data!C$626)</f>
        <v>0.98331906803255675</v>
      </c>
      <c r="F496" s="98">
        <f>IF(D419="","",D419*Data!D$626)</f>
        <v>1.5722158417109227</v>
      </c>
      <c r="G496" s="98">
        <f>IF(E419="","",E419*Data!E$626)</f>
        <v>4.076892295875826</v>
      </c>
      <c r="H496" s="98">
        <f>IF(F419="","",F419*Data!F$626)</f>
        <v>10.104453149693828</v>
      </c>
      <c r="I496" s="98">
        <f>IF(G419="","",G419*Data!G$626)</f>
        <v>15.699304180798688</v>
      </c>
      <c r="J496" s="98">
        <f>IF(H419="","",H419*Data!H$626)</f>
        <v>12.81311895683497</v>
      </c>
      <c r="K496" s="98">
        <f>IF(I419="","",I419*Data!I$626)</f>
        <v>6.9534147890537286</v>
      </c>
      <c r="L496" s="98">
        <f>IF(J419="","",J419*Data!J$626)</f>
        <v>4.9122766969062548</v>
      </c>
      <c r="M496" s="98">
        <f>IF(K419="","",K419*Data!K$626)</f>
        <v>3.3447679512796489</v>
      </c>
      <c r="N496" s="98">
        <f>IF(L419="","",L419*Data!L$626)</f>
        <v>2.3426248910249674</v>
      </c>
      <c r="O496" s="98">
        <f>IF(M419="","",M419*Data!M$626)</f>
        <v>1.7911748519446764</v>
      </c>
      <c r="P496" s="98">
        <f>IF(N419="","",N419*Data!N$626)</f>
        <v>3.7523760263505728</v>
      </c>
    </row>
    <row r="497" spans="1:16">
      <c r="A497" s="258"/>
      <c r="B497" s="257">
        <f t="shared" si="7"/>
        <v>44364</v>
      </c>
      <c r="C497" s="93"/>
      <c r="D497" s="93"/>
      <c r="E497" s="98">
        <f>IF(C420="","",C420*Data!C$626)</f>
        <v>0.98331906803255675</v>
      </c>
      <c r="F497" s="98">
        <f>IF(D420="","",D420*Data!D$626)</f>
        <v>1.5722158417109227</v>
      </c>
      <c r="G497" s="98">
        <f>IF(E420="","",E420*Data!E$626)</f>
        <v>4.076892295875826</v>
      </c>
      <c r="H497" s="98">
        <f>IF(F420="","",F420*Data!F$626)</f>
        <v>10.104453149693828</v>
      </c>
      <c r="I497" s="98">
        <f>IF(G420="","",G420*Data!G$626)</f>
        <v>15.699304180798688</v>
      </c>
      <c r="J497" s="98">
        <f>IF(H420="","",H420*Data!H$626)</f>
        <v>12.81311895683497</v>
      </c>
      <c r="K497" s="98">
        <f>IF(I420="","",I420*Data!I$626)</f>
        <v>6.9534147890537286</v>
      </c>
      <c r="L497" s="98">
        <f>IF(J420="","",J420*Data!J$626)</f>
        <v>4.9122766969062548</v>
      </c>
      <c r="M497" s="98">
        <f>IF(K420="","",K420*Data!K$626)</f>
        <v>3.3447679512796489</v>
      </c>
      <c r="N497" s="98">
        <f>IF(L420="","",L420*Data!L$626)</f>
        <v>2.1988690298036873</v>
      </c>
      <c r="O497" s="98">
        <f>IF(M420="","",M420*Data!M$626)</f>
        <v>1.6852683152421093</v>
      </c>
      <c r="P497" s="98">
        <f>IF(N420="","",N420*Data!N$626)</f>
        <v>3.5373555535276759</v>
      </c>
    </row>
    <row r="498" spans="1:16">
      <c r="A498" s="258"/>
      <c r="B498" s="257">
        <f t="shared" si="7"/>
        <v>44371</v>
      </c>
      <c r="C498" s="93"/>
      <c r="D498" s="93"/>
      <c r="E498" s="98">
        <f>IF(C421="","",C421*Data!C$626)</f>
        <v>0.98331906803255675</v>
      </c>
      <c r="F498" s="98">
        <f>IF(D421="","",D421*Data!D$626)</f>
        <v>1.5722158417109227</v>
      </c>
      <c r="G498" s="98">
        <f>IF(E421="","",E421*Data!E$626)</f>
        <v>4.076892295875826</v>
      </c>
      <c r="H498" s="98">
        <f>IF(F421="","",F421*Data!F$626)</f>
        <v>10.104453149693828</v>
      </c>
      <c r="I498" s="98">
        <f>IF(G421="","",G421*Data!G$626)</f>
        <v>15.699304180798688</v>
      </c>
      <c r="J498" s="98">
        <f>IF(H421="","",H421*Data!H$626)</f>
        <v>12.81311895683497</v>
      </c>
      <c r="K498" s="98">
        <f>IF(I421="","",I421*Data!I$626)</f>
        <v>6.9534147890537286</v>
      </c>
      <c r="L498" s="98">
        <f>IF(J421="","",J421*Data!J$626)</f>
        <v>4.9122766969062548</v>
      </c>
      <c r="M498" s="98">
        <f>IF(K421="","",K421*Data!K$626)</f>
        <v>3.3447679512796489</v>
      </c>
      <c r="N498" s="98">
        <f>IF(L421="","",L421*Data!L$626)</f>
        <v>2.2726821354692288</v>
      </c>
      <c r="O498" s="98">
        <f>IF(M421="","",M421*Data!M$626)</f>
        <v>1.7396472485105428</v>
      </c>
      <c r="P498" s="98">
        <f>IF(N421="","",N421*Data!N$626)</f>
        <v>3.6477602963040479</v>
      </c>
    </row>
    <row r="499" spans="1:16">
      <c r="A499" s="258"/>
      <c r="B499" s="257">
        <f t="shared" si="7"/>
        <v>44378</v>
      </c>
      <c r="C499" s="93"/>
      <c r="D499" s="93"/>
      <c r="E499" s="98">
        <f>IF(C422="","",C422*Data!C$626)</f>
        <v>0.98331906803255675</v>
      </c>
      <c r="F499" s="98">
        <f>IF(D422="","",D422*Data!D$626)</f>
        <v>1.5722158417109227</v>
      </c>
      <c r="G499" s="98">
        <f>IF(E422="","",E422*Data!E$626)</f>
        <v>4.076892295875826</v>
      </c>
      <c r="H499" s="98">
        <f>IF(F422="","",F422*Data!F$626)</f>
        <v>10.104453149693828</v>
      </c>
      <c r="I499" s="98">
        <f>IF(G422="","",G422*Data!G$626)</f>
        <v>15.699304180798688</v>
      </c>
      <c r="J499" s="98">
        <f>IF(H422="","",H422*Data!H$626)</f>
        <v>12.81311895683497</v>
      </c>
      <c r="K499" s="98">
        <f>IF(I422="","",I422*Data!I$626)</f>
        <v>6.9534147890537286</v>
      </c>
      <c r="L499" s="98">
        <f>IF(J422="","",J422*Data!J$626)</f>
        <v>4.9122766969062548</v>
      </c>
      <c r="M499" s="98">
        <f>IF(K422="","",K422*Data!K$626)</f>
        <v>3.3447679512796489</v>
      </c>
      <c r="N499" s="98">
        <f>IF(L422="","",L422*Data!L$626)</f>
        <v>1.9268814475236971</v>
      </c>
      <c r="O499" s="98">
        <f>IF(M422="","",M422*Data!M$626)</f>
        <v>1.7273901962185545</v>
      </c>
      <c r="P499" s="98">
        <f>IF(N422="","",N422*Data!N$626)</f>
        <v>3.6228749845820718</v>
      </c>
    </row>
    <row r="500" spans="1:16">
      <c r="A500" s="258"/>
      <c r="B500" s="257">
        <f t="shared" si="7"/>
        <v>44385</v>
      </c>
      <c r="C500" s="93"/>
      <c r="D500" s="93"/>
      <c r="E500" s="98">
        <f>IF(C423="","",C423*Data!C$626)</f>
        <v>0.98331906803255675</v>
      </c>
      <c r="F500" s="98">
        <f>IF(D423="","",D423*Data!D$626)</f>
        <v>1.5722158417109227</v>
      </c>
      <c r="G500" s="98">
        <f>IF(E423="","",E423*Data!E$626)</f>
        <v>4.076892295875826</v>
      </c>
      <c r="H500" s="98">
        <f>IF(F423="","",F423*Data!F$626)</f>
        <v>10.104453149693828</v>
      </c>
      <c r="I500" s="98">
        <f>IF(G423="","",G423*Data!G$626)</f>
        <v>15.699304180798688</v>
      </c>
      <c r="J500" s="98">
        <f>IF(H423="","",H423*Data!H$626)</f>
        <v>12.81311895683497</v>
      </c>
      <c r="K500" s="98">
        <f>IF(I423="","",I423*Data!I$626)</f>
        <v>6.9534147890537286</v>
      </c>
      <c r="L500" s="98">
        <f>IF(J423="","",J423*Data!J$626)</f>
        <v>4.9122766969062548</v>
      </c>
      <c r="M500" s="98">
        <f>IF(K423="","",K423*Data!K$626)</f>
        <v>3.3447679512796489</v>
      </c>
      <c r="N500" s="98">
        <f>IF(L423="","",L423*Data!L$626)</f>
        <v>1.9268814475236971</v>
      </c>
      <c r="O500" s="98">
        <f>IF(M423="","",M423*Data!M$626)</f>
        <v>1.7223356030880077</v>
      </c>
      <c r="P500" s="98">
        <f>IF(N423="","",N423*Data!N$626)</f>
        <v>3.6126127190156896</v>
      </c>
    </row>
    <row r="501" spans="1:16">
      <c r="A501" s="258"/>
      <c r="B501" s="257">
        <f t="shared" si="7"/>
        <v>44392</v>
      </c>
      <c r="C501" s="93"/>
      <c r="D501" s="93"/>
      <c r="E501" s="98">
        <f>IF(C424="","",C424*Data!C$626)</f>
        <v>0.98331906803255675</v>
      </c>
      <c r="F501" s="98">
        <f>IF(D424="","",D424*Data!D$626)</f>
        <v>1.5722158417109227</v>
      </c>
      <c r="G501" s="98">
        <f>IF(E424="","",E424*Data!E$626)</f>
        <v>4.076892295875826</v>
      </c>
      <c r="H501" s="98">
        <f>IF(F424="","",F424*Data!F$626)</f>
        <v>10.104453149693828</v>
      </c>
      <c r="I501" s="98">
        <f>IF(G424="","",G424*Data!G$626)</f>
        <v>15.699304180798688</v>
      </c>
      <c r="J501" s="98">
        <f>IF(H424="","",H424*Data!H$626)</f>
        <v>12.81311895683497</v>
      </c>
      <c r="K501" s="98">
        <f>IF(I424="","",I424*Data!I$626)</f>
        <v>6.9534147890537286</v>
      </c>
      <c r="L501" s="98">
        <f>IF(J424="","",J424*Data!J$626)</f>
        <v>4.9122766969062548</v>
      </c>
      <c r="M501" s="98">
        <f>IF(K424="","",K424*Data!K$626)</f>
        <v>3.3447679512796489</v>
      </c>
      <c r="N501" s="98">
        <f>IF(L424="","",L424*Data!L$626)</f>
        <v>1.9268814475236971</v>
      </c>
      <c r="O501" s="98">
        <f>IF(M424="","",M424*Data!M$626)</f>
        <v>1.7376105843431855</v>
      </c>
      <c r="P501" s="98">
        <f>IF(N424="","",N424*Data!N$626)</f>
        <v>3.6436252872112997</v>
      </c>
    </row>
    <row r="502" spans="1:16">
      <c r="A502" s="258"/>
      <c r="B502" s="257">
        <f t="shared" si="7"/>
        <v>44399</v>
      </c>
      <c r="C502" s="93"/>
      <c r="D502" s="93"/>
      <c r="E502" s="98">
        <f>IF(C425="","",C425*Data!C$626)</f>
        <v>0.98331906803255675</v>
      </c>
      <c r="F502" s="98">
        <f>IF(D425="","",D425*Data!D$626)</f>
        <v>1.5722158417109227</v>
      </c>
      <c r="G502" s="98">
        <f>IF(E425="","",E425*Data!E$626)</f>
        <v>4.076892295875826</v>
      </c>
      <c r="H502" s="98">
        <f>IF(F425="","",F425*Data!F$626)</f>
        <v>10.104453149693828</v>
      </c>
      <c r="I502" s="98">
        <f>IF(G425="","",G425*Data!G$626)</f>
        <v>15.699304180798688</v>
      </c>
      <c r="J502" s="98">
        <f>IF(H425="","",H425*Data!H$626)</f>
        <v>12.81311895683497</v>
      </c>
      <c r="K502" s="98">
        <f>IF(I425="","",I425*Data!I$626)</f>
        <v>6.9534147890537286</v>
      </c>
      <c r="L502" s="98">
        <f>IF(J425="","",J425*Data!J$626)</f>
        <v>4.9122766969062548</v>
      </c>
      <c r="M502" s="98">
        <f>IF(K425="","",K425*Data!K$626)</f>
        <v>3.3447679512796489</v>
      </c>
      <c r="N502" s="98">
        <f>IF(L425="","",L425*Data!L$626)</f>
        <v>1.9268814475236971</v>
      </c>
      <c r="O502" s="98">
        <f>IF(M425="","",M425*Data!M$626)</f>
        <v>1.7325189239247929</v>
      </c>
      <c r="P502" s="98">
        <f>IF(N425="","",N425*Data!N$626)</f>
        <v>3.6332877644794297</v>
      </c>
    </row>
    <row r="503" spans="1:16">
      <c r="A503" s="258"/>
      <c r="B503" s="257">
        <f>B502+7</f>
        <v>44406</v>
      </c>
      <c r="C503" s="93"/>
      <c r="D503" s="93"/>
      <c r="E503" s="98">
        <f>IF(C426="","",C426*Data!C$626)</f>
        <v>0.98331906803255675</v>
      </c>
      <c r="F503" s="98">
        <f>IF(D426="","",D426*Data!D$626)</f>
        <v>1.5722158417109227</v>
      </c>
      <c r="G503" s="98">
        <f>IF(E426="","",E426*Data!E$626)</f>
        <v>4.076892295875826</v>
      </c>
      <c r="H503" s="98">
        <f>IF(F426="","",F426*Data!F$626)</f>
        <v>10.104453149693828</v>
      </c>
      <c r="I503" s="98">
        <f>IF(G426="","",G426*Data!G$626)</f>
        <v>15.699304180798688</v>
      </c>
      <c r="J503" s="98">
        <f>IF(H426="","",H426*Data!H$626)</f>
        <v>12.81311895683497</v>
      </c>
      <c r="K503" s="98">
        <f>IF(I426="","",I426*Data!I$626)</f>
        <v>6.9534147890537286</v>
      </c>
      <c r="L503" s="98">
        <f>IF(J426="","",J426*Data!J$626)</f>
        <v>4.9122766969062548</v>
      </c>
      <c r="M503" s="98">
        <f>IF(K426="","",K426*Data!K$626)</f>
        <v>3.3447679512796489</v>
      </c>
      <c r="N503" s="98">
        <f>IF(L426="","",L426*Data!L$626)</f>
        <v>1.9268814475236971</v>
      </c>
      <c r="O503" s="98">
        <f>IF(M426="","",M426*Data!M$626)</f>
        <v>1.7253905993390433</v>
      </c>
      <c r="P503" s="98">
        <f>IF(N426="","",N426*Data!N$626)</f>
        <v>3.618815232654812</v>
      </c>
    </row>
    <row r="504" spans="1:16">
      <c r="A504" s="258"/>
      <c r="B504" s="257">
        <f>B503+7</f>
        <v>44413</v>
      </c>
      <c r="C504" s="93"/>
      <c r="D504" s="93"/>
      <c r="E504" s="98">
        <f>IF(C427="","",C427*Data!C$626)</f>
        <v>0.98331906803255675</v>
      </c>
      <c r="F504" s="98">
        <f>IF(D427="","",D427*Data!D$626)</f>
        <v>1.5722158417109227</v>
      </c>
      <c r="G504" s="98">
        <f>IF(E427="","",E427*Data!E$626)</f>
        <v>4.076892295875826</v>
      </c>
      <c r="H504" s="98">
        <f>IF(F427="","",F427*Data!F$626)</f>
        <v>10.104453149693828</v>
      </c>
      <c r="I504" s="98">
        <f>IF(G427="","",G427*Data!G$626)</f>
        <v>15.699304180798688</v>
      </c>
      <c r="J504" s="98">
        <f>IF(H427="","",H427*Data!H$626)</f>
        <v>12.81311895683497</v>
      </c>
      <c r="K504" s="98">
        <f>IF(I427="","",I427*Data!I$626)</f>
        <v>6.9534147890537286</v>
      </c>
      <c r="L504" s="98">
        <f>IF(J427="","",J427*Data!J$626)</f>
        <v>4.9122766969062548</v>
      </c>
      <c r="M504" s="98">
        <f>IF(K427="","",K427*Data!K$626)</f>
        <v>3.3447679512796489</v>
      </c>
      <c r="N504" s="98">
        <f>IF(L427="","",L427*Data!L$626)</f>
        <v>1.9268814475236971</v>
      </c>
      <c r="O504" s="98">
        <f>IF(M427="","",M427*Data!M$626)</f>
        <v>1.4541782154929404</v>
      </c>
      <c r="P504" s="98">
        <f>IF(N427="","",N427*Data!N$626)</f>
        <v>3.5766381399087823</v>
      </c>
    </row>
    <row r="505" spans="1:16">
      <c r="A505" s="258"/>
      <c r="B505" s="257"/>
      <c r="C505" s="93"/>
      <c r="D505" s="93"/>
      <c r="E505" s="98" t="str">
        <f>IF(C428="","",C428*Data!C$625)</f>
        <v/>
      </c>
      <c r="F505" s="98" t="str">
        <f>IF(D428="","",D428*Data!D$625)</f>
        <v/>
      </c>
      <c r="G505" s="98" t="str">
        <f>IF(E428="","",E428*Data!E$625)</f>
        <v/>
      </c>
      <c r="H505" s="98" t="str">
        <f>IF(F428="","",F428*Data!F$625)</f>
        <v/>
      </c>
      <c r="I505" s="98" t="str">
        <f>IF(G428="","",G428*Data!G$625)</f>
        <v/>
      </c>
      <c r="J505" s="98" t="str">
        <f>IF(H428="","",H428*Data!H$625)</f>
        <v/>
      </c>
      <c r="K505" s="98" t="str">
        <f>IF(I428="","",I428*Data!I$625)</f>
        <v/>
      </c>
      <c r="L505" s="98" t="str">
        <f>IF(J428="","",J428*Data!J$625)</f>
        <v/>
      </c>
      <c r="M505" s="98" t="str">
        <f>IF(K428="","",K428*Data!K$625)</f>
        <v/>
      </c>
      <c r="N505" s="98" t="str">
        <f>IF(L428="","",L428*Data!L$625)</f>
        <v/>
      </c>
      <c r="O505" s="98" t="str">
        <f>IF(M428="","",M428*Data!M$625)</f>
        <v/>
      </c>
      <c r="P505" s="98" t="str">
        <f>IF(N428="","",N428*Data!N$625)</f>
        <v/>
      </c>
    </row>
    <row r="506" spans="1:16">
      <c r="A506" s="258"/>
      <c r="B506" s="257"/>
      <c r="C506" s="93"/>
      <c r="D506" s="93"/>
      <c r="E506" s="98" t="str">
        <f>IF(C429="","",C429*Data!C$625)</f>
        <v/>
      </c>
      <c r="F506" s="98" t="str">
        <f>IF(D429="","",D429*Data!D$625)</f>
        <v/>
      </c>
      <c r="G506" s="98" t="str">
        <f>IF(E429="","",E429*Data!E$625)</f>
        <v/>
      </c>
      <c r="H506" s="98" t="str">
        <f>IF(F429="","",F429*Data!F$625)</f>
        <v/>
      </c>
      <c r="I506" s="98" t="str">
        <f>IF(G429="","",G429*Data!G$625)</f>
        <v/>
      </c>
      <c r="J506" s="98" t="str">
        <f>IF(H429="","",H429*Data!H$625)</f>
        <v/>
      </c>
      <c r="K506" s="98" t="str">
        <f>IF(I429="","",I429*Data!I$625)</f>
        <v/>
      </c>
      <c r="L506" s="98" t="str">
        <f>IF(J429="","",J429*Data!J$625)</f>
        <v/>
      </c>
      <c r="M506" s="98" t="str">
        <f>IF(K429="","",K429*Data!K$625)</f>
        <v/>
      </c>
      <c r="N506" s="98" t="str">
        <f>IF(L429="","",L429*Data!L$625)</f>
        <v/>
      </c>
      <c r="O506" s="98" t="str">
        <f>IF(M429="","",M429*Data!M$625)</f>
        <v/>
      </c>
      <c r="P506" s="98" t="str">
        <f>IF(N429="","",N429*Data!N$625)</f>
        <v/>
      </c>
    </row>
    <row r="507" spans="1:16">
      <c r="A507" s="259"/>
      <c r="B507" s="257"/>
      <c r="C507" s="107"/>
      <c r="D507" s="107"/>
      <c r="E507" s="98" t="str">
        <f>IF(C430="","",C430*Data!C$625)</f>
        <v/>
      </c>
      <c r="F507" s="98" t="str">
        <f>IF(D430="","",D430*Data!D$625)</f>
        <v/>
      </c>
      <c r="G507" s="98" t="str">
        <f>IF(E430="","",E430*Data!E$625)</f>
        <v/>
      </c>
      <c r="H507" s="98" t="str">
        <f>IF(F430="","",F430*Data!F$625)</f>
        <v/>
      </c>
      <c r="I507" s="98" t="str">
        <f>IF(G430="","",G430*Data!G$625)</f>
        <v/>
      </c>
      <c r="J507" s="98" t="str">
        <f>IF(H430="","",H430*Data!H$625)</f>
        <v/>
      </c>
      <c r="K507" s="98" t="str">
        <f>IF(I430="","",I430*Data!I$625)</f>
        <v/>
      </c>
      <c r="L507" s="98" t="str">
        <f>IF(J430="","",J430*Data!J$625)</f>
        <v/>
      </c>
      <c r="M507" s="98" t="str">
        <f>IF(K430="","",K430*Data!K$625)</f>
        <v/>
      </c>
      <c r="N507" s="98" t="str">
        <f>IF(L430="","",L430*Data!L$625)</f>
        <v/>
      </c>
      <c r="O507" s="98" t="str">
        <f>IF(M430="","",M430*Data!M$625)</f>
        <v/>
      </c>
      <c r="P507" s="98" t="str">
        <f>IF(N430="","",N430*Data!N$625)</f>
        <v/>
      </c>
    </row>
    <row r="508" spans="1:16" ht="13.8" thickBot="1">
      <c r="A508" s="103"/>
      <c r="B508" s="302"/>
      <c r="C508" s="48"/>
      <c r="D508" s="48"/>
      <c r="E508" s="108" t="str">
        <f>IF(C431="","",C431*Data!C$625)</f>
        <v/>
      </c>
      <c r="F508" s="108" t="str">
        <f>IF(D431="","",D431*Data!D$625)</f>
        <v/>
      </c>
      <c r="G508" s="108" t="str">
        <f>IF(E431="","",E431*Data!E$625)</f>
        <v/>
      </c>
      <c r="H508" s="108" t="str">
        <f>IF(F431="","",F431*Data!F$625)</f>
        <v/>
      </c>
      <c r="I508" s="108" t="str">
        <f>IF(G431="","",G431*Data!G$625)</f>
        <v/>
      </c>
      <c r="J508" s="108" t="str">
        <f>IF(H431="","",H431*Data!H$625)</f>
        <v/>
      </c>
      <c r="K508" s="108" t="str">
        <f>IF(I431="","",I431*Data!I$625)</f>
        <v/>
      </c>
      <c r="L508" s="108" t="str">
        <f>IF(J431="","",J431*Data!J$625)</f>
        <v/>
      </c>
      <c r="M508" s="108" t="str">
        <f>IF(K431="","",K431*Data!K$625)</f>
        <v/>
      </c>
      <c r="N508" s="108" t="str">
        <f>IF(L431="","",L431*Data!L$625)</f>
        <v/>
      </c>
      <c r="O508" s="108" t="str">
        <f>IF(M431="","",M431*Data!M$625)</f>
        <v/>
      </c>
      <c r="P508" s="108" t="str">
        <f>IF(N431="","",N431*Data!N$625)</f>
        <v/>
      </c>
    </row>
    <row r="509" spans="1:16">
      <c r="A509" s="179" t="s">
        <v>0</v>
      </c>
      <c r="B509" s="96"/>
      <c r="C509" s="96"/>
      <c r="D509" s="96"/>
      <c r="E509" s="96"/>
      <c r="F509" s="96"/>
      <c r="G509" s="96"/>
      <c r="H509" s="96"/>
      <c r="I509" s="96"/>
      <c r="J509" s="96"/>
      <c r="K509" s="96"/>
      <c r="L509" s="96"/>
      <c r="M509" s="96"/>
      <c r="N509" s="96"/>
      <c r="O509" s="93"/>
      <c r="P509" s="93"/>
    </row>
    <row r="510" spans="1:16">
      <c r="A510" s="180"/>
    </row>
    <row r="511" spans="1:16">
      <c r="A511" s="196"/>
    </row>
    <row r="512" spans="1:16" ht="13.8" thickBot="1">
      <c r="A512" s="9" t="s">
        <v>365</v>
      </c>
      <c r="B512" s="60"/>
      <c r="C512" s="60"/>
      <c r="D512" s="60"/>
      <c r="E512" s="60"/>
      <c r="F512" s="60"/>
      <c r="G512" s="60"/>
      <c r="H512" s="60"/>
      <c r="I512" s="60"/>
      <c r="J512" s="60"/>
      <c r="K512" s="60"/>
      <c r="L512" s="60"/>
      <c r="M512" s="60"/>
      <c r="N512" s="60"/>
      <c r="O512" s="60"/>
      <c r="P512" s="60"/>
    </row>
    <row r="513" spans="1:17" ht="13.5" customHeight="1">
      <c r="A513" s="522" t="s">
        <v>25</v>
      </c>
      <c r="B513" s="522" t="s">
        <v>220</v>
      </c>
      <c r="C513" s="525" t="s">
        <v>31</v>
      </c>
      <c r="D513" s="581" t="s">
        <v>289</v>
      </c>
      <c r="E513" s="582"/>
      <c r="F513" s="583" t="s">
        <v>236</v>
      </c>
      <c r="G513" s="532" t="s">
        <v>65</v>
      </c>
      <c r="H513" s="596" t="s">
        <v>235</v>
      </c>
      <c r="I513" s="513"/>
      <c r="J513" s="517"/>
      <c r="K513" s="583" t="s">
        <v>210</v>
      </c>
      <c r="L513" s="51"/>
      <c r="M513" s="51"/>
      <c r="N513" s="51"/>
      <c r="O513" s="51"/>
      <c r="P513" s="51"/>
    </row>
    <row r="514" spans="1:17">
      <c r="A514" s="523" t="s">
        <v>52</v>
      </c>
      <c r="B514" s="523" t="s">
        <v>217</v>
      </c>
      <c r="C514" s="526"/>
      <c r="D514" s="528"/>
      <c r="E514" s="529" t="s">
        <v>215</v>
      </c>
      <c r="F514" s="584"/>
      <c r="G514" s="533"/>
      <c r="H514" s="597"/>
      <c r="I514" s="516"/>
      <c r="J514" s="517"/>
      <c r="K514" s="584"/>
      <c r="L514" s="51"/>
      <c r="M514" s="51"/>
      <c r="N514" s="51"/>
      <c r="O514" s="51"/>
      <c r="P514" s="51"/>
    </row>
    <row r="515" spans="1:17" ht="13.5" customHeight="1" thickBot="1">
      <c r="A515" s="524"/>
      <c r="B515" s="524"/>
      <c r="C515" s="527"/>
      <c r="D515" s="530" t="s">
        <v>218</v>
      </c>
      <c r="E515" s="531" t="s">
        <v>219</v>
      </c>
      <c r="F515" s="585"/>
      <c r="G515" s="534"/>
      <c r="H515" s="598"/>
      <c r="I515" s="536"/>
      <c r="J515" s="537"/>
      <c r="K515" s="535"/>
      <c r="L515" s="540"/>
      <c r="M515" s="541"/>
      <c r="N515" s="542"/>
      <c r="O515" s="542"/>
      <c r="P515" s="543"/>
      <c r="Q515" s="51"/>
    </row>
    <row r="516" spans="1:17">
      <c r="A516" s="104"/>
      <c r="B516" s="104"/>
      <c r="C516" s="515" t="s">
        <v>159</v>
      </c>
      <c r="D516" s="519" t="s">
        <v>159</v>
      </c>
      <c r="E516" s="538" t="s">
        <v>215</v>
      </c>
      <c r="F516" s="371" t="s">
        <v>159</v>
      </c>
      <c r="H516" s="110"/>
      <c r="I516" s="371"/>
      <c r="J516" s="104"/>
      <c r="K516" s="539" t="s">
        <v>159</v>
      </c>
      <c r="L516" s="104"/>
      <c r="M516" s="371"/>
      <c r="N516" s="415"/>
      <c r="O516" s="109"/>
      <c r="P516" s="371"/>
      <c r="Q516" s="186"/>
    </row>
    <row r="517" spans="1:17" ht="15.6">
      <c r="A517" s="197">
        <v>2020</v>
      </c>
      <c r="B517" s="198">
        <v>43958</v>
      </c>
      <c r="C517" s="336">
        <f t="shared" ref="C517:C548" si="8">IF(P439="",NA(),SUM(E439:P439))</f>
        <v>54.139944221658638</v>
      </c>
      <c r="D517" s="520"/>
      <c r="E517" s="521"/>
      <c r="F517" s="201">
        <v>70</v>
      </c>
      <c r="G517" s="198">
        <f>IF(Data!E634="","",Data!E634)</f>
        <v>43963</v>
      </c>
      <c r="I517" s="202"/>
      <c r="J517" s="200"/>
      <c r="K517" s="203">
        <v>52</v>
      </c>
      <c r="L517" s="199"/>
      <c r="M517" s="331"/>
      <c r="N517" s="416"/>
      <c r="O517" s="249"/>
      <c r="P517" s="331"/>
      <c r="Q517" s="212"/>
    </row>
    <row r="518" spans="1:17" ht="15.6">
      <c r="A518" s="204"/>
      <c r="B518" s="198">
        <f>B517+7</f>
        <v>43965</v>
      </c>
      <c r="C518" s="336">
        <f t="shared" si="8"/>
        <v>54.843194952438246</v>
      </c>
      <c r="D518" s="520"/>
      <c r="E518" s="521"/>
      <c r="F518" s="201">
        <f>IF(Data!C635="",NA(),Data!C635)</f>
        <v>57</v>
      </c>
      <c r="G518" s="198" t="str">
        <f>IF(Data!E635="","",Data!E635)</f>
        <v/>
      </c>
      <c r="I518" s="202"/>
      <c r="J518" s="200"/>
      <c r="K518" s="203">
        <v>52</v>
      </c>
      <c r="L518" s="199"/>
      <c r="M518" s="331"/>
      <c r="N518" s="416"/>
      <c r="O518" s="249"/>
      <c r="P518" s="331"/>
      <c r="Q518" s="212"/>
    </row>
    <row r="519" spans="1:17" ht="15.6">
      <c r="A519" s="204"/>
      <c r="B519" s="198">
        <f t="shared" ref="B519:B582" si="9">B518+7</f>
        <v>43972</v>
      </c>
      <c r="C519" s="336">
        <f t="shared" si="8"/>
        <v>55.684131770432963</v>
      </c>
      <c r="D519" s="520"/>
      <c r="E519" s="521"/>
      <c r="F519" s="201">
        <f>IF(Data!C636="",NA(),Data!C636)</f>
        <v>57</v>
      </c>
      <c r="G519" s="198" t="str">
        <f>IF(Data!E636="","",Data!E636)</f>
        <v/>
      </c>
      <c r="I519" s="202"/>
      <c r="J519" s="200"/>
      <c r="K519" s="203">
        <v>52</v>
      </c>
      <c r="L519" s="199"/>
      <c r="M519" s="331"/>
      <c r="N519" s="416"/>
      <c r="O519" s="249"/>
      <c r="P519" s="331"/>
    </row>
    <row r="520" spans="1:17" ht="15.6">
      <c r="A520" s="204"/>
      <c r="B520" s="198">
        <f t="shared" si="9"/>
        <v>43979</v>
      </c>
      <c r="C520" s="336">
        <f t="shared" si="8"/>
        <v>54.801105289917693</v>
      </c>
      <c r="D520" s="520"/>
      <c r="E520" s="521"/>
      <c r="F520" s="201">
        <f>IF(Data!C637="",NA(),Data!C637)</f>
        <v>57</v>
      </c>
      <c r="G520" s="198" t="str">
        <f>IF(Data!E637="","",Data!E637)</f>
        <v/>
      </c>
      <c r="I520" s="202"/>
      <c r="J520" s="200"/>
      <c r="K520" s="203">
        <v>52</v>
      </c>
      <c r="L520" s="199"/>
      <c r="M520" s="331"/>
      <c r="N520" s="416"/>
      <c r="O520" s="249"/>
      <c r="P520" s="331"/>
    </row>
    <row r="521" spans="1:17" ht="15.6">
      <c r="A521" s="204"/>
      <c r="B521" s="198">
        <f t="shared" si="9"/>
        <v>43986</v>
      </c>
      <c r="C521" s="336">
        <f t="shared" si="8"/>
        <v>56.43183223446956</v>
      </c>
      <c r="D521" s="520"/>
      <c r="E521" s="521"/>
      <c r="F521" s="201">
        <f>IF(Data!C638="",NA(),Data!C638)</f>
        <v>57</v>
      </c>
      <c r="G521" s="198">
        <f>IF(Data!E638="","",Data!E638)</f>
        <v>43993</v>
      </c>
      <c r="I521" s="202"/>
      <c r="J521" s="200"/>
      <c r="K521" s="203">
        <v>52</v>
      </c>
      <c r="L521" s="199"/>
      <c r="M521" s="331"/>
      <c r="N521" s="416"/>
      <c r="O521" s="249"/>
      <c r="P521" s="331"/>
      <c r="Q521" s="212"/>
    </row>
    <row r="522" spans="1:17" ht="15.6">
      <c r="A522" s="204"/>
      <c r="B522" s="198">
        <f t="shared" si="9"/>
        <v>43993</v>
      </c>
      <c r="C522" s="336">
        <f t="shared" si="8"/>
        <v>56.256888046153378</v>
      </c>
      <c r="D522" s="520"/>
      <c r="E522" s="521"/>
      <c r="F522" s="201">
        <f>IF(Data!C639="",NA(),Data!C639)</f>
        <v>57</v>
      </c>
      <c r="G522" s="198" t="str">
        <f>IF(Data!E639="","",Data!E639)</f>
        <v/>
      </c>
      <c r="I522" s="202"/>
      <c r="J522" s="200"/>
      <c r="K522" s="203">
        <v>52</v>
      </c>
      <c r="L522" s="199"/>
      <c r="M522" s="331"/>
      <c r="N522" s="416"/>
      <c r="O522" s="249"/>
      <c r="P522" s="331"/>
      <c r="Q522" s="212"/>
    </row>
    <row r="523" spans="1:17" ht="15.6">
      <c r="A523" s="204"/>
      <c r="B523" s="198">
        <f t="shared" si="9"/>
        <v>44000</v>
      </c>
      <c r="C523" s="336">
        <f t="shared" si="8"/>
        <v>56.446058064677281</v>
      </c>
      <c r="D523" s="520"/>
      <c r="E523" s="521"/>
      <c r="F523" s="201">
        <f>IF(Data!C640="",NA(),Data!C640)</f>
        <v>57</v>
      </c>
      <c r="G523" s="198" t="str">
        <f>IF(Data!E640="","",Data!E640)</f>
        <v/>
      </c>
      <c r="I523" s="202"/>
      <c r="J523" s="200"/>
      <c r="K523" s="203">
        <v>52</v>
      </c>
      <c r="L523" s="199"/>
      <c r="M523" s="331"/>
      <c r="N523" s="416"/>
      <c r="O523" s="249"/>
      <c r="P523" s="331"/>
      <c r="Q523" s="212"/>
    </row>
    <row r="524" spans="1:17" ht="15.6">
      <c r="A524" s="204"/>
      <c r="B524" s="198">
        <f t="shared" si="9"/>
        <v>44007</v>
      </c>
      <c r="C524" s="336">
        <f t="shared" si="8"/>
        <v>56.588370162911929</v>
      </c>
      <c r="D524" s="520"/>
      <c r="E524" s="521"/>
      <c r="F524" s="201">
        <f>IF(Data!C641="",NA(),Data!C641)</f>
        <v>57</v>
      </c>
      <c r="G524" s="198" t="str">
        <f>IF(Data!E641="","",Data!E641)</f>
        <v/>
      </c>
      <c r="I524" s="202"/>
      <c r="J524" s="200"/>
      <c r="K524" s="203">
        <v>52</v>
      </c>
      <c r="L524" s="199"/>
      <c r="M524" s="331"/>
      <c r="N524" s="416"/>
      <c r="O524" s="249"/>
      <c r="P524" s="331"/>
      <c r="Q524" s="61"/>
    </row>
    <row r="525" spans="1:17" ht="15.6">
      <c r="A525" s="204"/>
      <c r="B525" s="198">
        <f t="shared" si="9"/>
        <v>44014</v>
      </c>
      <c r="C525" s="336">
        <f t="shared" si="8"/>
        <v>59.948693206633642</v>
      </c>
      <c r="D525" s="520"/>
      <c r="E525" s="521"/>
      <c r="F525" s="201">
        <f>IF(Data!C642="",NA(),Data!C642)</f>
        <v>57</v>
      </c>
      <c r="G525" s="198" t="str">
        <f>IF(Data!E642="","",Data!E642)</f>
        <v/>
      </c>
      <c r="I525" s="202"/>
      <c r="J525" s="200"/>
      <c r="K525" s="203">
        <v>52</v>
      </c>
      <c r="L525" s="199"/>
      <c r="M525" s="331"/>
      <c r="N525" s="416"/>
      <c r="O525" s="249"/>
      <c r="P525" s="331"/>
      <c r="Q525" s="61"/>
    </row>
    <row r="526" spans="1:17" ht="15.6">
      <c r="A526" s="204"/>
      <c r="B526" s="198">
        <f t="shared" si="9"/>
        <v>44021</v>
      </c>
      <c r="C526" s="336">
        <f t="shared" si="8"/>
        <v>60.788431367924886</v>
      </c>
      <c r="D526" s="520"/>
      <c r="E526" s="521"/>
      <c r="F526" s="201">
        <f>IF(Data!C643="",NA(),Data!C643)</f>
        <v>59</v>
      </c>
      <c r="G526" s="198">
        <f>IF(Data!E643="","",Data!E643)</f>
        <v>44022</v>
      </c>
      <c r="I526" s="202"/>
      <c r="J526" s="200"/>
      <c r="K526" s="203">
        <v>52</v>
      </c>
      <c r="L526" s="199"/>
      <c r="M526" s="331"/>
      <c r="N526" s="416"/>
      <c r="O526" s="249"/>
      <c r="P526" s="331"/>
      <c r="Q526" s="212"/>
    </row>
    <row r="527" spans="1:17" ht="15.6">
      <c r="A527" s="204"/>
      <c r="B527" s="198">
        <f t="shared" si="9"/>
        <v>44028</v>
      </c>
      <c r="C527" s="336">
        <f t="shared" si="8"/>
        <v>59.48858623441474</v>
      </c>
      <c r="D527" s="520"/>
      <c r="E527" s="521"/>
      <c r="F527" s="201">
        <f>IF(Data!C644="",NA(),Data!C644)</f>
        <v>59</v>
      </c>
      <c r="G527" s="198" t="str">
        <f>IF(Data!E644="","",Data!E644)</f>
        <v/>
      </c>
      <c r="I527" s="202"/>
      <c r="J527" s="200"/>
      <c r="K527" s="203">
        <v>52</v>
      </c>
      <c r="L527" s="199"/>
      <c r="M527" s="331"/>
      <c r="N527" s="416"/>
      <c r="O527" s="249"/>
      <c r="P527" s="331"/>
      <c r="Q527" s="212"/>
    </row>
    <row r="528" spans="1:17" ht="15.6">
      <c r="A528" s="204"/>
      <c r="B528" s="198">
        <f t="shared" si="9"/>
        <v>44035</v>
      </c>
      <c r="C528" s="336">
        <f t="shared" si="8"/>
        <v>58.894799952077669</v>
      </c>
      <c r="D528" s="520"/>
      <c r="E528" s="521"/>
      <c r="F528" s="201">
        <f>IF(Data!C645="",NA(),Data!C645)</f>
        <v>59</v>
      </c>
      <c r="G528" s="198" t="str">
        <f>IF(Data!E645="","",Data!E645)</f>
        <v/>
      </c>
      <c r="I528" s="202"/>
      <c r="J528" s="200"/>
      <c r="K528" s="203">
        <v>52</v>
      </c>
      <c r="L528" s="199"/>
      <c r="M528" s="331"/>
      <c r="N528" s="416"/>
      <c r="O528" s="249"/>
      <c r="P528" s="331"/>
    </row>
    <row r="529" spans="1:17" ht="15.6">
      <c r="A529" s="204"/>
      <c r="B529" s="198">
        <f t="shared" si="9"/>
        <v>44042</v>
      </c>
      <c r="C529" s="336">
        <f t="shared" si="8"/>
        <v>60.096434825090903</v>
      </c>
      <c r="D529" s="520"/>
      <c r="E529" s="521"/>
      <c r="F529" s="201">
        <f>IF(Data!C646="",NA(),Data!C646)</f>
        <v>59</v>
      </c>
      <c r="G529" s="198" t="str">
        <f>IF(Data!E646="","",Data!E646)</f>
        <v/>
      </c>
      <c r="I529" s="202"/>
      <c r="J529" s="200"/>
      <c r="K529" s="203">
        <v>52</v>
      </c>
      <c r="L529" s="199"/>
      <c r="M529" s="331"/>
      <c r="N529" s="416"/>
      <c r="O529" s="249"/>
      <c r="P529" s="331"/>
      <c r="Q529" s="61"/>
    </row>
    <row r="530" spans="1:17" ht="15.6">
      <c r="A530" s="204"/>
      <c r="B530" s="198">
        <f t="shared" si="9"/>
        <v>44049</v>
      </c>
      <c r="C530" s="336">
        <f t="shared" si="8"/>
        <v>61.689018023170682</v>
      </c>
      <c r="D530" s="520"/>
      <c r="E530" s="521"/>
      <c r="F530" s="201">
        <f>IF(Data!C647="",NA(),Data!C647)</f>
        <v>59.6</v>
      </c>
      <c r="G530" s="198">
        <f>IF(Data!E647="","",Data!E647)</f>
        <v>44055</v>
      </c>
      <c r="I530" s="202"/>
      <c r="J530" s="200"/>
      <c r="K530" s="203">
        <v>52</v>
      </c>
      <c r="L530" s="199"/>
      <c r="M530" s="331"/>
      <c r="N530" s="416"/>
      <c r="O530" s="249"/>
      <c r="P530" s="331"/>
      <c r="Q530" s="212"/>
    </row>
    <row r="531" spans="1:17" ht="15.6">
      <c r="A531" s="204"/>
      <c r="B531" s="198">
        <f t="shared" si="9"/>
        <v>44056</v>
      </c>
      <c r="C531" s="336">
        <f t="shared" si="8"/>
        <v>60.118246243340359</v>
      </c>
      <c r="D531" s="520"/>
      <c r="E531" s="521"/>
      <c r="F531" s="201">
        <f>IF(Data!C648="",NA(),Data!C648)</f>
        <v>59.6</v>
      </c>
      <c r="G531" s="198" t="str">
        <f>IF(Data!E648="","",Data!E648)</f>
        <v/>
      </c>
      <c r="I531" s="202"/>
      <c r="J531" s="200"/>
      <c r="K531" s="203">
        <v>52</v>
      </c>
      <c r="L531" s="199"/>
      <c r="M531" s="331"/>
      <c r="N531" s="416"/>
      <c r="O531" s="249"/>
      <c r="P531" s="331"/>
      <c r="Q531" s="212"/>
    </row>
    <row r="532" spans="1:17" ht="15.6">
      <c r="A532" s="204"/>
      <c r="B532" s="198">
        <f t="shared" si="9"/>
        <v>44063</v>
      </c>
      <c r="C532" s="336">
        <f t="shared" si="8"/>
        <v>61.602035447398784</v>
      </c>
      <c r="D532" s="520"/>
      <c r="E532" s="521"/>
      <c r="F532" s="201">
        <f>IF(Data!C649="",NA(),Data!C649)</f>
        <v>59.6</v>
      </c>
      <c r="G532" s="198" t="str">
        <f>IF(Data!E649="","",Data!E649)</f>
        <v/>
      </c>
      <c r="I532" s="202"/>
      <c r="J532" s="200"/>
      <c r="K532" s="203">
        <v>52</v>
      </c>
      <c r="L532" s="199"/>
      <c r="M532" s="331"/>
      <c r="N532" s="416"/>
      <c r="O532" s="249"/>
      <c r="P532" s="331"/>
      <c r="Q532" s="212"/>
    </row>
    <row r="533" spans="1:17" ht="15.6">
      <c r="A533" s="204"/>
      <c r="B533" s="198">
        <f t="shared" si="9"/>
        <v>44070</v>
      </c>
      <c r="C533" s="336">
        <f t="shared" si="8"/>
        <v>62.469102260111484</v>
      </c>
      <c r="D533" s="520"/>
      <c r="E533" s="521"/>
      <c r="F533" s="201">
        <f>IF(Data!C650="",NA(),Data!C650)</f>
        <v>59.6</v>
      </c>
      <c r="G533" s="198" t="str">
        <f>IF(Data!E650="","",Data!E650)</f>
        <v/>
      </c>
      <c r="I533" s="202"/>
      <c r="J533" s="200"/>
      <c r="K533" s="203">
        <v>52</v>
      </c>
      <c r="L533" s="199"/>
      <c r="M533" s="331"/>
      <c r="N533" s="416"/>
      <c r="O533" s="249"/>
      <c r="P533" s="331"/>
      <c r="Q533" s="61"/>
    </row>
    <row r="534" spans="1:17" ht="15.6">
      <c r="A534" s="204"/>
      <c r="B534" s="198">
        <f t="shared" si="9"/>
        <v>44077</v>
      </c>
      <c r="C534" s="336">
        <f t="shared" si="8"/>
        <v>61.513878764990316</v>
      </c>
      <c r="D534" s="520"/>
      <c r="E534" s="521"/>
      <c r="F534" s="201">
        <f>IF(Data!C651="",NA(),Data!C651)</f>
        <v>59.6</v>
      </c>
      <c r="G534" s="198" t="str">
        <f>IF(Data!E651="","",Data!E651)</f>
        <v/>
      </c>
      <c r="I534" s="202"/>
      <c r="J534" s="200"/>
      <c r="K534" s="203">
        <v>52</v>
      </c>
      <c r="L534" s="199"/>
      <c r="M534" s="331"/>
      <c r="N534" s="416"/>
      <c r="O534" s="249"/>
      <c r="P534" s="331"/>
      <c r="Q534" s="212"/>
    </row>
    <row r="535" spans="1:17" ht="15.6">
      <c r="A535" s="204"/>
      <c r="B535" s="198">
        <f t="shared" si="9"/>
        <v>44084</v>
      </c>
      <c r="C535" s="336">
        <f t="shared" si="8"/>
        <v>61.590142127795339</v>
      </c>
      <c r="D535" s="520"/>
      <c r="E535" s="521"/>
      <c r="F535" s="201">
        <f>IF(Data!C652="",NA(),Data!C652)</f>
        <v>59.6</v>
      </c>
      <c r="G535" s="198">
        <f>IF(Data!E652="","",Data!E652)</f>
        <v>44085</v>
      </c>
      <c r="I535" s="202"/>
      <c r="J535" s="200"/>
      <c r="K535" s="203">
        <v>52</v>
      </c>
      <c r="L535" s="199"/>
      <c r="M535" s="331"/>
      <c r="N535" s="416"/>
      <c r="O535" s="249"/>
      <c r="P535" s="331"/>
      <c r="Q535" s="212"/>
    </row>
    <row r="536" spans="1:17" ht="15.6">
      <c r="A536" s="204"/>
      <c r="B536" s="198">
        <f t="shared" si="9"/>
        <v>44091</v>
      </c>
      <c r="C536" s="336">
        <f t="shared" si="8"/>
        <v>62.533117476102063</v>
      </c>
      <c r="D536" s="520"/>
      <c r="E536" s="521"/>
      <c r="F536" s="201">
        <f>IF(Data!C653="",NA(),Data!C653)</f>
        <v>59.6</v>
      </c>
      <c r="G536" s="198" t="str">
        <f>IF(Data!E653="","",Data!E653)</f>
        <v/>
      </c>
      <c r="I536" s="202"/>
      <c r="J536" s="188"/>
      <c r="K536" s="203">
        <v>52</v>
      </c>
      <c r="L536" s="199"/>
      <c r="M536" s="331"/>
      <c r="N536" s="416"/>
      <c r="O536" s="249"/>
      <c r="P536" s="331"/>
      <c r="Q536" s="212"/>
    </row>
    <row r="537" spans="1:17" ht="15.6">
      <c r="A537" s="204"/>
      <c r="B537" s="198">
        <f t="shared" si="9"/>
        <v>44098</v>
      </c>
      <c r="C537" s="336">
        <f t="shared" si="8"/>
        <v>62.03090074339314</v>
      </c>
      <c r="D537" s="520"/>
      <c r="E537" s="521"/>
      <c r="F537" s="201">
        <f>IF(Data!C654="",NA(),Data!C654)</f>
        <v>59.6</v>
      </c>
      <c r="G537" s="198" t="str">
        <f>IF(Data!E654="","",Data!E654)</f>
        <v/>
      </c>
      <c r="I537" s="202"/>
      <c r="J537" s="200"/>
      <c r="K537" s="203">
        <v>52</v>
      </c>
      <c r="L537" s="199"/>
      <c r="M537" s="331"/>
      <c r="N537" s="416"/>
      <c r="O537" s="249"/>
      <c r="P537" s="331"/>
    </row>
    <row r="538" spans="1:17" ht="15.6">
      <c r="A538" s="204"/>
      <c r="B538" s="198">
        <f t="shared" si="9"/>
        <v>44105</v>
      </c>
      <c r="C538" s="336">
        <f t="shared" si="8"/>
        <v>62.424242338618036</v>
      </c>
      <c r="D538" s="520"/>
      <c r="E538" s="521"/>
      <c r="F538" s="201">
        <f>IF(Data!C655="",NA(),Data!C655)</f>
        <v>59.6</v>
      </c>
      <c r="G538" s="198" t="str">
        <f>IF(Data!E655="","",Data!E655)</f>
        <v/>
      </c>
      <c r="I538" s="202"/>
      <c r="J538" s="200"/>
      <c r="K538" s="203">
        <v>52</v>
      </c>
      <c r="L538" s="199"/>
      <c r="M538" s="331"/>
      <c r="N538" s="416"/>
      <c r="O538" s="249"/>
      <c r="P538" s="331"/>
    </row>
    <row r="539" spans="1:17" ht="15.6">
      <c r="A539" s="204"/>
      <c r="B539" s="198">
        <f t="shared" si="9"/>
        <v>44112</v>
      </c>
      <c r="C539" s="336">
        <f t="shared" si="8"/>
        <v>64.333270665091476</v>
      </c>
      <c r="D539" s="520"/>
      <c r="E539" s="521"/>
      <c r="F539" s="201">
        <f>IF(Data!C656="",NA(),Data!C656)</f>
        <v>61</v>
      </c>
      <c r="G539" s="198">
        <f>IF(Data!E656="","",Data!E656)</f>
        <v>44113</v>
      </c>
      <c r="I539" s="202"/>
      <c r="J539" s="200"/>
      <c r="K539" s="203">
        <v>52</v>
      </c>
      <c r="L539" s="199"/>
      <c r="M539" s="331"/>
      <c r="N539" s="416"/>
      <c r="O539" s="249"/>
      <c r="P539" s="331"/>
      <c r="Q539" s="212"/>
    </row>
    <row r="540" spans="1:17" ht="15.6">
      <c r="A540" s="204"/>
      <c r="B540" s="198">
        <f t="shared" si="9"/>
        <v>44119</v>
      </c>
      <c r="C540" s="336">
        <f t="shared" si="8"/>
        <v>65.635010041493018</v>
      </c>
      <c r="D540" s="520"/>
      <c r="E540" s="521"/>
      <c r="F540" s="201">
        <f>IF(Data!C657="",NA(),Data!C657)</f>
        <v>61</v>
      </c>
      <c r="G540" s="198" t="str">
        <f>IF(Data!E657="","",Data!E657)</f>
        <v/>
      </c>
      <c r="I540" s="202"/>
      <c r="J540" s="200"/>
      <c r="K540" s="203">
        <v>52</v>
      </c>
      <c r="L540" s="199"/>
      <c r="M540" s="331"/>
      <c r="N540" s="416"/>
      <c r="O540" s="249"/>
      <c r="P540" s="331"/>
      <c r="Q540" s="212"/>
    </row>
    <row r="541" spans="1:17" ht="15.6">
      <c r="A541" s="204"/>
      <c r="B541" s="198">
        <f t="shared" si="9"/>
        <v>44126</v>
      </c>
      <c r="C541" s="336">
        <f t="shared" si="8"/>
        <v>68.095052299369726</v>
      </c>
      <c r="D541" s="520"/>
      <c r="E541" s="521"/>
      <c r="F541" s="201">
        <f>IF(Data!C658="",NA(),Data!C658)</f>
        <v>61</v>
      </c>
      <c r="G541" s="198" t="str">
        <f>IF(Data!E658="","",Data!E658)</f>
        <v/>
      </c>
      <c r="I541" s="202"/>
      <c r="J541" s="200"/>
      <c r="K541" s="203">
        <v>52</v>
      </c>
      <c r="L541" s="199"/>
      <c r="M541" s="331"/>
      <c r="N541" s="416"/>
      <c r="O541" s="249"/>
      <c r="P541" s="331"/>
      <c r="Q541" s="61"/>
    </row>
    <row r="542" spans="1:17" ht="15.6">
      <c r="A542" s="204"/>
      <c r="B542" s="198">
        <f t="shared" si="9"/>
        <v>44133</v>
      </c>
      <c r="C542" s="336">
        <f t="shared" si="8"/>
        <v>66.025952794464061</v>
      </c>
      <c r="D542" s="520"/>
      <c r="E542" s="521"/>
      <c r="F542" s="201">
        <f>IF(Data!C659="",NA(),Data!C659)</f>
        <v>61</v>
      </c>
      <c r="G542" s="198" t="str">
        <f>IF(Data!E659="","",Data!E659)</f>
        <v/>
      </c>
      <c r="I542" s="202"/>
      <c r="J542" s="200"/>
      <c r="K542" s="203">
        <v>52</v>
      </c>
      <c r="L542" s="199"/>
      <c r="M542" s="331"/>
      <c r="N542" s="416"/>
      <c r="O542" s="249"/>
      <c r="P542" s="331"/>
    </row>
    <row r="543" spans="1:17" ht="15.6">
      <c r="A543" s="204"/>
      <c r="B543" s="198">
        <f t="shared" si="9"/>
        <v>44140</v>
      </c>
      <c r="C543" s="336">
        <f t="shared" si="8"/>
        <v>66.683395339930939</v>
      </c>
      <c r="D543" s="520"/>
      <c r="E543" s="521"/>
      <c r="F543" s="201">
        <f>IF(Data!C660="",NA(),Data!C660)</f>
        <v>64</v>
      </c>
      <c r="G543" s="198">
        <f>IF(Data!E660="","",Data!E660)</f>
        <v>44145</v>
      </c>
      <c r="I543" s="202"/>
      <c r="J543" s="200"/>
      <c r="K543" s="203">
        <v>52</v>
      </c>
      <c r="L543" s="199"/>
      <c r="M543" s="331"/>
      <c r="N543" s="416"/>
      <c r="O543" s="249"/>
      <c r="P543" s="331"/>
      <c r="Q543" s="212"/>
    </row>
    <row r="544" spans="1:17" ht="15.6">
      <c r="A544" s="204"/>
      <c r="B544" s="198">
        <f t="shared" si="9"/>
        <v>44147</v>
      </c>
      <c r="C544" s="336">
        <f t="shared" si="8"/>
        <v>65.917257292765697</v>
      </c>
      <c r="D544" s="520"/>
      <c r="E544" s="521"/>
      <c r="F544" s="201">
        <f>IF(Data!C661="",NA(),Data!C661)</f>
        <v>64</v>
      </c>
      <c r="G544" s="198" t="str">
        <f>IF(Data!E661="","",Data!E661)</f>
        <v/>
      </c>
      <c r="I544" s="202"/>
      <c r="J544" s="200"/>
      <c r="K544" s="203">
        <v>52</v>
      </c>
      <c r="L544" s="199"/>
      <c r="M544" s="331"/>
      <c r="N544" s="416"/>
      <c r="O544" s="249"/>
      <c r="P544" s="331"/>
      <c r="Q544" s="212"/>
    </row>
    <row r="545" spans="1:17" ht="15.6">
      <c r="A545" s="204"/>
      <c r="B545" s="198">
        <f t="shared" si="9"/>
        <v>44154</v>
      </c>
      <c r="C545" s="336">
        <f t="shared" si="8"/>
        <v>66.868082653879895</v>
      </c>
      <c r="D545" s="520"/>
      <c r="E545" s="521"/>
      <c r="F545" s="201">
        <f>IF(Data!C662="",NA(),Data!C662)</f>
        <v>64</v>
      </c>
      <c r="G545" s="198" t="str">
        <f>IF(Data!E662="","",Data!E662)</f>
        <v/>
      </c>
      <c r="I545" s="202"/>
      <c r="J545" s="200"/>
      <c r="K545" s="203">
        <v>52</v>
      </c>
      <c r="L545" s="199"/>
      <c r="M545" s="331"/>
      <c r="N545" s="416"/>
      <c r="O545" s="249"/>
      <c r="P545" s="331"/>
      <c r="Q545" s="61"/>
    </row>
    <row r="546" spans="1:17" ht="15.6">
      <c r="A546" s="204"/>
      <c r="B546" s="198">
        <f t="shared" si="9"/>
        <v>44161</v>
      </c>
      <c r="C546" s="336">
        <f t="shared" si="8"/>
        <v>66.873484707295361</v>
      </c>
      <c r="D546" s="520"/>
      <c r="E546" s="521"/>
      <c r="F546" s="201">
        <f>IF(Data!C663="",NA(),Data!C663)</f>
        <v>64</v>
      </c>
      <c r="G546" s="198" t="str">
        <f>IF(Data!E663="","",Data!E663)</f>
        <v/>
      </c>
      <c r="I546" s="202"/>
      <c r="J546" s="200"/>
      <c r="K546" s="203">
        <v>52</v>
      </c>
      <c r="L546" s="199"/>
      <c r="M546" s="331"/>
      <c r="N546" s="416"/>
      <c r="O546" s="249"/>
      <c r="P546" s="331"/>
      <c r="Q546" s="61"/>
    </row>
    <row r="547" spans="1:17" ht="15.6">
      <c r="A547" s="204"/>
      <c r="B547" s="198">
        <f t="shared" si="9"/>
        <v>44168</v>
      </c>
      <c r="C547" s="336">
        <f t="shared" si="8"/>
        <v>66.178812749366585</v>
      </c>
      <c r="D547" s="520"/>
      <c r="E547" s="521"/>
      <c r="F547" s="201">
        <f>IF(Data!C664="",NA(),Data!C664)</f>
        <v>64</v>
      </c>
      <c r="G547" s="198" t="str">
        <f>IF(Data!E664="","",Data!E664)</f>
        <v/>
      </c>
      <c r="I547" s="202"/>
      <c r="J547" s="200"/>
      <c r="K547" s="203">
        <v>52</v>
      </c>
      <c r="L547" s="199"/>
      <c r="M547" s="331"/>
      <c r="N547" s="416"/>
      <c r="O547" s="249"/>
      <c r="P547" s="331"/>
      <c r="Q547" s="212"/>
    </row>
    <row r="548" spans="1:17" ht="15.6">
      <c r="A548" s="204"/>
      <c r="B548" s="198">
        <f t="shared" si="9"/>
        <v>44175</v>
      </c>
      <c r="C548" s="336">
        <f t="shared" si="8"/>
        <v>68.446279788693602</v>
      </c>
      <c r="D548" s="520"/>
      <c r="E548" s="521"/>
      <c r="F548" s="201">
        <f>IF(Data!C665="",NA(),Data!C665)</f>
        <v>65</v>
      </c>
      <c r="G548" s="198">
        <f>IF(Data!E665="","",Data!E665)</f>
        <v>44175</v>
      </c>
      <c r="I548" s="202"/>
      <c r="J548" s="200"/>
      <c r="K548" s="203">
        <v>52</v>
      </c>
      <c r="L548" s="199"/>
      <c r="M548" s="331"/>
      <c r="N548" s="416"/>
      <c r="O548" s="249"/>
      <c r="P548" s="331"/>
      <c r="Q548" s="212"/>
    </row>
    <row r="549" spans="1:17" ht="15.6">
      <c r="A549" s="204"/>
      <c r="B549" s="198">
        <f t="shared" si="9"/>
        <v>44182</v>
      </c>
      <c r="C549" s="336">
        <f t="shared" ref="C549:C580" si="10">IF(P471="",NA(),SUM(E471:P471))</f>
        <v>70.042010379214119</v>
      </c>
      <c r="D549" s="520"/>
      <c r="E549" s="521"/>
      <c r="F549" s="201">
        <f>IF(Data!C666="",NA(),Data!C666)</f>
        <v>65</v>
      </c>
      <c r="G549" s="198" t="str">
        <f>IF(Data!E666="","",Data!E666)</f>
        <v/>
      </c>
      <c r="I549" s="202"/>
      <c r="J549" s="200"/>
      <c r="K549" s="203">
        <v>52</v>
      </c>
      <c r="L549" s="199"/>
      <c r="M549" s="331"/>
      <c r="N549" s="416"/>
      <c r="O549" s="249"/>
      <c r="P549" s="331"/>
      <c r="Q549" s="212"/>
    </row>
    <row r="550" spans="1:17" ht="15.6">
      <c r="A550" s="204"/>
      <c r="B550" s="198">
        <f t="shared" si="9"/>
        <v>44189</v>
      </c>
      <c r="C550" s="336">
        <f t="shared" si="10"/>
        <v>69.823172620752302</v>
      </c>
      <c r="D550" s="520"/>
      <c r="E550" s="521"/>
      <c r="F550" s="201">
        <f>IF(Data!C667="",NA(),Data!C667)</f>
        <v>65</v>
      </c>
      <c r="G550" s="198" t="str">
        <f>IF(Data!E667="","",Data!E667)</f>
        <v/>
      </c>
      <c r="I550" s="202"/>
      <c r="J550" s="200"/>
      <c r="K550" s="203">
        <v>52</v>
      </c>
      <c r="L550" s="199"/>
      <c r="M550" s="331"/>
      <c r="N550" s="416"/>
      <c r="O550" s="249"/>
      <c r="P550" s="331"/>
      <c r="Q550" s="61"/>
    </row>
    <row r="551" spans="1:17" ht="15.6">
      <c r="A551" s="204"/>
      <c r="B551" s="198">
        <f t="shared" si="9"/>
        <v>44196</v>
      </c>
      <c r="C551" s="336">
        <f t="shared" si="10"/>
        <v>70.503128924693129</v>
      </c>
      <c r="D551" s="520"/>
      <c r="E551" s="521"/>
      <c r="F551" s="201">
        <f>IF(Data!C668="",NA(),Data!C668)</f>
        <v>65</v>
      </c>
      <c r="G551" s="198" t="str">
        <f>IF(Data!E668="","",Data!E668)</f>
        <v/>
      </c>
      <c r="I551" s="202"/>
      <c r="J551" s="200"/>
      <c r="K551" s="203">
        <v>52</v>
      </c>
      <c r="L551" s="199"/>
      <c r="M551" s="331"/>
      <c r="N551" s="416"/>
      <c r="O551" s="249"/>
      <c r="P551" s="331"/>
      <c r="Q551" s="61"/>
    </row>
    <row r="552" spans="1:17" ht="15.6">
      <c r="A552" s="197">
        <v>2021</v>
      </c>
      <c r="B552" s="198">
        <f t="shared" si="9"/>
        <v>44203</v>
      </c>
      <c r="C552" s="336">
        <f t="shared" si="10"/>
        <v>71.768104386273805</v>
      </c>
      <c r="D552" s="520"/>
      <c r="E552" s="521"/>
      <c r="F552" s="201">
        <f>IF(Data!C669="",NA(),Data!C669)</f>
        <v>68</v>
      </c>
      <c r="G552" s="198">
        <f>IF(Data!E669="","",Data!E669)</f>
        <v>44208</v>
      </c>
      <c r="I552" s="202"/>
      <c r="J552" s="200"/>
      <c r="K552" s="203">
        <v>52</v>
      </c>
      <c r="L552" s="199"/>
      <c r="M552" s="331"/>
      <c r="N552" s="416"/>
      <c r="O552" s="249"/>
      <c r="P552" s="331"/>
      <c r="Q552" s="212"/>
    </row>
    <row r="553" spans="1:17" ht="15.6">
      <c r="A553" s="204"/>
      <c r="B553" s="198">
        <f t="shared" si="9"/>
        <v>44210</v>
      </c>
      <c r="C553" s="336">
        <f t="shared" si="10"/>
        <v>66.138554744681755</v>
      </c>
      <c r="D553" s="520"/>
      <c r="E553" s="521"/>
      <c r="F553" s="201">
        <f>IF(Data!C670="",NA(),Data!C670)</f>
        <v>68</v>
      </c>
      <c r="G553" s="198" t="str">
        <f>IF(Data!E670="","",Data!E670)</f>
        <v/>
      </c>
      <c r="I553" s="202"/>
      <c r="J553" s="200"/>
      <c r="K553" s="203">
        <v>52</v>
      </c>
      <c r="L553" s="199"/>
      <c r="M553" s="331"/>
      <c r="N553" s="416"/>
      <c r="O553" s="249"/>
      <c r="P553" s="331"/>
      <c r="Q553" s="212"/>
    </row>
    <row r="554" spans="1:17" ht="15.6">
      <c r="A554" s="204"/>
      <c r="B554" s="198">
        <f t="shared" si="9"/>
        <v>44217</v>
      </c>
      <c r="C554" s="336">
        <f t="shared" si="10"/>
        <v>73.850327056341911</v>
      </c>
      <c r="D554" s="520"/>
      <c r="E554" s="521"/>
      <c r="F554" s="201">
        <f>IF(Data!C671="",NA(),Data!C671)</f>
        <v>68</v>
      </c>
      <c r="G554" s="198" t="str">
        <f>IF(Data!E671="","",Data!E671)</f>
        <v/>
      </c>
      <c r="I554" s="202"/>
      <c r="J554" s="200"/>
      <c r="K554" s="203">
        <v>52</v>
      </c>
      <c r="L554" s="199"/>
      <c r="M554" s="331"/>
      <c r="N554" s="416"/>
      <c r="O554" s="249"/>
      <c r="P554" s="331"/>
    </row>
    <row r="555" spans="1:17" ht="15.6">
      <c r="A555" s="204"/>
      <c r="B555" s="198">
        <f t="shared" si="9"/>
        <v>44224</v>
      </c>
      <c r="C555" s="336">
        <f t="shared" si="10"/>
        <v>71.993509253442923</v>
      </c>
      <c r="D555" s="520"/>
      <c r="E555" s="521"/>
      <c r="F555" s="201">
        <f>IF(Data!C672="",NA(),Data!C672)</f>
        <v>68</v>
      </c>
      <c r="G555" s="198" t="str">
        <f>IF(Data!E672="","",Data!E672)</f>
        <v/>
      </c>
      <c r="I555" s="202"/>
      <c r="J555" s="200"/>
      <c r="K555" s="203">
        <v>52</v>
      </c>
      <c r="L555" s="199"/>
      <c r="M555" s="331"/>
      <c r="N555" s="416"/>
      <c r="O555" s="249"/>
      <c r="P555" s="331"/>
      <c r="Q555" s="61"/>
    </row>
    <row r="556" spans="1:17" ht="15.6">
      <c r="A556" s="204"/>
      <c r="B556" s="198">
        <f t="shared" si="9"/>
        <v>44231</v>
      </c>
      <c r="C556" s="336">
        <f t="shared" si="10"/>
        <v>71.529362207391429</v>
      </c>
      <c r="D556" s="520"/>
      <c r="E556" s="521"/>
      <c r="F556" s="201">
        <f>IF(Data!C673="",NA(),Data!C673)</f>
        <v>68</v>
      </c>
      <c r="G556" s="198">
        <f>IF(Data!E673="","",Data!E673)</f>
        <v>44236</v>
      </c>
      <c r="I556" s="202"/>
      <c r="J556" s="200"/>
      <c r="K556" s="203">
        <v>52</v>
      </c>
      <c r="L556" s="199"/>
      <c r="M556" s="331"/>
      <c r="N556" s="416"/>
      <c r="O556" s="249"/>
      <c r="P556" s="331"/>
      <c r="Q556" s="212"/>
    </row>
    <row r="557" spans="1:17" ht="15.6">
      <c r="A557" s="204"/>
      <c r="B557" s="198">
        <f t="shared" si="9"/>
        <v>44238</v>
      </c>
      <c r="C557" s="336">
        <f t="shared" si="10"/>
        <v>72.631131728935387</v>
      </c>
      <c r="D557" s="520"/>
      <c r="E557" s="521"/>
      <c r="F557" s="201">
        <f>IF(Data!C674="",NA(),Data!C674)</f>
        <v>68</v>
      </c>
      <c r="G557" s="198" t="str">
        <f>IF(Data!E674="","",Data!E674)</f>
        <v/>
      </c>
      <c r="I557" s="202"/>
      <c r="J557" s="200"/>
      <c r="K557" s="203">
        <v>52</v>
      </c>
      <c r="L557" s="334"/>
      <c r="M557" s="331"/>
      <c r="N557" s="416"/>
      <c r="O557" s="249"/>
      <c r="P557" s="331"/>
      <c r="Q557" s="212"/>
    </row>
    <row r="558" spans="1:17" ht="15.6">
      <c r="A558" s="204"/>
      <c r="B558" s="198">
        <f t="shared" si="9"/>
        <v>44245</v>
      </c>
      <c r="C558" s="336">
        <f t="shared" si="10"/>
        <v>73.785979982931323</v>
      </c>
      <c r="D558" s="520"/>
      <c r="E558" s="521"/>
      <c r="F558" s="201">
        <f>IF(Data!C675="",NA(),Data!C675)</f>
        <v>68</v>
      </c>
      <c r="G558" s="198" t="str">
        <f>IF(Data!E675="","",Data!E675)</f>
        <v/>
      </c>
      <c r="I558" s="202"/>
      <c r="J558" s="200"/>
      <c r="K558" s="203">
        <v>52</v>
      </c>
      <c r="L558" s="199"/>
      <c r="M558" s="331"/>
      <c r="N558" s="416"/>
      <c r="O558" s="249"/>
      <c r="P558" s="331"/>
    </row>
    <row r="559" spans="1:17" ht="15.6">
      <c r="A559" s="204"/>
      <c r="B559" s="198">
        <f t="shared" si="9"/>
        <v>44252</v>
      </c>
      <c r="C559" s="336">
        <f t="shared" si="10"/>
        <v>73.515538925666704</v>
      </c>
      <c r="D559" s="520"/>
      <c r="E559" s="521"/>
      <c r="F559" s="201">
        <f>IF(Data!C676="",NA(),Data!C676)</f>
        <v>68</v>
      </c>
      <c r="G559" s="198" t="str">
        <f>IF(Data!E676="","",Data!E676)</f>
        <v/>
      </c>
      <c r="I559" s="202"/>
      <c r="J559" s="200"/>
      <c r="K559" s="203">
        <v>52</v>
      </c>
      <c r="L559" s="199"/>
      <c r="M559" s="331"/>
      <c r="N559" s="416"/>
      <c r="O559" s="249"/>
      <c r="P559" s="331"/>
      <c r="Q559" s="61"/>
    </row>
    <row r="560" spans="1:17" ht="15.6">
      <c r="A560" s="204"/>
      <c r="B560" s="198">
        <f t="shared" si="9"/>
        <v>44259</v>
      </c>
      <c r="C560" s="336">
        <f t="shared" si="10"/>
        <v>70.429791171722371</v>
      </c>
      <c r="D560" s="520"/>
      <c r="E560" s="521"/>
      <c r="F560" s="201">
        <f>IF(Data!C677="",NA(),Data!C677)</f>
        <v>69</v>
      </c>
      <c r="G560" s="198">
        <f>IF(Data!E677="","",Data!E677)</f>
        <v>44264</v>
      </c>
      <c r="I560" s="202"/>
      <c r="J560" s="200"/>
      <c r="K560" s="203">
        <v>52</v>
      </c>
      <c r="L560" s="199"/>
      <c r="M560" s="331"/>
      <c r="N560" s="416"/>
      <c r="O560" s="249"/>
      <c r="P560" s="331"/>
      <c r="Q560" s="212"/>
    </row>
    <row r="561" spans="1:17" ht="15.6">
      <c r="A561" s="204"/>
      <c r="B561" s="198">
        <f t="shared" si="9"/>
        <v>44266</v>
      </c>
      <c r="C561" s="336">
        <f t="shared" si="10"/>
        <v>70.670162578618559</v>
      </c>
      <c r="D561" s="520"/>
      <c r="E561" s="521"/>
      <c r="F561" s="201">
        <f>IF(Data!C678="",NA(),Data!C678)</f>
        <v>69</v>
      </c>
      <c r="G561" s="198">
        <v>43899</v>
      </c>
      <c r="I561" s="202"/>
      <c r="J561" s="200"/>
      <c r="K561" s="203">
        <v>52</v>
      </c>
      <c r="L561" s="334"/>
      <c r="M561" s="331"/>
      <c r="N561" s="416"/>
      <c r="O561" s="249"/>
      <c r="P561" s="331"/>
      <c r="Q561" s="212"/>
    </row>
    <row r="562" spans="1:17" ht="15.6">
      <c r="A562" s="204"/>
      <c r="B562" s="198">
        <f>B561+7</f>
        <v>44273</v>
      </c>
      <c r="C562" s="336">
        <f t="shared" si="10"/>
        <v>70.074804964396506</v>
      </c>
      <c r="D562" s="520"/>
      <c r="E562" s="521"/>
      <c r="F562" s="201">
        <f>IF(Data!C679="",NA(),Data!C679)</f>
        <v>69</v>
      </c>
      <c r="G562" s="198"/>
      <c r="I562" s="202"/>
      <c r="J562" s="200"/>
      <c r="K562" s="203">
        <v>52</v>
      </c>
      <c r="L562" s="199"/>
      <c r="M562" s="331"/>
      <c r="N562" s="416"/>
      <c r="O562" s="249"/>
      <c r="P562" s="331"/>
      <c r="Q562" s="212"/>
    </row>
    <row r="563" spans="1:17" ht="15.6">
      <c r="A563" s="204"/>
      <c r="B563" s="198">
        <f t="shared" si="9"/>
        <v>44280</v>
      </c>
      <c r="C563" s="336">
        <f t="shared" si="10"/>
        <v>68.619590564613631</v>
      </c>
      <c r="D563" s="520"/>
      <c r="E563" s="521"/>
      <c r="F563" s="201">
        <f>IF(Data!C680="",NA(),Data!C680)</f>
        <v>69</v>
      </c>
      <c r="G563" s="198" t="str">
        <f>IF(Data!E680="","",Data!E680)</f>
        <v/>
      </c>
      <c r="I563" s="202"/>
      <c r="J563" s="200"/>
      <c r="K563" s="203">
        <v>52</v>
      </c>
      <c r="L563" s="199"/>
      <c r="M563" s="331"/>
      <c r="N563" s="416"/>
      <c r="O563" s="249"/>
      <c r="P563" s="331"/>
      <c r="Q563" s="61"/>
    </row>
    <row r="564" spans="1:17" ht="15.6">
      <c r="A564" s="204"/>
      <c r="B564" s="198">
        <f t="shared" si="9"/>
        <v>44287</v>
      </c>
      <c r="C564" s="336">
        <f t="shared" si="10"/>
        <v>67.682191677055698</v>
      </c>
      <c r="D564" s="520"/>
      <c r="E564" s="521"/>
      <c r="F564" s="201">
        <f>IF(Data!C681="",NA(),Data!C681)</f>
        <v>69</v>
      </c>
      <c r="G564" s="198">
        <f>IF(Data!E681="","",Data!E681)</f>
        <v>44295</v>
      </c>
      <c r="I564" s="202"/>
      <c r="J564" s="200"/>
      <c r="K564" s="203">
        <v>52</v>
      </c>
      <c r="L564" s="199"/>
      <c r="M564" s="331"/>
      <c r="N564" s="416"/>
      <c r="O564" s="249"/>
      <c r="P564" s="331"/>
      <c r="Q564" s="61"/>
    </row>
    <row r="565" spans="1:17" ht="15.6">
      <c r="A565" s="204"/>
      <c r="B565" s="198">
        <f t="shared" si="9"/>
        <v>44294</v>
      </c>
      <c r="C565" s="336">
        <f t="shared" si="10"/>
        <v>68.399053739406838</v>
      </c>
      <c r="D565" s="520"/>
      <c r="E565" s="521"/>
      <c r="F565" s="201">
        <f>IF(Data!C682="",NA(),Data!C682)</f>
        <v>68</v>
      </c>
      <c r="G565" s="198" t="str">
        <f>IF(Data!E682="","",Data!E682)</f>
        <v/>
      </c>
      <c r="I565" s="202"/>
      <c r="J565" s="200"/>
      <c r="K565" s="203">
        <v>52</v>
      </c>
      <c r="L565" s="199"/>
      <c r="M565" s="331"/>
      <c r="N565" s="416"/>
      <c r="O565" s="249"/>
      <c r="P565" s="331"/>
      <c r="Q565" s="212"/>
    </row>
    <row r="566" spans="1:17" ht="15.6">
      <c r="A566" s="204"/>
      <c r="B566" s="198">
        <f t="shared" si="9"/>
        <v>44301</v>
      </c>
      <c r="C566" s="336">
        <f t="shared" si="10"/>
        <v>69.152626547797567</v>
      </c>
      <c r="D566" s="520"/>
      <c r="E566" s="521"/>
      <c r="F566" s="201">
        <f>IF(Data!C683="",NA(),Data!C683)</f>
        <v>68</v>
      </c>
      <c r="G566" s="198" t="str">
        <f>IF(Data!E683="","",Data!E683)</f>
        <v/>
      </c>
      <c r="I566" s="202"/>
      <c r="J566" s="200"/>
      <c r="K566" s="203">
        <v>52</v>
      </c>
      <c r="L566" s="199"/>
      <c r="M566" s="331"/>
      <c r="N566" s="416"/>
      <c r="O566" s="249"/>
      <c r="P566" s="331"/>
      <c r="Q566" s="212"/>
    </row>
    <row r="567" spans="1:17" ht="15.6">
      <c r="A567" s="204"/>
      <c r="B567" s="198">
        <f t="shared" si="9"/>
        <v>44308</v>
      </c>
      <c r="C567" s="336">
        <f t="shared" si="10"/>
        <v>69.088400584314101</v>
      </c>
      <c r="D567" s="520"/>
      <c r="E567" s="521"/>
      <c r="F567" s="201">
        <f>IF(Data!C684="",NA(),Data!C684)</f>
        <v>68</v>
      </c>
      <c r="G567" s="198" t="str">
        <f>IF(Data!E684="","",Data!E684)</f>
        <v/>
      </c>
      <c r="I567" s="202"/>
      <c r="J567" s="200"/>
      <c r="K567" s="203">
        <v>52</v>
      </c>
      <c r="L567" s="199"/>
      <c r="M567" s="331"/>
      <c r="N567" s="416"/>
      <c r="O567" s="249"/>
      <c r="P567" s="331"/>
      <c r="Q567" s="61"/>
    </row>
    <row r="568" spans="1:17" ht="15.6">
      <c r="A568" s="204"/>
      <c r="B568" s="198">
        <f t="shared" si="9"/>
        <v>44315</v>
      </c>
      <c r="C568" s="336">
        <f t="shared" si="10"/>
        <v>69.281727233911553</v>
      </c>
      <c r="D568" s="520"/>
      <c r="E568" s="521"/>
      <c r="F568" s="201">
        <f>IF(Data!C685="",NA(),Data!C685)</f>
        <v>68</v>
      </c>
      <c r="G568" s="198" t="str">
        <f>IF(Data!E685="","",Data!E685)</f>
        <v/>
      </c>
      <c r="I568" s="202"/>
      <c r="J568" s="200"/>
      <c r="K568" s="203">
        <v>52</v>
      </c>
      <c r="L568" s="199"/>
      <c r="M568" s="331"/>
      <c r="N568" s="416"/>
      <c r="O568" s="249"/>
      <c r="P568" s="331"/>
    </row>
    <row r="569" spans="1:17" ht="15.6">
      <c r="A569" s="204"/>
      <c r="B569" s="198">
        <f t="shared" si="9"/>
        <v>44322</v>
      </c>
      <c r="C569" s="336">
        <f t="shared" si="10"/>
        <v>68.815971182401213</v>
      </c>
      <c r="D569" s="520"/>
      <c r="E569" s="521"/>
      <c r="F569" s="201">
        <f>IF(Data!C686="",NA(),Data!C686)</f>
        <v>68</v>
      </c>
      <c r="G569" s="198">
        <f>IF(Data!E686="","",Data!E686)</f>
        <v>44328</v>
      </c>
      <c r="I569" s="202"/>
      <c r="J569" s="200"/>
      <c r="K569" s="203">
        <v>52</v>
      </c>
      <c r="L569" s="199"/>
      <c r="M569" s="331"/>
      <c r="N569" s="416"/>
      <c r="O569" s="249"/>
      <c r="P569" s="331"/>
    </row>
    <row r="570" spans="1:17" ht="15.6">
      <c r="A570" s="204"/>
      <c r="B570" s="198">
        <f t="shared" si="9"/>
        <v>44329</v>
      </c>
      <c r="C570" s="336">
        <f t="shared" si="10"/>
        <v>68.315543475443192</v>
      </c>
      <c r="D570" s="520"/>
      <c r="E570" s="521"/>
      <c r="F570" s="201">
        <f>IF(Data!C687="",NA(),Data!C687)</f>
        <v>68</v>
      </c>
      <c r="G570" s="198" t="str">
        <f>IF(Data!E687="","",Data!E687)</f>
        <v/>
      </c>
      <c r="I570" s="202"/>
      <c r="J570" s="200"/>
      <c r="K570" s="203">
        <v>52</v>
      </c>
      <c r="L570" s="199"/>
      <c r="M570" s="331"/>
      <c r="N570" s="416"/>
      <c r="O570" s="249"/>
      <c r="P570" s="331"/>
      <c r="Q570" s="212"/>
    </row>
    <row r="571" spans="1:17" ht="15.6">
      <c r="A571" s="204"/>
      <c r="B571" s="198">
        <f t="shared" si="9"/>
        <v>44336</v>
      </c>
      <c r="C571" s="336">
        <f t="shared" si="10"/>
        <v>68.007244263120839</v>
      </c>
      <c r="D571" s="520"/>
      <c r="E571" s="521"/>
      <c r="F571" s="201">
        <f>IF(Data!C688="",NA(),Data!C688)</f>
        <v>68</v>
      </c>
      <c r="G571" s="198" t="str">
        <f>IF(Data!E688="","",Data!E688)</f>
        <v/>
      </c>
      <c r="I571" s="202"/>
      <c r="J571" s="200"/>
      <c r="K571" s="203">
        <v>52</v>
      </c>
      <c r="L571" s="199"/>
      <c r="M571" s="331"/>
      <c r="N571" s="416"/>
      <c r="O571" s="249"/>
      <c r="P571" s="331"/>
      <c r="Q571" s="61"/>
    </row>
    <row r="572" spans="1:17" ht="15.6">
      <c r="A572" s="204"/>
      <c r="B572" s="198">
        <f t="shared" si="9"/>
        <v>44343</v>
      </c>
      <c r="C572" s="336">
        <f t="shared" si="10"/>
        <v>67.751680797493989</v>
      </c>
      <c r="D572" s="520"/>
      <c r="E572" s="521"/>
      <c r="F572" s="201">
        <f>IF(Data!C689="",NA(),Data!C689)</f>
        <v>68</v>
      </c>
      <c r="G572" s="198" t="str">
        <f>IF(Data!E689="","",Data!E689)</f>
        <v/>
      </c>
      <c r="I572" s="202"/>
      <c r="J572" s="200"/>
      <c r="K572" s="203">
        <v>52</v>
      </c>
      <c r="L572" s="199"/>
      <c r="M572" s="331"/>
      <c r="N572" s="416"/>
      <c r="O572" s="249"/>
      <c r="P572" s="331"/>
      <c r="Q572" s="61"/>
    </row>
    <row r="573" spans="1:17" ht="15.6">
      <c r="A573" s="204"/>
      <c r="B573" s="198">
        <f t="shared" si="9"/>
        <v>44350</v>
      </c>
      <c r="C573" s="336">
        <f t="shared" si="10"/>
        <v>67.981341370151512</v>
      </c>
      <c r="D573" s="520"/>
      <c r="E573" s="521"/>
      <c r="F573" s="201">
        <f>IF(Data!C690="",NA(),Data!C690)</f>
        <v>68</v>
      </c>
      <c r="G573" s="198" t="str">
        <f>IF(Data!E690="","",Data!E690)</f>
        <v/>
      </c>
      <c r="I573" s="202"/>
      <c r="J573" s="200"/>
      <c r="K573" s="203">
        <v>52</v>
      </c>
      <c r="L573" s="199"/>
      <c r="M573" s="331"/>
      <c r="N573" s="416"/>
      <c r="O573" s="249"/>
      <c r="P573" s="331"/>
      <c r="Q573" s="61"/>
    </row>
    <row r="574" spans="1:17" ht="15.6">
      <c r="A574" s="204"/>
      <c r="B574" s="198">
        <f t="shared" si="9"/>
        <v>44357</v>
      </c>
      <c r="C574" s="336">
        <f t="shared" si="10"/>
        <v>68.345938699506647</v>
      </c>
      <c r="D574" s="520"/>
      <c r="E574" s="521"/>
      <c r="F574" s="201">
        <f>IF(Data!C691="",NA(),Data!C691)</f>
        <v>67</v>
      </c>
      <c r="G574" s="198">
        <f>IF(Data!E691="","",Data!E691)</f>
        <v>44357</v>
      </c>
      <c r="I574" s="202"/>
      <c r="J574" s="200"/>
      <c r="K574" s="203">
        <v>52</v>
      </c>
      <c r="L574" s="199"/>
      <c r="M574" s="331"/>
      <c r="N574" s="416"/>
      <c r="O574" s="249"/>
      <c r="P574" s="331"/>
      <c r="Q574" s="61"/>
    </row>
    <row r="575" spans="1:17" ht="15.6">
      <c r="A575" s="204"/>
      <c r="B575" s="198">
        <f t="shared" si="9"/>
        <v>44364</v>
      </c>
      <c r="C575" s="336">
        <f t="shared" si="10"/>
        <v>67.881255828759905</v>
      </c>
      <c r="D575" s="520"/>
      <c r="E575" s="521"/>
      <c r="F575" s="201">
        <f>IF(Data!C692="",NA(),Data!C692)</f>
        <v>67</v>
      </c>
      <c r="G575" s="198" t="str">
        <f>IF(Data!E692="","",Data!E692)</f>
        <v/>
      </c>
      <c r="I575" s="202"/>
      <c r="J575" s="200"/>
      <c r="K575" s="203">
        <v>52</v>
      </c>
      <c r="L575" s="199"/>
      <c r="M575" s="331"/>
      <c r="N575" s="416"/>
      <c r="O575" s="249"/>
      <c r="P575" s="331"/>
      <c r="Q575" s="61"/>
    </row>
    <row r="576" spans="1:17" ht="15.6">
      <c r="A576" s="204"/>
      <c r="B576" s="198">
        <f t="shared" si="9"/>
        <v>44371</v>
      </c>
      <c r="C576" s="336">
        <f t="shared" si="10"/>
        <v>68.119852610470247</v>
      </c>
      <c r="D576" s="520"/>
      <c r="E576" s="521"/>
      <c r="F576" s="201">
        <f>IF(Data!C693="",NA(),Data!C693)</f>
        <v>67</v>
      </c>
      <c r="G576" s="198" t="str">
        <f>IF(Data!E693="","",Data!E693)</f>
        <v/>
      </c>
      <c r="I576" s="202"/>
      <c r="J576" s="200"/>
      <c r="K576" s="203">
        <v>52</v>
      </c>
      <c r="L576" s="199"/>
      <c r="M576" s="331"/>
      <c r="N576" s="416"/>
      <c r="O576" s="249"/>
      <c r="P576" s="331"/>
      <c r="Q576" s="61"/>
    </row>
    <row r="577" spans="1:17" ht="15.6">
      <c r="A577" s="204"/>
      <c r="B577" s="198">
        <f t="shared" si="9"/>
        <v>44378</v>
      </c>
      <c r="C577" s="336">
        <f t="shared" si="10"/>
        <v>67.736909558510746</v>
      </c>
      <c r="D577" s="520"/>
      <c r="E577" s="521"/>
      <c r="F577" s="201">
        <f>IF(Data!C694="",NA(),Data!C694)</f>
        <v>75</v>
      </c>
      <c r="G577" s="198" t="str">
        <f>IF(Data!E694="","",Data!E694)</f>
        <v/>
      </c>
      <c r="I577" s="202"/>
      <c r="J577" s="200"/>
      <c r="K577" s="203">
        <v>52</v>
      </c>
      <c r="L577" s="199"/>
      <c r="M577" s="331"/>
      <c r="N577" s="416"/>
      <c r="O577" s="249"/>
      <c r="P577" s="331"/>
      <c r="Q577" s="61"/>
    </row>
    <row r="578" spans="1:17" ht="15.6">
      <c r="A578" s="204"/>
      <c r="B578" s="198">
        <f t="shared" si="9"/>
        <v>44385</v>
      </c>
      <c r="C578" s="336">
        <f t="shared" si="10"/>
        <v>67.721592699813826</v>
      </c>
      <c r="D578" s="520"/>
      <c r="E578" s="521"/>
      <c r="F578" s="201">
        <f>IF(Data!C695="",NA(),Data!C695)</f>
        <v>75</v>
      </c>
      <c r="G578" s="198" t="str">
        <f>IF(Data!E695="","",Data!E695)</f>
        <v/>
      </c>
      <c r="I578" s="202"/>
      <c r="J578" s="206"/>
      <c r="K578" s="203">
        <v>52</v>
      </c>
      <c r="L578" s="199"/>
      <c r="M578" s="331"/>
      <c r="N578" s="416"/>
      <c r="O578" s="249"/>
      <c r="P578" s="331"/>
      <c r="Q578" s="61"/>
    </row>
    <row r="579" spans="1:17" ht="15.6">
      <c r="A579" s="204"/>
      <c r="B579" s="198">
        <f t="shared" si="9"/>
        <v>44392</v>
      </c>
      <c r="C579" s="336">
        <f t="shared" si="10"/>
        <v>67.767880249264607</v>
      </c>
      <c r="D579" s="520"/>
      <c r="E579" s="521"/>
      <c r="F579" s="201">
        <f>IF(Data!C696="",NA(),Data!C696)</f>
        <v>75</v>
      </c>
      <c r="G579" s="198" t="str">
        <f>IF(Data!E696="","",Data!E696)</f>
        <v/>
      </c>
      <c r="I579" s="202"/>
      <c r="J579" s="206"/>
      <c r="K579" s="203">
        <v>52</v>
      </c>
      <c r="L579" s="199"/>
      <c r="M579" s="331"/>
      <c r="N579" s="416"/>
      <c r="O579" s="249"/>
      <c r="P579" s="331"/>
      <c r="Q579" s="61"/>
    </row>
    <row r="580" spans="1:17" ht="15.6">
      <c r="A580" s="204"/>
      <c r="B580" s="198">
        <f t="shared" si="9"/>
        <v>44399</v>
      </c>
      <c r="C580" s="336">
        <f t="shared" si="10"/>
        <v>67.752451066114347</v>
      </c>
      <c r="D580" s="520"/>
      <c r="E580" s="521"/>
      <c r="F580" s="201">
        <f>IF(Data!C697="",NA(),Data!C697)</f>
        <v>75</v>
      </c>
      <c r="G580" s="198" t="str">
        <f>IF(Data!E697="","",Data!E697)</f>
        <v/>
      </c>
      <c r="I580" s="202"/>
      <c r="J580" s="200"/>
      <c r="K580" s="203">
        <v>52</v>
      </c>
      <c r="L580" s="199"/>
      <c r="M580" s="331"/>
      <c r="N580" s="416"/>
      <c r="O580" s="249"/>
      <c r="P580" s="331"/>
      <c r="Q580" s="61"/>
    </row>
    <row r="581" spans="1:17" ht="15.6">
      <c r="A581" s="204"/>
      <c r="B581" s="198">
        <f t="shared" si="9"/>
        <v>44406</v>
      </c>
      <c r="C581" s="336">
        <f t="shared" ref="C581" si="11">IF(P503="",NA(),SUM(E503:P503))</f>
        <v>67.730850209703988</v>
      </c>
      <c r="D581" s="520"/>
      <c r="E581" s="521"/>
      <c r="F581" s="201">
        <f>IF(Data!C698="",NA(),Data!C698)</f>
        <v>75</v>
      </c>
      <c r="G581" s="198" t="str">
        <f>IF(Data!E698="","",Data!E698)</f>
        <v/>
      </c>
      <c r="I581" s="202"/>
      <c r="J581" s="200"/>
      <c r="K581" s="203">
        <v>52</v>
      </c>
      <c r="L581" s="199"/>
      <c r="M581" s="331"/>
      <c r="N581" s="416"/>
      <c r="O581" s="249"/>
      <c r="P581" s="331"/>
      <c r="Q581" s="61"/>
    </row>
    <row r="582" spans="1:17" ht="15.6">
      <c r="A582" s="204"/>
      <c r="B582" s="198">
        <f t="shared" si="9"/>
        <v>44413</v>
      </c>
      <c r="C582" s="336">
        <f t="shared" ref="C582" si="12">IF(P504="",NA(),SUM(E504:P504))</f>
        <v>67.417460733111852</v>
      </c>
      <c r="D582" s="520"/>
      <c r="E582" s="521"/>
      <c r="F582" s="201">
        <f>IF(Data!C699="",NA(),Data!C699)</f>
        <v>80</v>
      </c>
      <c r="G582" s="198">
        <f>IF(Data!E699="","",Data!E699)</f>
        <v>44468</v>
      </c>
      <c r="I582" s="202"/>
      <c r="J582" s="200"/>
      <c r="K582" s="203">
        <v>52</v>
      </c>
      <c r="L582" s="199"/>
      <c r="M582" s="331"/>
      <c r="N582" s="416"/>
      <c r="O582" s="249"/>
      <c r="P582" s="331"/>
      <c r="Q582" s="212" t="s">
        <v>45</v>
      </c>
    </row>
    <row r="583" spans="1:17" ht="15.6">
      <c r="A583" s="204"/>
      <c r="B583" s="198"/>
      <c r="C583" s="205"/>
      <c r="D583" s="473"/>
      <c r="E583" s="199"/>
      <c r="F583" s="201"/>
      <c r="G583" s="198"/>
      <c r="I583" s="202"/>
      <c r="J583" s="200"/>
      <c r="K583" s="203"/>
      <c r="L583" s="199"/>
      <c r="M583" s="331"/>
      <c r="N583" s="416"/>
      <c r="O583" s="249"/>
      <c r="P583" s="331"/>
      <c r="Q583" s="61"/>
    </row>
    <row r="584" spans="1:17" ht="15.6">
      <c r="A584" s="204"/>
      <c r="B584" s="198"/>
      <c r="C584" s="205"/>
      <c r="D584" s="473"/>
      <c r="E584" s="199"/>
      <c r="F584" s="201"/>
      <c r="G584" s="198"/>
      <c r="I584" s="202"/>
      <c r="J584" s="200"/>
      <c r="K584" s="203"/>
      <c r="L584" s="199"/>
      <c r="M584" s="331"/>
      <c r="N584" s="416"/>
      <c r="O584" s="249"/>
      <c r="P584" s="331"/>
      <c r="Q584" s="51"/>
    </row>
    <row r="585" spans="1:17" ht="15.6">
      <c r="A585" s="207"/>
      <c r="B585" s="198"/>
      <c r="C585" s="208"/>
      <c r="D585" s="337"/>
      <c r="E585" s="341"/>
      <c r="F585" s="201"/>
      <c r="G585" s="198"/>
      <c r="H585" s="11"/>
      <c r="I585" s="342"/>
      <c r="J585" s="209"/>
      <c r="K585" s="203"/>
      <c r="L585" s="341"/>
      <c r="M585" s="331"/>
      <c r="N585" s="417"/>
      <c r="O585" s="418"/>
      <c r="P585" s="331"/>
      <c r="Q585" s="51"/>
    </row>
    <row r="586" spans="1:17" ht="16.2" thickBot="1">
      <c r="A586" s="114"/>
      <c r="B586" s="255"/>
      <c r="C586" s="347"/>
      <c r="D586" s="504"/>
      <c r="E586" s="240"/>
      <c r="F586" s="343"/>
      <c r="G586" s="255"/>
      <c r="H586" s="10"/>
      <c r="I586" s="344"/>
      <c r="J586" s="242"/>
      <c r="K586" s="345"/>
      <c r="L586" s="240"/>
      <c r="M586" s="346"/>
      <c r="N586" s="419"/>
      <c r="O586" s="420"/>
      <c r="P586" s="346"/>
      <c r="Q586" s="51"/>
    </row>
    <row r="587" spans="1:17">
      <c r="A587" s="185" t="s">
        <v>30</v>
      </c>
      <c r="B587" s="124"/>
      <c r="C587" s="62"/>
      <c r="D587" s="62"/>
      <c r="E587" s="124"/>
      <c r="F587" s="62"/>
      <c r="G587" s="124"/>
      <c r="H587" s="62"/>
      <c r="I587" s="112"/>
      <c r="J587" s="51"/>
      <c r="K587" s="62"/>
      <c r="L587" s="124"/>
      <c r="M587" s="62"/>
      <c r="N587" s="62"/>
      <c r="O587" s="51"/>
      <c r="P587" s="51"/>
      <c r="Q587" s="51"/>
    </row>
    <row r="588" spans="1:17">
      <c r="A588" s="111" t="s">
        <v>109</v>
      </c>
      <c r="B588" s="124"/>
      <c r="C588" s="62"/>
      <c r="D588" s="62"/>
      <c r="E588" s="124"/>
      <c r="F588" s="62"/>
      <c r="G588" s="124"/>
      <c r="H588" s="62"/>
      <c r="I588" s="112"/>
      <c r="J588" s="51"/>
      <c r="K588" s="62"/>
      <c r="L588" s="124"/>
      <c r="M588" s="62"/>
      <c r="N588" s="62"/>
      <c r="O588" s="51"/>
      <c r="P588" s="51"/>
      <c r="Q588" s="51"/>
    </row>
    <row r="589" spans="1:17">
      <c r="A589" s="333" t="s">
        <v>216</v>
      </c>
      <c r="B589" s="109"/>
      <c r="C589" s="61"/>
      <c r="D589" s="61"/>
      <c r="E589" s="61"/>
      <c r="F589" s="61"/>
      <c r="G589" s="61"/>
      <c r="H589" s="61"/>
      <c r="I589" s="61"/>
      <c r="J589" s="109"/>
      <c r="K589" s="109"/>
      <c r="L589" s="109"/>
      <c r="M589" s="109"/>
      <c r="N589" s="109"/>
      <c r="O589" s="109"/>
      <c r="P589" s="109"/>
      <c r="Q589" s="61"/>
    </row>
    <row r="590" spans="1:17">
      <c r="A590" s="333" t="s">
        <v>221</v>
      </c>
    </row>
  </sheetData>
  <mergeCells count="40">
    <mergeCell ref="A119:G119"/>
    <mergeCell ref="A121:G121"/>
    <mergeCell ref="A117:G117"/>
    <mergeCell ref="A115:G115"/>
    <mergeCell ref="E206:P206"/>
    <mergeCell ref="C204:D204"/>
    <mergeCell ref="C127:N127"/>
    <mergeCell ref="E204:P204"/>
    <mergeCell ref="C129:N129"/>
    <mergeCell ref="A123:G124"/>
    <mergeCell ref="A3:H3"/>
    <mergeCell ref="A5:C5"/>
    <mergeCell ref="D39:E39"/>
    <mergeCell ref="B37:C37"/>
    <mergeCell ref="D17:F17"/>
    <mergeCell ref="A25:G25"/>
    <mergeCell ref="A27:G27"/>
    <mergeCell ref="A29:G29"/>
    <mergeCell ref="B39:C39"/>
    <mergeCell ref="G39:I39"/>
    <mergeCell ref="A31:G31"/>
    <mergeCell ref="A33:G33"/>
    <mergeCell ref="A35:G35"/>
    <mergeCell ref="A6:F6"/>
    <mergeCell ref="A7:H7"/>
    <mergeCell ref="D513:E513"/>
    <mergeCell ref="K513:K514"/>
    <mergeCell ref="F513:F515"/>
    <mergeCell ref="C207:D208"/>
    <mergeCell ref="C225:D226"/>
    <mergeCell ref="C439:D440"/>
    <mergeCell ref="C457:D458"/>
    <mergeCell ref="E436:P436"/>
    <mergeCell ref="E438:P438"/>
    <mergeCell ref="C436:D436"/>
    <mergeCell ref="E281:P281"/>
    <mergeCell ref="E283:P283"/>
    <mergeCell ref="C359:N359"/>
    <mergeCell ref="C361:N361"/>
    <mergeCell ref="H513:H515"/>
  </mergeCells>
  <phoneticPr fontId="2" type="noConversion"/>
  <hyperlinks>
    <hyperlink ref="A5" location="'2004-05 forecast'!A21" display="An explanation of the forecast (table 1)." xr:uid="{00000000-0004-0000-0100-000000000000}"/>
    <hyperlink ref="A6" location="'2004-05 forecast'!A86" display="A chart of weekly forecasts for the entire marketing year (figure 1)." xr:uid="{00000000-0004-0000-0100-000001000000}"/>
    <hyperlink ref="A7" location="'2006-07 forecast'!A129" display="Explanation of detailed computational steps for the weekly forecasts for the marketing year (tables 2 through 7)" xr:uid="{00000000-0004-0000-0100-000002000000}"/>
    <hyperlink ref="A5:C5" location="'2019-20 Forecast'!A24" display="Explanation of forecast (table 1)" xr:uid="{00000000-0004-0000-0100-000003000000}"/>
    <hyperlink ref="A6:D6" location="'2004-05 forecast'!A77" display="A chart of weekly forecasts for the entire marketing year (figure 1)." xr:uid="{00000000-0004-0000-0100-000004000000}"/>
    <hyperlink ref="A7:F7" location="'2004-05 forecast'!A129" display="Detailed computational steps for the weekly forecasts for the marketing year (tables 2 through 7)." xr:uid="{00000000-0004-0000-0100-000005000000}"/>
    <hyperlink ref="A6:E6" location="'2018-19 Forecast'!A77" display="Chart of weekly futures model forecasts for the entire marketing year (figure 1)" xr:uid="{00000000-0004-0000-0100-000006000000}"/>
    <hyperlink ref="A7:G7" location="'2018-19 Forecast'!A129" display="Explanation of detailed computational steps for the weekly forecasts for the marketing year (tables 2 through 7)" xr:uid="{00000000-0004-0000-0100-000007000000}"/>
    <hyperlink ref="A3:H3" location="'2019-20 Forecast'!A12" display="Weekly forecast of the upland cotton season-average farm price received for crop year 2019/20:" xr:uid="{00000000-0004-0000-0100-000008000000}"/>
    <hyperlink ref="A6:F6" location="'2019-20 Forecast'!A68" display="Chart of weekly futures model forecasts for the entire projection cycle (figure 1)." xr:uid="{00000000-0004-0000-0100-000009000000}"/>
    <hyperlink ref="A7:H7" location="'2019-20 Forecast'!A113" display="Explanation of detailed computational steps for the weekly forecasts for the projection cycle (tables 2 through 7)" xr:uid="{00000000-0004-0000-0100-00000A000000}"/>
  </hyperlinks>
  <pageMargins left="0.75" right="0.75" top="1" bottom="1" header="0.5" footer="0.5"/>
  <pageSetup scale="10" orientation="landscape" r:id="rId1"/>
  <headerFooter alignWithMargins="0"/>
  <ignoredErrors>
    <ignoredError sqref="I43:I54 G43:G54 F43:F46 E43:E54 C43 B48 F48:F54 D18" evalError="1"/>
    <ignoredError sqref="C46 C44" evalError="1" formula="1"/>
    <ignoredError sqref="C45 C47:C54 E225:P225 E457:P45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597"/>
  <sheetViews>
    <sheetView workbookViewId="0">
      <selection activeCell="B54" sqref="B54"/>
    </sheetView>
  </sheetViews>
  <sheetFormatPr defaultRowHeight="13.2"/>
  <cols>
    <col min="1" max="1" width="10.5546875" customWidth="1"/>
    <col min="2" max="2" width="14.5546875" customWidth="1"/>
    <col min="3" max="3" width="18.6640625" customWidth="1"/>
    <col min="4" max="4" width="15.88671875" customWidth="1"/>
    <col min="5" max="5" width="13.33203125" customWidth="1"/>
    <col min="6" max="6" width="14.109375" customWidth="1"/>
    <col min="7" max="7" width="22.6640625" customWidth="1"/>
    <col min="8" max="8" width="20.88671875" customWidth="1"/>
    <col min="9" max="9" width="15.88671875" customWidth="1"/>
    <col min="10" max="10" width="19.88671875" customWidth="1"/>
    <col min="11" max="11" width="18.5546875" customWidth="1"/>
    <col min="12" max="12" width="10.88671875" customWidth="1"/>
    <col min="13" max="13" width="13.5546875" customWidth="1"/>
    <col min="14" max="15" width="10.88671875" customWidth="1"/>
    <col min="16" max="16" width="14.109375" customWidth="1"/>
  </cols>
  <sheetData>
    <row r="1" spans="1:13" ht="18">
      <c r="A1" s="135" t="s">
        <v>374</v>
      </c>
      <c r="B1" s="13"/>
      <c r="C1" s="13" t="s">
        <v>81</v>
      </c>
      <c r="D1" s="248"/>
      <c r="E1" s="13"/>
      <c r="F1" s="13"/>
      <c r="G1" s="13"/>
      <c r="H1" s="13"/>
      <c r="I1" s="13"/>
      <c r="J1" s="13"/>
      <c r="K1" s="13"/>
      <c r="L1" s="13"/>
      <c r="M1" s="22"/>
    </row>
    <row r="2" spans="1:13" ht="18">
      <c r="A2" s="213" t="s">
        <v>66</v>
      </c>
      <c r="B2" s="3"/>
      <c r="C2" s="3"/>
      <c r="D2" s="160"/>
      <c r="E2" s="3"/>
      <c r="F2" s="3"/>
      <c r="G2" s="3"/>
      <c r="H2" s="13"/>
      <c r="I2" s="13"/>
      <c r="J2" s="13"/>
      <c r="K2" s="13"/>
      <c r="L2" s="13"/>
      <c r="M2" s="22"/>
    </row>
    <row r="3" spans="1:13" ht="18">
      <c r="A3" s="599" t="s">
        <v>375</v>
      </c>
      <c r="B3" s="599"/>
      <c r="C3" s="599"/>
      <c r="D3" s="599"/>
      <c r="E3" s="599"/>
      <c r="F3" s="599"/>
      <c r="G3" s="599"/>
      <c r="H3" s="599"/>
      <c r="I3" s="13"/>
      <c r="J3" s="13"/>
      <c r="K3" s="13"/>
      <c r="L3" s="13"/>
      <c r="M3" s="22"/>
    </row>
    <row r="4" spans="1:13" ht="18">
      <c r="A4" s="144" t="s">
        <v>46</v>
      </c>
      <c r="B4" s="4"/>
      <c r="C4" s="4"/>
      <c r="D4" s="4"/>
      <c r="E4" s="4"/>
      <c r="F4" s="4"/>
      <c r="G4" s="160"/>
      <c r="H4" s="5"/>
      <c r="I4" s="13"/>
      <c r="J4" s="13"/>
      <c r="K4" s="13"/>
      <c r="L4" s="13"/>
      <c r="M4" s="22"/>
    </row>
    <row r="5" spans="1:13" ht="18">
      <c r="A5" s="599" t="s">
        <v>105</v>
      </c>
      <c r="B5" s="599"/>
      <c r="C5" s="599"/>
      <c r="D5" s="4"/>
      <c r="E5" s="4"/>
      <c r="F5" s="4"/>
      <c r="G5" s="160"/>
      <c r="H5" s="5"/>
      <c r="I5" s="13"/>
      <c r="J5" s="6"/>
      <c r="K5" s="6"/>
      <c r="L5" s="6"/>
    </row>
    <row r="6" spans="1:13" ht="18">
      <c r="A6" s="599" t="s">
        <v>107</v>
      </c>
      <c r="B6" s="599"/>
      <c r="C6" s="599"/>
      <c r="D6" s="599"/>
      <c r="E6" s="599"/>
      <c r="F6" s="599"/>
      <c r="G6" s="4"/>
      <c r="H6" s="5"/>
      <c r="I6" s="13"/>
      <c r="J6" s="6"/>
      <c r="K6" s="6"/>
      <c r="L6" s="6"/>
    </row>
    <row r="7" spans="1:13" ht="18">
      <c r="A7" s="599" t="s">
        <v>106</v>
      </c>
      <c r="B7" s="599"/>
      <c r="C7" s="599"/>
      <c r="D7" s="599"/>
      <c r="E7" s="599"/>
      <c r="F7" s="599"/>
      <c r="G7" s="599"/>
      <c r="H7" s="5"/>
      <c r="I7" s="13"/>
      <c r="J7" s="6"/>
      <c r="K7" s="6"/>
      <c r="L7" s="6"/>
    </row>
    <row r="8" spans="1:13" ht="18">
      <c r="A8" s="138" t="s">
        <v>38</v>
      </c>
      <c r="B8" s="5"/>
      <c r="C8" s="5"/>
      <c r="D8" s="5"/>
      <c r="E8" s="5"/>
      <c r="F8" s="5"/>
      <c r="G8" s="5"/>
      <c r="H8" s="5"/>
      <c r="I8" s="13"/>
      <c r="J8" s="6"/>
      <c r="K8" s="6"/>
      <c r="L8" s="6"/>
    </row>
    <row r="9" spans="1:13" ht="13.5" customHeight="1">
      <c r="A9" s="138"/>
      <c r="B9" s="5"/>
      <c r="C9" s="5"/>
      <c r="D9" s="5"/>
      <c r="E9" s="5"/>
      <c r="F9" s="5"/>
      <c r="G9" s="5"/>
      <c r="H9" s="5"/>
      <c r="I9" s="13"/>
      <c r="J9" s="6"/>
      <c r="K9" s="6"/>
      <c r="L9" s="6"/>
    </row>
    <row r="10" spans="1:13" ht="13.5" customHeight="1">
      <c r="A10" s="138"/>
      <c r="B10" s="5"/>
      <c r="C10" s="5"/>
      <c r="D10" s="5"/>
      <c r="E10" s="5"/>
      <c r="F10" s="5"/>
      <c r="G10" s="5"/>
      <c r="H10" s="5"/>
      <c r="I10" s="13"/>
      <c r="J10" s="6"/>
      <c r="K10" s="6"/>
      <c r="L10" s="6"/>
    </row>
    <row r="11" spans="1:13" ht="13.5" customHeight="1">
      <c r="A11" s="21"/>
      <c r="B11" s="5"/>
      <c r="C11" s="5"/>
      <c r="D11" s="5"/>
      <c r="E11" s="5"/>
      <c r="F11" s="5"/>
      <c r="G11" s="5"/>
      <c r="H11" s="5"/>
      <c r="I11" s="13"/>
      <c r="J11" s="6"/>
      <c r="K11" s="6"/>
      <c r="L11" s="6"/>
    </row>
    <row r="12" spans="1:13" ht="18.600000000000001" thickBot="1">
      <c r="A12" s="291" t="s">
        <v>227</v>
      </c>
      <c r="B12" s="292"/>
      <c r="C12" s="292"/>
      <c r="D12" s="292"/>
      <c r="E12" s="292"/>
      <c r="F12" s="292"/>
      <c r="G12" s="292"/>
      <c r="H12" s="455"/>
      <c r="I12" s="456"/>
      <c r="J12" s="6"/>
      <c r="K12" s="6"/>
      <c r="L12" s="6"/>
    </row>
    <row r="13" spans="1:13" ht="18.600000000000001" thickBot="1">
      <c r="A13" s="284" t="s">
        <v>81</v>
      </c>
      <c r="B13" s="285"/>
      <c r="C13" s="285"/>
      <c r="D13" s="285"/>
      <c r="E13" s="285"/>
      <c r="F13" s="285"/>
      <c r="G13" s="285"/>
      <c r="H13" s="456"/>
      <c r="I13" s="456"/>
      <c r="J13" s="6"/>
    </row>
    <row r="14" spans="1:13" ht="18.600000000000001" thickBot="1">
      <c r="A14" s="284"/>
      <c r="B14" s="283"/>
      <c r="C14" s="286" t="s">
        <v>258</v>
      </c>
      <c r="D14" s="287" t="e">
        <f>LOOKUP("End of Data",Data!#REF!:'Data'!$H$174,Data!#REF!:'Data'!$B$176)</f>
        <v>#REF!</v>
      </c>
      <c r="E14" s="285"/>
      <c r="F14" s="285"/>
      <c r="G14" s="285"/>
      <c r="H14" s="454"/>
      <c r="I14" s="454"/>
      <c r="J14" s="6"/>
    </row>
    <row r="15" spans="1:13" ht="18">
      <c r="A15" s="284"/>
      <c r="B15" s="285"/>
      <c r="C15" s="285"/>
      <c r="D15" s="285"/>
      <c r="E15" s="285"/>
      <c r="F15" s="285"/>
      <c r="G15" s="285"/>
      <c r="H15" s="454"/>
      <c r="I15" s="454"/>
    </row>
    <row r="16" spans="1:13" ht="18.600000000000001" thickBot="1">
      <c r="A16" s="284" t="s">
        <v>103</v>
      </c>
      <c r="B16" s="293"/>
      <c r="C16" s="294"/>
      <c r="D16" s="457" t="s">
        <v>67</v>
      </c>
      <c r="E16" s="293"/>
      <c r="F16" s="372"/>
      <c r="G16" s="373"/>
      <c r="H16" s="454"/>
      <c r="I16" s="454"/>
      <c r="J16" s="3"/>
    </row>
    <row r="17" spans="1:10" ht="18.600000000000001" thickBot="1">
      <c r="A17" s="283"/>
      <c r="B17" s="288"/>
      <c r="C17" s="288"/>
      <c r="D17" s="423" t="s">
        <v>259</v>
      </c>
      <c r="E17" s="423"/>
      <c r="F17" s="458"/>
      <c r="G17" s="459"/>
      <c r="H17" s="454"/>
      <c r="I17" s="454"/>
      <c r="J17" s="3"/>
    </row>
    <row r="18" spans="1:10" ht="18.600000000000001" thickBot="1">
      <c r="A18" s="284"/>
      <c r="B18" s="288"/>
      <c r="C18" s="289" t="s">
        <v>260</v>
      </c>
      <c r="D18" s="290">
        <f>LOOKUP("End of Data",$Q$523:$Q$592,C$523:C$592)</f>
        <v>59.841691359798091</v>
      </c>
      <c r="E18" s="285"/>
      <c r="F18" s="460"/>
      <c r="G18" s="461"/>
      <c r="H18" s="454"/>
      <c r="I18" s="454"/>
      <c r="J18" s="3"/>
    </row>
    <row r="19" spans="1:10" ht="18.600000000000001" thickBot="1">
      <c r="A19" s="284"/>
      <c r="B19" s="288"/>
      <c r="C19" s="289"/>
      <c r="D19" s="296"/>
      <c r="E19" s="285"/>
      <c r="F19" s="459"/>
      <c r="G19" s="461"/>
      <c r="H19" s="454"/>
      <c r="I19" s="454"/>
    </row>
    <row r="20" spans="1:10" ht="18.600000000000001" thickBot="1">
      <c r="A20" s="238"/>
      <c r="B20" s="288"/>
      <c r="C20" s="289" t="s">
        <v>261</v>
      </c>
      <c r="D20" s="290" t="e">
        <f>LOOKUP("End of Data",$Q$523:$Q$592,F$523:F$592)</f>
        <v>#N/A</v>
      </c>
      <c r="E20" s="285"/>
      <c r="F20" s="460"/>
      <c r="G20" s="461"/>
      <c r="H20" s="454"/>
      <c r="I20" s="454"/>
      <c r="J20" s="3"/>
    </row>
    <row r="21" spans="1:10" ht="13.5" customHeight="1">
      <c r="A21" s="5"/>
      <c r="B21" s="13"/>
      <c r="C21" s="13"/>
      <c r="E21" s="13"/>
      <c r="F21" s="13"/>
      <c r="G21" s="13"/>
      <c r="H21" s="13"/>
      <c r="I21" s="13"/>
      <c r="J21" s="3"/>
    </row>
    <row r="22" spans="1:10" ht="13.5" customHeight="1">
      <c r="A22" s="5"/>
      <c r="B22" s="13"/>
      <c r="C22" s="13"/>
      <c r="D22" s="4"/>
      <c r="E22" s="13"/>
      <c r="F22" s="13"/>
      <c r="G22" s="13"/>
      <c r="H22" s="13"/>
      <c r="I22" s="13"/>
      <c r="J22" s="3"/>
    </row>
    <row r="23" spans="1:10" ht="13.5" customHeight="1">
      <c r="A23" s="5"/>
      <c r="B23" s="13"/>
      <c r="C23" s="13"/>
      <c r="D23" s="13"/>
      <c r="E23" s="13"/>
      <c r="F23" s="13"/>
      <c r="G23" s="13"/>
      <c r="H23" s="6"/>
      <c r="I23" s="6"/>
      <c r="J23" s="3"/>
    </row>
    <row r="24" spans="1:10" ht="20.25" customHeight="1">
      <c r="A24" s="4" t="s">
        <v>47</v>
      </c>
      <c r="B24" s="13"/>
      <c r="C24" s="13"/>
      <c r="D24" s="13"/>
      <c r="E24" s="13"/>
      <c r="F24" s="13"/>
      <c r="G24" s="13"/>
      <c r="H24" s="6"/>
      <c r="I24" s="6"/>
    </row>
    <row r="25" spans="1:10" ht="33" customHeight="1">
      <c r="A25" s="604" t="s">
        <v>262</v>
      </c>
      <c r="B25" s="634"/>
      <c r="C25" s="634"/>
      <c r="D25" s="634"/>
      <c r="E25" s="634"/>
      <c r="F25" s="634"/>
      <c r="G25" s="634"/>
      <c r="H25" s="6"/>
      <c r="I25" s="6"/>
      <c r="J25" s="3"/>
    </row>
    <row r="26" spans="1:10" ht="15.6">
      <c r="A26" s="3"/>
      <c r="B26" s="6"/>
      <c r="C26" s="6"/>
      <c r="D26" s="6"/>
      <c r="E26" s="6"/>
      <c r="F26" s="6"/>
      <c r="G26" s="6"/>
      <c r="H26" s="6"/>
      <c r="I26" s="6"/>
    </row>
    <row r="27" spans="1:10" ht="48" customHeight="1">
      <c r="A27" s="606" t="s">
        <v>337</v>
      </c>
      <c r="B27" s="618"/>
      <c r="C27" s="618"/>
      <c r="D27" s="618"/>
      <c r="E27" s="618"/>
      <c r="F27" s="618"/>
      <c r="G27" s="618"/>
      <c r="H27" s="195"/>
      <c r="I27" s="6"/>
    </row>
    <row r="28" spans="1:10" ht="15.6">
      <c r="A28" s="31"/>
      <c r="B28" s="31"/>
      <c r="C28" s="31"/>
      <c r="D28" s="31"/>
      <c r="E28" s="31"/>
      <c r="F28" s="31"/>
      <c r="G28" s="31"/>
      <c r="H28" s="33"/>
    </row>
    <row r="29" spans="1:10" ht="33" customHeight="1">
      <c r="A29" s="615" t="s">
        <v>335</v>
      </c>
      <c r="B29" s="618"/>
      <c r="C29" s="618"/>
      <c r="D29" s="618"/>
      <c r="E29" s="618"/>
      <c r="F29" s="618"/>
      <c r="G29" s="618"/>
      <c r="H29" s="31"/>
      <c r="I29" s="3"/>
    </row>
    <row r="30" spans="1:10" ht="15.6">
      <c r="A30" s="6"/>
      <c r="B30" s="6"/>
      <c r="C30" s="6"/>
      <c r="D30" s="6"/>
      <c r="E30" s="6"/>
      <c r="F30" s="6"/>
      <c r="G30" s="6"/>
      <c r="H30" s="31"/>
      <c r="I30" s="3"/>
    </row>
    <row r="31" spans="1:10" ht="48" customHeight="1">
      <c r="A31" s="612" t="s">
        <v>338</v>
      </c>
      <c r="B31" s="618"/>
      <c r="C31" s="618"/>
      <c r="D31" s="618"/>
      <c r="E31" s="618"/>
      <c r="F31" s="618"/>
      <c r="G31" s="618"/>
      <c r="H31" s="31"/>
      <c r="I31" s="3"/>
    </row>
    <row r="32" spans="1:10" ht="15.6">
      <c r="A32" s="6"/>
      <c r="B32" s="6"/>
      <c r="C32" s="6"/>
      <c r="D32" s="6"/>
      <c r="E32" s="6"/>
      <c r="F32" s="6"/>
      <c r="G32" s="6"/>
      <c r="H32" s="31"/>
    </row>
    <row r="33" spans="1:11" ht="15.6">
      <c r="A33" s="613" t="s">
        <v>266</v>
      </c>
      <c r="B33" s="613"/>
      <c r="C33" s="613"/>
      <c r="D33" s="613"/>
      <c r="E33" s="613"/>
      <c r="F33" s="613"/>
      <c r="G33" s="613"/>
      <c r="H33" s="31"/>
      <c r="I33" s="32"/>
    </row>
    <row r="34" spans="1:11" ht="15.6">
      <c r="A34" s="6"/>
      <c r="B34" s="6"/>
      <c r="C34" s="6"/>
      <c r="D34" s="6"/>
      <c r="E34" s="6"/>
      <c r="F34" s="6"/>
      <c r="G34" s="6"/>
      <c r="H34" s="31"/>
      <c r="I34" s="32"/>
    </row>
    <row r="35" spans="1:11" ht="16.2" thickBot="1">
      <c r="A35" s="32"/>
      <c r="B35" s="31"/>
      <c r="C35" s="31"/>
      <c r="D35" s="31"/>
      <c r="E35" s="31"/>
      <c r="F35" s="31"/>
      <c r="G35" s="31"/>
      <c r="H35" s="31"/>
    </row>
    <row r="36" spans="1:11" ht="16.2" thickBot="1">
      <c r="B36" s="601" t="s">
        <v>54</v>
      </c>
      <c r="C36" s="602"/>
      <c r="D36" s="134" t="e">
        <f>LOOKUP("End of Data",Data!#REF!:'Data'!$H$176,Data!#REF!:'Data'!$B$176)</f>
        <v>#REF!</v>
      </c>
    </row>
    <row r="37" spans="1:11" ht="16.2" thickBot="1">
      <c r="A37" s="8" t="s">
        <v>376</v>
      </c>
      <c r="B37" s="9"/>
      <c r="C37" s="9"/>
      <c r="D37" s="9"/>
      <c r="E37" s="9"/>
      <c r="F37" s="9"/>
      <c r="G37" s="9"/>
      <c r="H37" s="9"/>
      <c r="I37" s="9"/>
      <c r="J37" s="10"/>
    </row>
    <row r="38" spans="1:11" ht="15">
      <c r="A38" s="377"/>
      <c r="B38" s="609" t="s">
        <v>55</v>
      </c>
      <c r="C38" s="610"/>
      <c r="D38" s="600" t="s">
        <v>268</v>
      </c>
      <c r="E38" s="600"/>
      <c r="F38" s="378" t="s">
        <v>269</v>
      </c>
      <c r="G38" s="611" t="s">
        <v>270</v>
      </c>
      <c r="H38" s="611"/>
      <c r="I38" s="611"/>
      <c r="J38" s="379"/>
      <c r="K38" s="11"/>
    </row>
    <row r="39" spans="1:11">
      <c r="A39" s="380" t="s">
        <v>36</v>
      </c>
      <c r="B39" s="148" t="s">
        <v>271</v>
      </c>
      <c r="C39" s="148" t="s">
        <v>272</v>
      </c>
      <c r="D39" s="149" t="s">
        <v>273</v>
      </c>
      <c r="E39" s="149" t="s">
        <v>274</v>
      </c>
      <c r="F39" s="44" t="s">
        <v>275</v>
      </c>
      <c r="G39" s="150" t="s">
        <v>59</v>
      </c>
      <c r="H39" s="150" t="s">
        <v>58</v>
      </c>
      <c r="I39" s="150" t="s">
        <v>60</v>
      </c>
      <c r="J39" s="381"/>
      <c r="K39" s="11"/>
    </row>
    <row r="40" spans="1:11" ht="39" customHeight="1">
      <c r="A40" s="382" t="s">
        <v>37</v>
      </c>
      <c r="B40" s="151" t="s">
        <v>62</v>
      </c>
      <c r="C40" s="151" t="s">
        <v>32</v>
      </c>
      <c r="D40" s="409" t="s">
        <v>209</v>
      </c>
      <c r="E40" s="152" t="s">
        <v>56</v>
      </c>
      <c r="F40" s="153" t="s">
        <v>63</v>
      </c>
      <c r="G40" s="154" t="s">
        <v>57</v>
      </c>
      <c r="H40" s="410" t="s">
        <v>200</v>
      </c>
      <c r="I40" s="494" t="s">
        <v>61</v>
      </c>
      <c r="J40" s="383"/>
      <c r="K40" s="11"/>
    </row>
    <row r="41" spans="1:11">
      <c r="A41" s="384"/>
      <c r="B41" s="385" t="s">
        <v>199</v>
      </c>
      <c r="C41" s="386"/>
      <c r="D41" s="387"/>
      <c r="E41" s="387"/>
      <c r="F41" s="44"/>
      <c r="G41" s="50"/>
      <c r="H41" s="388" t="s">
        <v>276</v>
      </c>
      <c r="I41" s="389" t="s">
        <v>159</v>
      </c>
      <c r="J41" s="463"/>
    </row>
    <row r="42" spans="1:11" ht="15.6">
      <c r="A42" s="406" t="s">
        <v>80</v>
      </c>
      <c r="B42" s="390" t="s">
        <v>81</v>
      </c>
      <c r="C42" s="464" t="str">
        <f>IF(B44=0,"",B44)</f>
        <v/>
      </c>
      <c r="D42" s="465">
        <f t="array" ref="D42:D53">TRANSPOSE(Data!C$482:'Data'!N$482)</f>
        <v>-5.1420000000000003</v>
      </c>
      <c r="E42" s="466" t="str">
        <f>IF(C42="","",C42+D42)</f>
        <v/>
      </c>
      <c r="F42" s="177">
        <f>LOOKUP("End of Data",Data!$Q$304:'Data'!$Q$370,Data!E$304:'Data'!E$370)</f>
        <v>56.6</v>
      </c>
      <c r="G42" s="392">
        <f>IF(F42&gt;0,F42,E42)</f>
        <v>56.6</v>
      </c>
      <c r="H42" s="393">
        <f>Data!C$625*100</f>
        <v>2.3593609116502403</v>
      </c>
      <c r="I42" s="394">
        <f t="shared" ref="I42:I53" si="0">(G42*H42)/100</f>
        <v>1.3353982759940359</v>
      </c>
      <c r="J42" s="381"/>
    </row>
    <row r="43" spans="1:11" ht="15.6">
      <c r="A43" s="406" t="s">
        <v>69</v>
      </c>
      <c r="B43" s="390"/>
      <c r="C43" s="464" t="str">
        <f>IF(B44=0,"",B44)</f>
        <v/>
      </c>
      <c r="D43" s="465">
        <v>-4.4300000000000015</v>
      </c>
      <c r="E43" s="466" t="str">
        <f t="shared" ref="E43:E53" si="1">IF(C43="","",C43+D43)</f>
        <v/>
      </c>
      <c r="F43" s="177">
        <f>LOOKUP("End of Data",Data!$Q$304:'Data'!$Q$370,Data!F$304:'Data'!F$370)</f>
        <v>59.4</v>
      </c>
      <c r="G43" s="392">
        <f t="shared" ref="G43:G53" si="2">IF(F43&gt;0,F43,E43)</f>
        <v>59.4</v>
      </c>
      <c r="H43" s="393">
        <f>Data!D$625*100</f>
        <v>2.7614162060868326</v>
      </c>
      <c r="I43" s="394">
        <f t="shared" si="0"/>
        <v>1.6402812264155784</v>
      </c>
      <c r="J43" s="381"/>
    </row>
    <row r="44" spans="1:11" ht="15.6">
      <c r="A44" s="406" t="s">
        <v>70</v>
      </c>
      <c r="B44" s="176">
        <f>LOOKUP("End of Data",Data!$H$111:'Data'!$H$173,Data!$C$111:'Data'!C$173)</f>
        <v>0</v>
      </c>
      <c r="C44" s="464" t="str">
        <f>IF(B46=0,"",B46)</f>
        <v/>
      </c>
      <c r="D44" s="465">
        <v>-3.5180000000000007</v>
      </c>
      <c r="E44" s="466" t="str">
        <f t="shared" si="1"/>
        <v/>
      </c>
      <c r="F44" s="177">
        <f>LOOKUP("End of Data",Data!$Q$304:'Data'!$Q$370,Data!G$304:'Data'!G$370)</f>
        <v>59.1</v>
      </c>
      <c r="G44" s="392">
        <f t="shared" si="2"/>
        <v>59.1</v>
      </c>
      <c r="H44" s="393">
        <f>Data!E$625*100</f>
        <v>7.0102731692883324</v>
      </c>
      <c r="I44" s="394">
        <f t="shared" si="0"/>
        <v>4.1430714430494042</v>
      </c>
      <c r="J44" s="381"/>
    </row>
    <row r="45" spans="1:11" ht="15.6">
      <c r="A45" s="406" t="s">
        <v>71</v>
      </c>
      <c r="B45" s="467"/>
      <c r="C45" s="390" t="str">
        <f>IF(B46=0,"",B46)</f>
        <v/>
      </c>
      <c r="D45" s="465">
        <v>-2.195999999999998</v>
      </c>
      <c r="E45" s="391" t="str">
        <f t="shared" si="1"/>
        <v/>
      </c>
      <c r="F45" s="177">
        <f>LOOKUP("End of Data",Data!$Q$304:'Data'!$Q$370,Data!H$304:'Data'!H$370)</f>
        <v>59.7</v>
      </c>
      <c r="G45" s="392">
        <f t="shared" si="2"/>
        <v>59.7</v>
      </c>
      <c r="H45" s="393">
        <f>Data!F$625*100</f>
        <v>16.007590559554099</v>
      </c>
      <c r="I45" s="394">
        <f t="shared" si="0"/>
        <v>9.5565315640537989</v>
      </c>
      <c r="J45" s="381"/>
    </row>
    <row r="46" spans="1:11" ht="15.6">
      <c r="A46" s="406" t="s">
        <v>72</v>
      </c>
      <c r="B46" s="462">
        <f>LOOKUP("End of Data",Data!$H$111:'Data'!$H$173,Data!$D$111:'Data'!D$173)</f>
        <v>0</v>
      </c>
      <c r="C46" s="390" t="str">
        <f>IF(B49=0,"",B49)</f>
        <v/>
      </c>
      <c r="D46" s="465">
        <v>-2.7099999999999982</v>
      </c>
      <c r="E46" s="391" t="str">
        <f t="shared" si="1"/>
        <v/>
      </c>
      <c r="F46" s="177">
        <f>LOOKUP("End of Data",Data!$Q$304:'Data'!$Q$370,Data!I$304:'Data'!I$370)</f>
        <v>61.6</v>
      </c>
      <c r="G46" s="392">
        <f t="shared" si="2"/>
        <v>61.6</v>
      </c>
      <c r="H46" s="393">
        <f>Data!G$625*100</f>
        <v>23.940968006652181</v>
      </c>
      <c r="I46" s="394">
        <f t="shared" si="0"/>
        <v>14.747636292097743</v>
      </c>
      <c r="J46" s="381"/>
    </row>
    <row r="47" spans="1:11" ht="15.6">
      <c r="A47" s="406" t="s">
        <v>73</v>
      </c>
      <c r="B47" s="468"/>
      <c r="C47" s="390" t="str">
        <f>IF(B49=0,"",B49)</f>
        <v/>
      </c>
      <c r="D47" s="465">
        <v>-5.4019999999999992</v>
      </c>
      <c r="E47" s="391" t="str">
        <f t="shared" si="1"/>
        <v/>
      </c>
      <c r="F47" s="177">
        <f>LOOKUP("End of Data",Data!$Q$304:'Data'!$Q$370,Data!J$304:'Data'!J$370)</f>
        <v>59.7</v>
      </c>
      <c r="G47" s="392">
        <f t="shared" si="2"/>
        <v>59.7</v>
      </c>
      <c r="H47" s="393">
        <f>Data!H$625*100</f>
        <v>18.281471668290237</v>
      </c>
      <c r="I47" s="394">
        <f t="shared" si="0"/>
        <v>10.914038585969273</v>
      </c>
      <c r="J47" s="381"/>
    </row>
    <row r="48" spans="1:11" ht="15.6">
      <c r="A48" s="406" t="s">
        <v>74</v>
      </c>
      <c r="B48" s="467"/>
      <c r="C48" s="390" t="str">
        <f>IF(B49=0,"",B49)</f>
        <v/>
      </c>
      <c r="D48" s="465">
        <v>-4.6320000000000032</v>
      </c>
      <c r="E48" s="391" t="str">
        <f t="shared" si="1"/>
        <v/>
      </c>
      <c r="F48" s="177">
        <f>LOOKUP("End of Data",Data!$Q$304:'Data'!$Q$370,Data!K$304:'Data'!K$370)</f>
        <v>60.6</v>
      </c>
      <c r="G48" s="392">
        <f t="shared" si="2"/>
        <v>60.6</v>
      </c>
      <c r="H48" s="393">
        <f>Data!I$625*100</f>
        <v>9.2944658292889653</v>
      </c>
      <c r="I48" s="394">
        <f t="shared" si="0"/>
        <v>5.6324462925491128</v>
      </c>
      <c r="J48" s="381"/>
    </row>
    <row r="49" spans="1:11" ht="15.6">
      <c r="A49" s="406" t="s">
        <v>75</v>
      </c>
      <c r="B49" s="462">
        <f>LOOKUP("End of Data",Data!$H$111:'Data'!$H$173,Data!$E$111:'Data'!E$173)</f>
        <v>0</v>
      </c>
      <c r="C49" s="390" t="str">
        <f>IF(B51=0,"",B51)</f>
        <v/>
      </c>
      <c r="D49" s="465">
        <v>-6.0240000000000027</v>
      </c>
      <c r="E49" s="391" t="str">
        <f t="shared" si="1"/>
        <v/>
      </c>
      <c r="F49" s="177">
        <f>LOOKUP("End of Data",Data!$Q$304:'Data'!$Q$370,Data!L$304:'Data'!L$370)</f>
        <v>57.6</v>
      </c>
      <c r="G49" s="392">
        <f t="shared" si="2"/>
        <v>57.6</v>
      </c>
      <c r="H49" s="393">
        <f>Data!J$625*100</f>
        <v>6.6316113614878729</v>
      </c>
      <c r="I49" s="394">
        <f t="shared" si="0"/>
        <v>3.8198081442170149</v>
      </c>
      <c r="J49" s="381"/>
    </row>
    <row r="50" spans="1:11" ht="15.6">
      <c r="A50" s="406" t="s">
        <v>126</v>
      </c>
      <c r="B50" s="467"/>
      <c r="C50" s="390" t="str">
        <f>IF(B51=0,"",B51)</f>
        <v/>
      </c>
      <c r="D50" s="465">
        <v>-5.6659999999999986</v>
      </c>
      <c r="E50" s="391" t="str">
        <f t="shared" si="1"/>
        <v/>
      </c>
      <c r="F50" s="177">
        <f>LOOKUP("End of Data",Data!$Q$304:'Data'!$Q$370,Data!M$304:'Data'!M$370)</f>
        <v>55</v>
      </c>
      <c r="G50" s="392">
        <f t="shared" si="2"/>
        <v>55</v>
      </c>
      <c r="H50" s="393">
        <f>Data!K$625*100</f>
        <v>4.1498803462833633</v>
      </c>
      <c r="I50" s="394">
        <f t="shared" si="0"/>
        <v>2.2824341904558496</v>
      </c>
      <c r="J50" s="381"/>
    </row>
    <row r="51" spans="1:11" ht="15.6">
      <c r="A51" s="406" t="s">
        <v>27</v>
      </c>
      <c r="B51" s="462">
        <f>LOOKUP("End of Data",Data!$H$111:'Data'!$H$173,Data!$F$111:'Data'!$F$173)</f>
        <v>0</v>
      </c>
      <c r="C51" s="390">
        <f>IF(B53=0,"",B53)</f>
        <v>63.34</v>
      </c>
      <c r="D51" s="465">
        <v>-4.3239999999999981</v>
      </c>
      <c r="E51" s="391">
        <f t="shared" si="1"/>
        <v>59.016000000000005</v>
      </c>
      <c r="F51" s="177">
        <f>LOOKUP("End of Data",Data!$Q$304:'Data'!$Q$370,Data!N$304:'Data'!N$370)</f>
        <v>54.9</v>
      </c>
      <c r="G51" s="392">
        <f t="shared" si="2"/>
        <v>54.9</v>
      </c>
      <c r="H51" s="393">
        <f>Data!L$625*100</f>
        <v>3.1036254297612453</v>
      </c>
      <c r="I51" s="394">
        <f t="shared" si="0"/>
        <v>1.7038903609389238</v>
      </c>
      <c r="J51" s="381"/>
    </row>
    <row r="52" spans="1:11" ht="15.6">
      <c r="A52" s="406" t="s">
        <v>127</v>
      </c>
      <c r="B52" s="467"/>
      <c r="C52" s="390">
        <f>IF(B53=0,"",B53)</f>
        <v>63.34</v>
      </c>
      <c r="D52" s="465">
        <v>-1.321999999999997</v>
      </c>
      <c r="E52" s="391">
        <f t="shared" si="1"/>
        <v>62.018000000000008</v>
      </c>
      <c r="F52" s="177">
        <f>LOOKUP("End of Data",Data!$Q$304:'Data'!$Q$370,Data!O$304:'Data'!O$370)</f>
        <v>0</v>
      </c>
      <c r="G52" s="392">
        <f t="shared" si="2"/>
        <v>62.018000000000008</v>
      </c>
      <c r="H52" s="393">
        <f>Data!M$625*100</f>
        <v>2.1590746360747439</v>
      </c>
      <c r="I52" s="394">
        <f t="shared" si="0"/>
        <v>1.3390149078008349</v>
      </c>
      <c r="J52" s="381"/>
    </row>
    <row r="53" spans="1:11" ht="15.6">
      <c r="A53" s="406" t="s">
        <v>28</v>
      </c>
      <c r="B53" s="176">
        <f>LOOKUP("End of Data",Data!$H$111:'Data'!$H$173,Data!$G$111:'Data'!G$173)</f>
        <v>63.34</v>
      </c>
      <c r="C53" s="390">
        <f>IF(B53=0,"",B53)</f>
        <v>63.34</v>
      </c>
      <c r="D53" s="465">
        <v>7.8000000000002956E-2</v>
      </c>
      <c r="E53" s="391">
        <f t="shared" si="1"/>
        <v>63.418000000000006</v>
      </c>
      <c r="F53" s="177">
        <f>LOOKUP("End of Data",Data!$Q$304:'Data'!$Q$370,Data!P$304:'Data'!P$370)</f>
        <v>0</v>
      </c>
      <c r="G53" s="392">
        <f t="shared" si="2"/>
        <v>63.418000000000006</v>
      </c>
      <c r="H53" s="393">
        <f>Data!N$625*100</f>
        <v>4.3002618755818984</v>
      </c>
      <c r="I53" s="394">
        <f t="shared" si="0"/>
        <v>2.7271400762565285</v>
      </c>
      <c r="J53" s="381"/>
    </row>
    <row r="54" spans="1:11" ht="16.2" thickBot="1">
      <c r="A54" s="395"/>
      <c r="B54" s="178"/>
      <c r="C54" s="46"/>
      <c r="D54" s="42"/>
      <c r="E54" s="42"/>
      <c r="F54" s="43"/>
      <c r="G54" s="49" t="s">
        <v>68</v>
      </c>
      <c r="H54" s="133">
        <f>SUM(H42:H53)</f>
        <v>100.00000000000003</v>
      </c>
      <c r="I54" s="48"/>
      <c r="J54" s="396"/>
    </row>
    <row r="55" spans="1:11">
      <c r="A55" s="469"/>
      <c r="B55" s="245"/>
      <c r="C55" s="245"/>
      <c r="D55" s="245"/>
      <c r="E55" s="245"/>
      <c r="F55" s="245"/>
      <c r="G55" s="245"/>
      <c r="H55" s="244"/>
      <c r="I55" s="244"/>
      <c r="J55" s="470"/>
    </row>
    <row r="56" spans="1:11" ht="16.2" thickBot="1">
      <c r="A56" s="399" t="s">
        <v>104</v>
      </c>
      <c r="B56" s="52"/>
      <c r="C56" s="52"/>
      <c r="D56" s="53"/>
      <c r="E56" s="55"/>
      <c r="F56" s="55"/>
      <c r="G56" s="55"/>
      <c r="H56" s="55"/>
      <c r="I56" s="55"/>
      <c r="J56" s="400"/>
    </row>
    <row r="57" spans="1:11" ht="16.2" thickBot="1">
      <c r="A57" s="401"/>
      <c r="B57" s="54"/>
      <c r="C57" s="54"/>
      <c r="D57" s="55"/>
      <c r="E57" s="55"/>
      <c r="F57" s="55"/>
      <c r="G57" s="55"/>
      <c r="H57" s="55"/>
      <c r="I57" s="55"/>
      <c r="J57" s="400"/>
    </row>
    <row r="58" spans="1:11" ht="14.4" thickBot="1">
      <c r="A58" s="402" t="s">
        <v>245</v>
      </c>
      <c r="B58" s="55"/>
      <c r="C58" s="55"/>
      <c r="D58" s="55"/>
      <c r="E58" s="55"/>
      <c r="F58" s="55"/>
      <c r="G58" s="55"/>
      <c r="H58" s="55"/>
      <c r="I58" s="56">
        <f>SUM(I42:I53)</f>
        <v>59.841691359798105</v>
      </c>
      <c r="J58" s="400"/>
    </row>
    <row r="59" spans="1:11" ht="13.8" thickBot="1">
      <c r="A59" s="403"/>
      <c r="B59" s="53"/>
      <c r="C59" s="53"/>
      <c r="D59" s="404"/>
      <c r="E59" s="53"/>
      <c r="F59" s="53"/>
      <c r="G59" s="53"/>
      <c r="H59" s="53"/>
      <c r="I59" s="53"/>
      <c r="J59" s="405"/>
    </row>
    <row r="60" spans="1:11">
      <c r="A60" s="51" t="s">
        <v>64</v>
      </c>
      <c r="J60" s="36"/>
    </row>
    <row r="61" spans="1:11">
      <c r="A61" s="212" t="s">
        <v>244</v>
      </c>
      <c r="J61" s="36"/>
    </row>
    <row r="62" spans="1:11">
      <c r="A62" s="212" t="s">
        <v>243</v>
      </c>
      <c r="J62" s="36"/>
      <c r="K62" s="11"/>
    </row>
    <row r="63" spans="1:11">
      <c r="A63" s="212" t="s">
        <v>278</v>
      </c>
      <c r="J63" s="36"/>
      <c r="K63" s="11"/>
    </row>
    <row r="64" spans="1:11">
      <c r="A64" s="212" t="s">
        <v>279</v>
      </c>
      <c r="J64" s="36"/>
    </row>
    <row r="65" spans="1:10" ht="15.6">
      <c r="A65" s="38"/>
      <c r="B65" s="36"/>
      <c r="C65" s="38"/>
      <c r="D65" s="36"/>
      <c r="E65" s="376"/>
      <c r="F65" s="38"/>
      <c r="G65" s="39"/>
      <c r="H65" s="318"/>
      <c r="I65" s="36"/>
      <c r="J65" s="36"/>
    </row>
    <row r="66" spans="1:10">
      <c r="A66" s="36"/>
      <c r="B66" s="36"/>
      <c r="C66" s="36"/>
      <c r="D66" s="36"/>
      <c r="E66" s="36"/>
      <c r="F66" s="36"/>
      <c r="G66" s="36"/>
      <c r="H66" s="376"/>
      <c r="I66" s="376"/>
      <c r="J66" s="36"/>
    </row>
    <row r="67" spans="1:10" ht="15.6">
      <c r="A67" s="4" t="s">
        <v>107</v>
      </c>
      <c r="B67" s="6"/>
      <c r="C67" s="6"/>
      <c r="D67" s="6"/>
      <c r="E67" s="6"/>
      <c r="F67" s="6"/>
      <c r="G67" s="6"/>
      <c r="H67" s="6"/>
      <c r="I67" s="6"/>
      <c r="J67" s="6"/>
    </row>
    <row r="68" spans="1:10" ht="18">
      <c r="A68" s="13"/>
    </row>
    <row r="69" spans="1:10" ht="18">
      <c r="A69" s="4"/>
      <c r="B69" s="4"/>
      <c r="C69" s="4"/>
      <c r="D69" s="4"/>
      <c r="E69" s="4"/>
      <c r="F69" s="4"/>
      <c r="G69" s="4"/>
      <c r="H69" s="4"/>
      <c r="I69" s="13"/>
      <c r="J69" s="13"/>
    </row>
    <row r="114" spans="1:14" ht="15.6">
      <c r="A114" s="4" t="s">
        <v>280</v>
      </c>
    </row>
    <row r="115" spans="1:14" ht="15.6">
      <c r="A115" s="29"/>
      <c r="H115" s="33"/>
    </row>
    <row r="116" spans="1:14" ht="33" customHeight="1">
      <c r="A116" s="617" t="s">
        <v>281</v>
      </c>
      <c r="B116" s="618"/>
      <c r="C116" s="618"/>
      <c r="D116" s="618"/>
      <c r="E116" s="618"/>
      <c r="F116" s="618"/>
      <c r="G116" s="618"/>
      <c r="H116" s="33"/>
    </row>
    <row r="117" spans="1:14" ht="15">
      <c r="A117" s="17"/>
      <c r="H117" s="33"/>
    </row>
    <row r="118" spans="1:14" ht="33" customHeight="1">
      <c r="A118" s="616" t="s">
        <v>339</v>
      </c>
      <c r="B118" s="587"/>
      <c r="C118" s="587"/>
      <c r="D118" s="587"/>
      <c r="E118" s="587"/>
      <c r="F118" s="587"/>
      <c r="G118" s="587"/>
      <c r="H118" s="33"/>
    </row>
    <row r="119" spans="1:14" ht="15.6">
      <c r="A119" s="32"/>
      <c r="B119" s="31"/>
      <c r="C119" s="31"/>
      <c r="D119" s="31"/>
      <c r="E119" s="31"/>
      <c r="F119" s="31"/>
      <c r="G119" s="31"/>
      <c r="H119" s="31"/>
    </row>
    <row r="120" spans="1:14" ht="33" customHeight="1">
      <c r="A120" s="615" t="s">
        <v>340</v>
      </c>
      <c r="B120" s="607"/>
      <c r="C120" s="607"/>
      <c r="D120" s="607"/>
      <c r="E120" s="607"/>
      <c r="F120" s="607"/>
      <c r="G120" s="607"/>
      <c r="H120" s="31"/>
    </row>
    <row r="121" spans="1:14" ht="15.6">
      <c r="A121" s="161"/>
      <c r="B121" s="147"/>
      <c r="C121" s="147"/>
      <c r="D121" s="147"/>
      <c r="E121" s="147"/>
      <c r="F121" s="147"/>
      <c r="G121" s="147"/>
      <c r="H121" s="31"/>
    </row>
    <row r="122" spans="1:14" ht="48" customHeight="1">
      <c r="A122" s="612" t="s">
        <v>341</v>
      </c>
      <c r="B122" s="587"/>
      <c r="C122" s="587"/>
      <c r="D122" s="587"/>
      <c r="E122" s="587"/>
      <c r="F122" s="587"/>
      <c r="G122" s="587"/>
      <c r="H122" s="31"/>
    </row>
    <row r="123" spans="1:14" ht="15.6">
      <c r="A123" s="57"/>
      <c r="H123" s="31"/>
    </row>
    <row r="124" spans="1:14" ht="33" customHeight="1">
      <c r="A124" s="626" t="s">
        <v>285</v>
      </c>
      <c r="B124" s="607"/>
      <c r="C124" s="607"/>
      <c r="D124" s="607"/>
      <c r="E124" s="607"/>
      <c r="F124" s="607"/>
      <c r="G124" s="607"/>
      <c r="H124" s="31"/>
      <c r="I124" s="32"/>
    </row>
    <row r="125" spans="1:14" ht="15.6">
      <c r="A125" s="587"/>
      <c r="B125" s="587"/>
      <c r="C125" s="587"/>
      <c r="D125" s="587"/>
      <c r="E125" s="587"/>
      <c r="F125" s="587"/>
      <c r="G125" s="587"/>
      <c r="H125" s="31"/>
      <c r="I125" s="32"/>
    </row>
    <row r="126" spans="1:14">
      <c r="A126" s="196"/>
    </row>
    <row r="127" spans="1:14" ht="13.8" thickBot="1">
      <c r="A127" s="63" t="s">
        <v>377</v>
      </c>
      <c r="B127" s="63"/>
      <c r="C127" s="63"/>
      <c r="D127" s="63"/>
      <c r="E127" s="63"/>
      <c r="F127" s="63"/>
      <c r="G127" s="64"/>
      <c r="H127" s="64"/>
      <c r="I127" s="64"/>
      <c r="J127" s="64"/>
      <c r="K127" s="64"/>
      <c r="L127" s="64"/>
      <c r="M127" s="64"/>
      <c r="N127" s="64"/>
    </row>
    <row r="128" spans="1:14">
      <c r="A128" s="164" t="s">
        <v>29</v>
      </c>
      <c r="B128" s="166" t="s">
        <v>33</v>
      </c>
      <c r="C128" s="622" t="s">
        <v>34</v>
      </c>
      <c r="D128" s="622"/>
      <c r="E128" s="622"/>
      <c r="F128" s="622"/>
      <c r="G128" s="622"/>
      <c r="H128" s="622"/>
      <c r="I128" s="622"/>
      <c r="J128" s="622"/>
      <c r="K128" s="622"/>
      <c r="L128" s="622"/>
      <c r="M128" s="622"/>
      <c r="N128" s="622"/>
    </row>
    <row r="129" spans="1:14" ht="13.8" thickBot="1">
      <c r="A129" s="165" t="s">
        <v>52</v>
      </c>
      <c r="B129" s="162" t="s">
        <v>49</v>
      </c>
      <c r="C129" s="421" t="s">
        <v>80</v>
      </c>
      <c r="D129" s="163" t="s">
        <v>69</v>
      </c>
      <c r="E129" s="163" t="s">
        <v>70</v>
      </c>
      <c r="F129" s="163" t="s">
        <v>71</v>
      </c>
      <c r="G129" s="163" t="s">
        <v>72</v>
      </c>
      <c r="H129" s="163" t="s">
        <v>73</v>
      </c>
      <c r="I129" s="163" t="s">
        <v>74</v>
      </c>
      <c r="J129" s="163" t="s">
        <v>75</v>
      </c>
      <c r="K129" s="163" t="s">
        <v>76</v>
      </c>
      <c r="L129" s="163" t="s">
        <v>77</v>
      </c>
      <c r="M129" s="163" t="s">
        <v>78</v>
      </c>
      <c r="N129" s="163" t="s">
        <v>79</v>
      </c>
    </row>
    <row r="130" spans="1:14">
      <c r="A130" s="65"/>
      <c r="B130" s="65"/>
      <c r="C130" s="624" t="s">
        <v>159</v>
      </c>
      <c r="D130" s="625"/>
      <c r="E130" s="625"/>
      <c r="F130" s="625"/>
      <c r="G130" s="625"/>
      <c r="H130" s="625"/>
      <c r="I130" s="625"/>
      <c r="J130" s="625"/>
      <c r="K130" s="625"/>
      <c r="L130" s="625"/>
      <c r="M130" s="625"/>
      <c r="N130" s="625"/>
    </row>
    <row r="131" spans="1:14">
      <c r="A131" s="66">
        <v>2019</v>
      </c>
      <c r="B131" s="115">
        <v>43587</v>
      </c>
      <c r="C131" s="67" t="e">
        <f>IF(Data!#REF!&gt;0,Data!#REF!,"")</f>
        <v>#REF!</v>
      </c>
      <c r="D131" s="67" t="e">
        <f>IF(Data!#REF!&gt;0,Data!#REF!,"")</f>
        <v>#REF!</v>
      </c>
      <c r="E131" s="67" t="e">
        <f>IF(Data!#REF!&gt;0,Data!#REF!,"")</f>
        <v>#REF!</v>
      </c>
      <c r="F131" s="67" t="e">
        <f>IF(Data!#REF!&gt;0,Data!#REF!,"")</f>
        <v>#REF!</v>
      </c>
      <c r="G131" s="67" t="e">
        <f>IF(Data!#REF!&gt;0,Data!#REF!,"")</f>
        <v>#REF!</v>
      </c>
      <c r="H131" s="67" t="e">
        <f>IF(Data!#REF!&gt;0,Data!#REF!,"")</f>
        <v>#REF!</v>
      </c>
      <c r="I131" s="67" t="e">
        <f>IF(Data!#REF!&gt;0,Data!#REF!,"")</f>
        <v>#REF!</v>
      </c>
      <c r="J131" s="67" t="e">
        <f>IF(Data!#REF!&gt;0,Data!#REF!,"")</f>
        <v>#REF!</v>
      </c>
      <c r="K131" s="67" t="e">
        <f>IF(Data!#REF!&gt;0,Data!#REF!,"")</f>
        <v>#REF!</v>
      </c>
      <c r="L131" s="67" t="e">
        <f>IF(Data!#REF!&gt;0,Data!#REF!,"")</f>
        <v>#REF!</v>
      </c>
      <c r="M131" s="67" t="e">
        <f>IF(Data!#REF!&gt;0,Data!#REF!,"")</f>
        <v>#REF!</v>
      </c>
      <c r="N131" s="67" t="e">
        <f>IF(Data!#REF!&gt;0,Data!#REF!,"")</f>
        <v>#REF!</v>
      </c>
    </row>
    <row r="132" spans="1:14">
      <c r="A132" s="68"/>
      <c r="B132" s="115">
        <f>B131+7</f>
        <v>43594</v>
      </c>
      <c r="C132" s="67">
        <f>IF(Data!C111&gt;0,Data!C111,"")</f>
        <v>74.28</v>
      </c>
      <c r="D132" s="67">
        <f>IF(Data!C111&gt;0,Data!C111,"")</f>
        <v>74.28</v>
      </c>
      <c r="E132" s="67">
        <f>IF(Data!D111&gt;0,Data!D111,"")</f>
        <v>74.42</v>
      </c>
      <c r="F132" s="67">
        <f>IF(Data!D111&gt;0,Data!D111,"")</f>
        <v>74.42</v>
      </c>
      <c r="G132" s="67">
        <f>IF(Data!E111&gt;0,Data!E111,"")</f>
        <v>75.069999999999993</v>
      </c>
      <c r="H132" s="67">
        <f>IF(Data!E111&gt;0,Data!E111,"")</f>
        <v>75.069999999999993</v>
      </c>
      <c r="I132" s="67">
        <f>IF(Data!E111&gt;0,Data!E111,"")</f>
        <v>75.069999999999993</v>
      </c>
      <c r="J132" s="67">
        <f>IF(Data!F111&gt;0,Data!F111,"")</f>
        <v>75.09</v>
      </c>
      <c r="K132" s="67">
        <f>IF(Data!F111&gt;0,Data!F111,"")</f>
        <v>75.09</v>
      </c>
      <c r="L132" s="67">
        <f>IF(Data!G111&gt;0,Data!G111,"")</f>
        <v>74.989999999999995</v>
      </c>
      <c r="M132" s="67">
        <f>IF(Data!G111&gt;0,Data!G111,"")</f>
        <v>74.989999999999995</v>
      </c>
      <c r="N132" s="67">
        <f>IF(Data!G111&gt;0,Data!G111,"")</f>
        <v>74.989999999999995</v>
      </c>
    </row>
    <row r="133" spans="1:14">
      <c r="A133" s="68"/>
      <c r="B133" s="115">
        <f t="shared" ref="B133:B195" si="3">B132+7</f>
        <v>43601</v>
      </c>
      <c r="C133" s="67">
        <f>IF(Data!C112&gt;0,Data!C112,"")</f>
        <v>70.77</v>
      </c>
      <c r="D133" s="67">
        <f>IF(Data!C112&gt;0,Data!C112,"")</f>
        <v>70.77</v>
      </c>
      <c r="E133" s="67">
        <f>IF(Data!D112&gt;0,Data!D112,"")</f>
        <v>70.569999999999993</v>
      </c>
      <c r="F133" s="67">
        <f>IF(Data!D112&gt;0,Data!D112,"")</f>
        <v>70.569999999999993</v>
      </c>
      <c r="G133" s="67">
        <f>IF(Data!E112&gt;0,Data!E112,"")</f>
        <v>71.44</v>
      </c>
      <c r="H133" s="67">
        <f>IF(Data!E112&gt;0,Data!E112,"")</f>
        <v>71.44</v>
      </c>
      <c r="I133" s="67">
        <f>IF(Data!E112&gt;0,Data!E112,"")</f>
        <v>71.44</v>
      </c>
      <c r="J133" s="67">
        <f>IF(Data!F112&gt;0,Data!F112,"")</f>
        <v>71.7</v>
      </c>
      <c r="K133" s="67">
        <f>IF(Data!F112&gt;0,Data!F112,"")</f>
        <v>71.7</v>
      </c>
      <c r="L133" s="67">
        <f>IF(Data!G112&gt;0,Data!G112,"")</f>
        <v>71.8</v>
      </c>
      <c r="M133" s="67">
        <f>IF(Data!G112&gt;0,Data!G112,"")</f>
        <v>71.8</v>
      </c>
      <c r="N133" s="67">
        <f>IF(Data!G112&gt;0,Data!G112,"")</f>
        <v>71.8</v>
      </c>
    </row>
    <row r="134" spans="1:14">
      <c r="A134" s="68"/>
      <c r="B134" s="115">
        <f t="shared" si="3"/>
        <v>43608</v>
      </c>
      <c r="C134" s="67">
        <f>IF(Data!C113&gt;0,Data!C113,"")</f>
        <v>67.7</v>
      </c>
      <c r="D134" s="67">
        <f>IF(Data!C113&gt;0,Data!C113,"")</f>
        <v>67.7</v>
      </c>
      <c r="E134" s="67">
        <f>IF(Data!D113&gt;0,Data!D113,"")</f>
        <v>67.09</v>
      </c>
      <c r="F134" s="67">
        <f>IF(Data!D113&gt;0,Data!D113,"")</f>
        <v>67.09</v>
      </c>
      <c r="G134" s="67">
        <f>IF(Data!E113&gt;0,Data!E113,"")</f>
        <v>68.150000000000006</v>
      </c>
      <c r="H134" s="67">
        <f>IF(Data!E113&gt;0,Data!E113,"")</f>
        <v>68.150000000000006</v>
      </c>
      <c r="I134" s="67">
        <f>IF(Data!E113&gt;0,Data!E113,"")</f>
        <v>68.150000000000006</v>
      </c>
      <c r="J134" s="67">
        <f>IF(Data!F113&gt;0,Data!F113,"")</f>
        <v>68.959999999999994</v>
      </c>
      <c r="K134" s="67">
        <f>IF(Data!F113&gt;0,Data!F113,"")</f>
        <v>68.959999999999994</v>
      </c>
      <c r="L134" s="67">
        <f>IF(Data!G113&gt;0,Data!G113,"")</f>
        <v>69.55</v>
      </c>
      <c r="M134" s="67">
        <f>IF(Data!G113&gt;0,Data!G113,"")</f>
        <v>69.55</v>
      </c>
      <c r="N134" s="67">
        <f>IF(Data!G113&gt;0,Data!G113,"")</f>
        <v>69.55</v>
      </c>
    </row>
    <row r="135" spans="1:14">
      <c r="A135" s="68"/>
      <c r="B135" s="115">
        <f t="shared" si="3"/>
        <v>43615</v>
      </c>
      <c r="C135" s="67">
        <f>IF(Data!C114&gt;0,Data!C114,"")</f>
        <v>67.23</v>
      </c>
      <c r="D135" s="67">
        <f>IF(Data!C114&gt;0,Data!C114,"")</f>
        <v>67.23</v>
      </c>
      <c r="E135" s="67">
        <f>IF(Data!D114&gt;0,Data!D114,"")</f>
        <v>66.83</v>
      </c>
      <c r="F135" s="67">
        <f>IF(Data!D114&gt;0,Data!D114,"")</f>
        <v>66.83</v>
      </c>
      <c r="G135" s="67">
        <f>IF(Data!E114&gt;0,Data!E114,"")</f>
        <v>67.56</v>
      </c>
      <c r="H135" s="67">
        <f>IF(Data!E114&gt;0,Data!E114,"")</f>
        <v>67.56</v>
      </c>
      <c r="I135" s="67">
        <f>IF(Data!E114&gt;0,Data!E114,"")</f>
        <v>67.56</v>
      </c>
      <c r="J135" s="67">
        <f>IF(Data!F114&gt;0,Data!F114,"")</f>
        <v>68.400000000000006</v>
      </c>
      <c r="K135" s="67">
        <f>IF(Data!F114&gt;0,Data!F114,"")</f>
        <v>68.400000000000006</v>
      </c>
      <c r="L135" s="67">
        <f>IF(Data!G114&gt;0,Data!G114,"")</f>
        <v>69.06</v>
      </c>
      <c r="M135" s="67">
        <f>IF(Data!G114&gt;0,Data!G114,"")</f>
        <v>69.06</v>
      </c>
      <c r="N135" s="67">
        <f>IF(Data!G114&gt;0,Data!G114,"")</f>
        <v>69.06</v>
      </c>
    </row>
    <row r="136" spans="1:14">
      <c r="A136" s="68"/>
      <c r="B136" s="115">
        <f t="shared" si="3"/>
        <v>43622</v>
      </c>
      <c r="C136" s="67">
        <f>IF(Data!C115&gt;0,Data!C115,"")</f>
        <v>69.13</v>
      </c>
      <c r="D136" s="67">
        <f>IF(Data!C115&gt;0,Data!C115,"")</f>
        <v>69.13</v>
      </c>
      <c r="E136" s="67">
        <f>IF(Data!D115&gt;0,Data!D115,"")</f>
        <v>68.319999999999993</v>
      </c>
      <c r="F136" s="67">
        <f>IF(Data!D115&gt;0,Data!D115,"")</f>
        <v>68.319999999999993</v>
      </c>
      <c r="G136" s="67">
        <f>IF(Data!E115&gt;0,Data!E115,"")</f>
        <v>68.94</v>
      </c>
      <c r="H136" s="67">
        <f>IF(Data!E115&gt;0,Data!E115,"")</f>
        <v>68.94</v>
      </c>
      <c r="I136" s="67">
        <f>IF(Data!E115&gt;0,Data!E115,"")</f>
        <v>68.94</v>
      </c>
      <c r="J136" s="67">
        <f>IF(Data!F115&gt;0,Data!F115,"")</f>
        <v>69.81</v>
      </c>
      <c r="K136" s="67">
        <f>IF(Data!F115&gt;0,Data!F115,"")</f>
        <v>69.81</v>
      </c>
      <c r="L136" s="67">
        <f>IF(Data!G115&gt;0,Data!G115,"")</f>
        <v>70.48</v>
      </c>
      <c r="M136" s="67">
        <f>IF(Data!G115&gt;0,Data!G115,"")</f>
        <v>70.48</v>
      </c>
      <c r="N136" s="67">
        <f>IF(Data!G115&gt;0,Data!G115,"")</f>
        <v>70.48</v>
      </c>
    </row>
    <row r="137" spans="1:14">
      <c r="A137" s="68"/>
      <c r="B137" s="115">
        <f t="shared" si="3"/>
        <v>43629</v>
      </c>
      <c r="C137" s="67">
        <f>IF(Data!C116&gt;0,Data!C116,"")</f>
        <v>67.41</v>
      </c>
      <c r="D137" s="67">
        <f>IF(Data!C116&gt;0,Data!C116,"")</f>
        <v>67.41</v>
      </c>
      <c r="E137" s="67">
        <f>IF(Data!D116&gt;0,Data!D116,"")</f>
        <v>66.67</v>
      </c>
      <c r="F137" s="67">
        <f>IF(Data!D116&gt;0,Data!D116,"")</f>
        <v>66.67</v>
      </c>
      <c r="G137" s="67">
        <f>IF(Data!E116&gt;0,Data!E116,"")</f>
        <v>67.23</v>
      </c>
      <c r="H137" s="67">
        <f>IF(Data!E116&gt;0,Data!E116,"")</f>
        <v>67.23</v>
      </c>
      <c r="I137" s="67">
        <f>IF(Data!E116&gt;0,Data!E116,"")</f>
        <v>67.23</v>
      </c>
      <c r="J137" s="67">
        <f>IF(Data!F116&gt;0,Data!F116,"")</f>
        <v>68.150000000000006</v>
      </c>
      <c r="K137" s="67">
        <f>IF(Data!F116&gt;0,Data!F116,"")</f>
        <v>68.150000000000006</v>
      </c>
      <c r="L137" s="67">
        <f>IF(Data!G116&gt;0,Data!G116,"")</f>
        <v>68.78</v>
      </c>
      <c r="M137" s="67">
        <f>IF(Data!G116&gt;0,Data!G116,"")</f>
        <v>68.78</v>
      </c>
      <c r="N137" s="67">
        <f>IF(Data!G116&gt;0,Data!G116,"")</f>
        <v>68.78</v>
      </c>
    </row>
    <row r="138" spans="1:14">
      <c r="A138" s="68"/>
      <c r="B138" s="115">
        <f t="shared" si="3"/>
        <v>43636</v>
      </c>
      <c r="C138" s="67">
        <f>IF(Data!C117&gt;0,Data!C117,"")</f>
        <v>67.13</v>
      </c>
      <c r="D138" s="67">
        <f>IF(Data!C117&gt;0,Data!C117,"")</f>
        <v>67.13</v>
      </c>
      <c r="E138" s="67">
        <f>IF(Data!D117&gt;0,Data!D117,"")</f>
        <v>66.430000000000007</v>
      </c>
      <c r="F138" s="67">
        <f>IF(Data!D117&gt;0,Data!D117,"")</f>
        <v>66.430000000000007</v>
      </c>
      <c r="G138" s="67">
        <f>IF(Data!E117&gt;0,Data!E117,"")</f>
        <v>67</v>
      </c>
      <c r="H138" s="67">
        <f>IF(Data!E117&gt;0,Data!E117,"")</f>
        <v>67</v>
      </c>
      <c r="I138" s="67">
        <f>IF(Data!E117&gt;0,Data!E117,"")</f>
        <v>67</v>
      </c>
      <c r="J138" s="67">
        <f>IF(Data!F117&gt;0,Data!F117,"")</f>
        <v>67.86</v>
      </c>
      <c r="K138" s="67">
        <f>IF(Data!F117&gt;0,Data!F117,"")</f>
        <v>67.86</v>
      </c>
      <c r="L138" s="67">
        <f>IF(Data!G117&gt;0,Data!G117,"")</f>
        <v>68.319999999999993</v>
      </c>
      <c r="M138" s="67">
        <f>IF(Data!G117&gt;0,Data!G117,"")</f>
        <v>68.319999999999993</v>
      </c>
      <c r="N138" s="67">
        <f>IF(Data!G117&gt;0,Data!G117,"")</f>
        <v>68.319999999999993</v>
      </c>
    </row>
    <row r="139" spans="1:14">
      <c r="A139" s="68"/>
      <c r="B139" s="115">
        <f t="shared" si="3"/>
        <v>43643</v>
      </c>
      <c r="C139" s="67">
        <f>IF(Data!C118&gt;0,Data!C118,"")</f>
        <v>65.5</v>
      </c>
      <c r="D139" s="67">
        <f>IF(Data!C118&gt;0,Data!C118,"")</f>
        <v>65.5</v>
      </c>
      <c r="E139" s="67">
        <f>IF(Data!D118&gt;0,Data!D118,"")</f>
        <v>65.959999999999994</v>
      </c>
      <c r="F139" s="67">
        <f>IF(Data!D118&gt;0,Data!D118,"")</f>
        <v>65.959999999999994</v>
      </c>
      <c r="G139" s="67">
        <f>IF(Data!E118&gt;0,Data!E118,"")</f>
        <v>66.760000000000005</v>
      </c>
      <c r="H139" s="67">
        <f>IF(Data!E118&gt;0,Data!E118,"")</f>
        <v>66.760000000000005</v>
      </c>
      <c r="I139" s="67">
        <f>IF(Data!E118&gt;0,Data!E118,"")</f>
        <v>66.760000000000005</v>
      </c>
      <c r="J139" s="67">
        <f>IF(Data!F118&gt;0,Data!F118,"")</f>
        <v>67.540000000000006</v>
      </c>
      <c r="K139" s="67">
        <f>IF(Data!F118&gt;0,Data!F118,"")</f>
        <v>67.540000000000006</v>
      </c>
      <c r="L139" s="67">
        <f>IF(Data!G118&gt;0,Data!G118,"")</f>
        <v>68.11</v>
      </c>
      <c r="M139" s="67">
        <f>IF(Data!G118&gt;0,Data!G118,"")</f>
        <v>68.11</v>
      </c>
      <c r="N139" s="67">
        <f>IF(Data!G118&gt;0,Data!G118,"")</f>
        <v>68.11</v>
      </c>
    </row>
    <row r="140" spans="1:14">
      <c r="A140" s="68"/>
      <c r="B140" s="115">
        <f t="shared" si="3"/>
        <v>43650</v>
      </c>
      <c r="C140" s="67">
        <f>IF(Data!C119&gt;0,Data!C119,"")</f>
        <v>65.989999999999995</v>
      </c>
      <c r="D140" s="67">
        <f>IF(Data!C119&gt;0,Data!C119,"")</f>
        <v>65.989999999999995</v>
      </c>
      <c r="E140" s="67">
        <f>IF(Data!D119&gt;0,Data!D119,"")</f>
        <v>66.09</v>
      </c>
      <c r="F140" s="67">
        <f>IF(Data!D119&gt;0,Data!D119,"")</f>
        <v>66.09</v>
      </c>
      <c r="G140" s="67">
        <f>IF(Data!E119&gt;0,Data!E119,"")</f>
        <v>66.89</v>
      </c>
      <c r="H140" s="67">
        <f>IF(Data!E119&gt;0,Data!E119,"")</f>
        <v>66.89</v>
      </c>
      <c r="I140" s="67">
        <f>IF(Data!E119&gt;0,Data!E119,"")</f>
        <v>66.89</v>
      </c>
      <c r="J140" s="67">
        <f>IF(Data!F119&gt;0,Data!F119,"")</f>
        <v>67.66</v>
      </c>
      <c r="K140" s="67">
        <f>IF(Data!F119&gt;0,Data!F119,"")</f>
        <v>67.66</v>
      </c>
      <c r="L140" s="67">
        <f>IF(Data!G119&gt;0,Data!G119,"")</f>
        <v>68.23</v>
      </c>
      <c r="M140" s="67">
        <f>IF(Data!G119&gt;0,Data!G119,"")</f>
        <v>68.23</v>
      </c>
      <c r="N140" s="67">
        <f>IF(Data!G119&gt;0,Data!G119,"")</f>
        <v>68.23</v>
      </c>
    </row>
    <row r="141" spans="1:14">
      <c r="A141" s="68"/>
      <c r="B141" s="115">
        <f t="shared" si="3"/>
        <v>43657</v>
      </c>
      <c r="C141" s="67">
        <f>IF(Data!C120&gt;0,Data!C120,"")</f>
        <v>66.55</v>
      </c>
      <c r="D141" s="67">
        <f>IF(Data!C120&gt;0,Data!C120,"")</f>
        <v>66.55</v>
      </c>
      <c r="E141" s="67">
        <f>IF(Data!D120&gt;0,Data!D120,"")</f>
        <v>67.25</v>
      </c>
      <c r="F141" s="67">
        <f>IF(Data!D120&gt;0,Data!D120,"")</f>
        <v>67.25</v>
      </c>
      <c r="G141" s="67">
        <f>IF(Data!E120&gt;0,Data!E120,"")</f>
        <v>68.11</v>
      </c>
      <c r="H141" s="67">
        <f>IF(Data!E120&gt;0,Data!E120,"")</f>
        <v>68.11</v>
      </c>
      <c r="I141" s="67">
        <f>IF(Data!E120&gt;0,Data!E120,"")</f>
        <v>68.11</v>
      </c>
      <c r="J141" s="67">
        <f>IF(Data!F120&gt;0,Data!F120,"")</f>
        <v>68.81</v>
      </c>
      <c r="K141" s="67">
        <f>IF(Data!F120&gt;0,Data!F120,"")</f>
        <v>68.81</v>
      </c>
      <c r="L141" s="67">
        <f>IF(Data!G120&gt;0,Data!G120,"")</f>
        <v>69.290000000000006</v>
      </c>
      <c r="M141" s="67">
        <f>IF(Data!G120&gt;0,Data!G120,"")</f>
        <v>69.290000000000006</v>
      </c>
      <c r="N141" s="67">
        <f>IF(Data!G120&gt;0,Data!G120,"")</f>
        <v>69.290000000000006</v>
      </c>
    </row>
    <row r="142" spans="1:14">
      <c r="A142" s="68"/>
      <c r="B142" s="115">
        <f t="shared" si="3"/>
        <v>43664</v>
      </c>
      <c r="C142" s="67">
        <f>IF(Data!C121&gt;0,Data!C121,"")</f>
        <v>62.89</v>
      </c>
      <c r="D142" s="67">
        <f>IF(Data!C121&gt;0,Data!C121,"")</f>
        <v>62.89</v>
      </c>
      <c r="E142" s="67">
        <f>IF(Data!D121&gt;0,Data!D121,"")</f>
        <v>63.08</v>
      </c>
      <c r="F142" s="67">
        <f>IF(Data!D121&gt;0,Data!D121,"")</f>
        <v>63.08</v>
      </c>
      <c r="G142" s="67">
        <f>IF(Data!E121&gt;0,Data!E121,"")</f>
        <v>64.2</v>
      </c>
      <c r="H142" s="67">
        <f>IF(Data!E121&gt;0,Data!E121,"")</f>
        <v>64.2</v>
      </c>
      <c r="I142" s="67">
        <f>IF(Data!E121&gt;0,Data!E121,"")</f>
        <v>64.2</v>
      </c>
      <c r="J142" s="67">
        <f>IF(Data!F121&gt;0,Data!F121,"")</f>
        <v>65.22</v>
      </c>
      <c r="K142" s="67">
        <f>IF(Data!F121&gt;0,Data!F121,"")</f>
        <v>65.22</v>
      </c>
      <c r="L142" s="67">
        <f>IF(Data!G121&gt;0,Data!G121,"")</f>
        <v>66.13</v>
      </c>
      <c r="M142" s="67">
        <f>IF(Data!G121&gt;0,Data!G121,"")</f>
        <v>66.13</v>
      </c>
      <c r="N142" s="67">
        <f>IF(Data!G121&gt;0,Data!G121,"")</f>
        <v>66.13</v>
      </c>
    </row>
    <row r="143" spans="1:14">
      <c r="A143" s="68"/>
      <c r="B143" s="115">
        <f t="shared" si="3"/>
        <v>43671</v>
      </c>
      <c r="C143" s="67">
        <f>IF(Data!C122&gt;0,Data!C122,"")</f>
        <v>60.78</v>
      </c>
      <c r="D143" s="67">
        <f>IF(Data!C122&gt;0,Data!C122,"")</f>
        <v>60.78</v>
      </c>
      <c r="E143" s="67">
        <f>IF(Data!D122&gt;0,Data!D122,"")</f>
        <v>61.71</v>
      </c>
      <c r="F143" s="67">
        <f>IF(Data!D122&gt;0,Data!D122,"")</f>
        <v>61.71</v>
      </c>
      <c r="G143" s="67">
        <f>IF(Data!E122&gt;0,Data!E122,"")</f>
        <v>62.88</v>
      </c>
      <c r="H143" s="67">
        <f>IF(Data!E122&gt;0,Data!E122,"")</f>
        <v>62.88</v>
      </c>
      <c r="I143" s="67">
        <f>IF(Data!E122&gt;0,Data!E122,"")</f>
        <v>62.88</v>
      </c>
      <c r="J143" s="67">
        <f>IF(Data!F122&gt;0,Data!F122,"")</f>
        <v>63.97</v>
      </c>
      <c r="K143" s="67">
        <f>IF(Data!F122&gt;0,Data!F122,"")</f>
        <v>63.97</v>
      </c>
      <c r="L143" s="67">
        <f>IF(Data!G122&gt;0,Data!G122,"")</f>
        <v>64.930000000000007</v>
      </c>
      <c r="M143" s="67">
        <f>IF(Data!G122&gt;0,Data!G122,"")</f>
        <v>64.930000000000007</v>
      </c>
      <c r="N143" s="67">
        <f>IF(Data!G122&gt;0,Data!G122,"")</f>
        <v>64.930000000000007</v>
      </c>
    </row>
    <row r="144" spans="1:14">
      <c r="A144" s="68"/>
      <c r="B144" s="115">
        <f t="shared" si="3"/>
        <v>43678</v>
      </c>
      <c r="C144" s="67">
        <f>IF(Data!C123&gt;0,Data!C123,"")</f>
        <v>63.81</v>
      </c>
      <c r="D144" s="67">
        <f>IF(Data!C123&gt;0,Data!C123,"")</f>
        <v>63.81</v>
      </c>
      <c r="E144" s="67">
        <f>IF(Data!D123&gt;0,Data!D123,"")</f>
        <v>64.19</v>
      </c>
      <c r="F144" s="67">
        <f>IF(Data!D123&gt;0,Data!D123,"")</f>
        <v>64.19</v>
      </c>
      <c r="G144" s="67">
        <f>IF(Data!E123&gt;0,Data!E123,"")</f>
        <v>65.150000000000006</v>
      </c>
      <c r="H144" s="67">
        <f>IF(Data!E123&gt;0,Data!E123,"")</f>
        <v>65.150000000000006</v>
      </c>
      <c r="I144" s="67">
        <f>IF(Data!E123&gt;0,Data!E123,"")</f>
        <v>65.150000000000006</v>
      </c>
      <c r="J144" s="67">
        <f>IF(Data!F123&gt;0,Data!F123,"")</f>
        <v>65.91</v>
      </c>
      <c r="K144" s="67">
        <f>IF(Data!F123&gt;0,Data!F123,"")</f>
        <v>65.91</v>
      </c>
      <c r="L144" s="67">
        <f>IF(Data!G123&gt;0,Data!G123,"")</f>
        <v>66.62</v>
      </c>
      <c r="M144" s="67">
        <f>IF(Data!G123&gt;0,Data!G123,"")</f>
        <v>66.62</v>
      </c>
      <c r="N144" s="67">
        <f>IF(Data!G123&gt;0,Data!G123,"")</f>
        <v>66.62</v>
      </c>
    </row>
    <row r="145" spans="1:14">
      <c r="A145" s="68"/>
      <c r="B145" s="115">
        <f t="shared" si="3"/>
        <v>43685</v>
      </c>
      <c r="C145" s="67">
        <f>IF(Data!C124&gt;0,Data!C124,"")</f>
        <v>61.84</v>
      </c>
      <c r="D145" s="67">
        <f>IF(Data!C124&gt;0,Data!C124,"")</f>
        <v>61.84</v>
      </c>
      <c r="E145" s="67">
        <f>IF(Data!D124&gt;0,Data!D124,"")</f>
        <v>62.37</v>
      </c>
      <c r="F145" s="67">
        <f>IF(Data!D124&gt;0,Data!D124,"")</f>
        <v>62.37</v>
      </c>
      <c r="G145" s="67">
        <f>IF(Data!E124&gt;0,Data!E124,"")</f>
        <v>63.56</v>
      </c>
      <c r="H145" s="67">
        <f>IF(Data!E124&gt;0,Data!E124,"")</f>
        <v>63.56</v>
      </c>
      <c r="I145" s="67">
        <f>IF(Data!E124&gt;0,Data!E124,"")</f>
        <v>63.56</v>
      </c>
      <c r="J145" s="67">
        <f>IF(Data!F124&gt;0,Data!F124,"")</f>
        <v>64.67</v>
      </c>
      <c r="K145" s="67">
        <f>IF(Data!F124&gt;0,Data!F124,"")</f>
        <v>64.67</v>
      </c>
      <c r="L145" s="67">
        <f>IF(Data!G124&gt;0,Data!G124,"")</f>
        <v>65.63</v>
      </c>
      <c r="M145" s="67">
        <f>IF(Data!G124&gt;0,Data!G124,"")</f>
        <v>65.63</v>
      </c>
      <c r="N145" s="67">
        <f>IF(Data!G124&gt;0,Data!G124,"")</f>
        <v>65.63</v>
      </c>
    </row>
    <row r="146" spans="1:14">
      <c r="A146" s="68"/>
      <c r="B146" s="115">
        <f t="shared" si="3"/>
        <v>43692</v>
      </c>
      <c r="C146" s="67">
        <f>IF(Data!C125&gt;0,Data!C125,"")</f>
        <v>59.54</v>
      </c>
      <c r="D146" s="67">
        <f>IF(Data!C125&gt;0,Data!C125,"")</f>
        <v>59.54</v>
      </c>
      <c r="E146" s="67">
        <f>IF(Data!D125&gt;0,Data!D125,"")</f>
        <v>59.58</v>
      </c>
      <c r="F146" s="67">
        <f>IF(Data!D125&gt;0,Data!D125,"")</f>
        <v>59.58</v>
      </c>
      <c r="G146" s="67">
        <f>IF(Data!E125&gt;0,Data!E125,"")</f>
        <v>60.42</v>
      </c>
      <c r="H146" s="67">
        <f>IF(Data!E125&gt;0,Data!E125,"")</f>
        <v>60.42</v>
      </c>
      <c r="I146" s="67">
        <f>IF(Data!E125&gt;0,Data!E125,"")</f>
        <v>60.42</v>
      </c>
      <c r="J146" s="67">
        <f>IF(Data!F125&gt;0,Data!F125,"")</f>
        <v>61.5</v>
      </c>
      <c r="K146" s="67">
        <f>IF(Data!F125&gt;0,Data!F125,"")</f>
        <v>61.5</v>
      </c>
      <c r="L146" s="67">
        <f>IF(Data!G125&gt;0,Data!G125,"")</f>
        <v>62.68</v>
      </c>
      <c r="M146" s="67">
        <f>IF(Data!G125&gt;0,Data!G125,"")</f>
        <v>62.68</v>
      </c>
      <c r="N146" s="67">
        <f>IF(Data!G125&gt;0,Data!G125,"")</f>
        <v>62.68</v>
      </c>
    </row>
    <row r="147" spans="1:14">
      <c r="A147" s="68"/>
      <c r="B147" s="115">
        <f t="shared" si="3"/>
        <v>43699</v>
      </c>
      <c r="C147" s="67">
        <f>IF(Data!C126&gt;0,Data!C126,"")</f>
        <v>59.66</v>
      </c>
      <c r="D147" s="67">
        <f>IF(Data!C126&gt;0,Data!C126,"")</f>
        <v>59.66</v>
      </c>
      <c r="E147" s="67">
        <f>IF(Data!D126&gt;0,Data!D126,"")</f>
        <v>59.62</v>
      </c>
      <c r="F147" s="67">
        <f>IF(Data!D126&gt;0,Data!D126,"")</f>
        <v>59.62</v>
      </c>
      <c r="G147" s="67">
        <f>IF(Data!E126&gt;0,Data!E126,"")</f>
        <v>60.24</v>
      </c>
      <c r="H147" s="67">
        <f>IF(Data!E126&gt;0,Data!E126,"")</f>
        <v>60.24</v>
      </c>
      <c r="I147" s="67">
        <f>IF(Data!E126&gt;0,Data!E126,"")</f>
        <v>60.24</v>
      </c>
      <c r="J147" s="67">
        <f>IF(Data!F126&gt;0,Data!F126,"")</f>
        <v>61.16</v>
      </c>
      <c r="K147" s="67">
        <f>IF(Data!F126&gt;0,Data!F126,"")</f>
        <v>61.16</v>
      </c>
      <c r="L147" s="67">
        <f>IF(Data!G126&gt;0,Data!G126,"")</f>
        <v>62.19</v>
      </c>
      <c r="M147" s="67">
        <f>IF(Data!G126&gt;0,Data!G126,"")</f>
        <v>62.19</v>
      </c>
      <c r="N147" s="67">
        <f>IF(Data!G126&gt;0,Data!G126,"")</f>
        <v>62.19</v>
      </c>
    </row>
    <row r="148" spans="1:14">
      <c r="A148" s="68"/>
      <c r="B148" s="115">
        <f t="shared" si="3"/>
        <v>43706</v>
      </c>
      <c r="C148" s="67">
        <f>IF(Data!C127&gt;0,Data!C127,"")</f>
        <v>58.87</v>
      </c>
      <c r="D148" s="67">
        <f>IF(Data!C127&gt;0,Data!C127,"")</f>
        <v>58.87</v>
      </c>
      <c r="E148" s="67">
        <f>IF(Data!D127&gt;0,Data!D127,"")</f>
        <v>58.94</v>
      </c>
      <c r="F148" s="67">
        <f>IF(Data!D127&gt;0,Data!D127,"")</f>
        <v>58.94</v>
      </c>
      <c r="G148" s="67">
        <f>IF(Data!E127&gt;0,Data!E127,"")</f>
        <v>59.86</v>
      </c>
      <c r="H148" s="67">
        <f>IF(Data!E127&gt;0,Data!E127,"")</f>
        <v>59.86</v>
      </c>
      <c r="I148" s="67">
        <f>IF(Data!E127&gt;0,Data!E127,"")</f>
        <v>59.86</v>
      </c>
      <c r="J148" s="67">
        <f>IF(Data!F127&gt;0,Data!F127,"")</f>
        <v>60.76</v>
      </c>
      <c r="K148" s="67">
        <f>IF(Data!F127&gt;0,Data!F127,"")</f>
        <v>60.76</v>
      </c>
      <c r="L148" s="67">
        <f>IF(Data!G127&gt;0,Data!G127,"")</f>
        <v>61.8</v>
      </c>
      <c r="M148" s="67">
        <f>IF(Data!G127&gt;0,Data!G127,"")</f>
        <v>61.8</v>
      </c>
      <c r="N148" s="67">
        <f>IF(Data!G127&gt;0,Data!G127,"")</f>
        <v>61.8</v>
      </c>
    </row>
    <row r="149" spans="1:14">
      <c r="A149" s="68"/>
      <c r="B149" s="115">
        <f t="shared" si="3"/>
        <v>43713</v>
      </c>
      <c r="C149" s="67">
        <f>IF(Data!C128&gt;0,Data!C128,"")</f>
        <v>58.88</v>
      </c>
      <c r="D149" s="67">
        <f>IF(Data!C128&gt;0,Data!C128,"")</f>
        <v>58.88</v>
      </c>
      <c r="E149" s="67">
        <f>IF(Data!D128&gt;0,Data!D128,"")</f>
        <v>59</v>
      </c>
      <c r="F149" s="67">
        <f>IF(Data!D128&gt;0,Data!D128,"")</f>
        <v>59</v>
      </c>
      <c r="G149" s="67">
        <f>IF(Data!E128&gt;0,Data!E128,"")</f>
        <v>59.65</v>
      </c>
      <c r="H149" s="67">
        <f>IF(Data!E128&gt;0,Data!E128,"")</f>
        <v>59.65</v>
      </c>
      <c r="I149" s="67">
        <f>IF(Data!E128&gt;0,Data!E128,"")</f>
        <v>59.65</v>
      </c>
      <c r="J149" s="67">
        <f>IF(Data!F128&gt;0,Data!F128,"")</f>
        <v>60.42</v>
      </c>
      <c r="K149" s="67">
        <f>IF(Data!F128&gt;0,Data!F128,"")</f>
        <v>60.42</v>
      </c>
      <c r="L149" s="67">
        <f>IF(Data!G128&gt;0,Data!G128,"")</f>
        <v>61.21</v>
      </c>
      <c r="M149" s="67">
        <f>IF(Data!G128&gt;0,Data!G128,"")</f>
        <v>61.21</v>
      </c>
      <c r="N149" s="67">
        <f>IF(Data!G128&gt;0,Data!G128,"")</f>
        <v>61.21</v>
      </c>
    </row>
    <row r="150" spans="1:14">
      <c r="A150" s="68"/>
      <c r="B150" s="115">
        <f t="shared" si="3"/>
        <v>43720</v>
      </c>
      <c r="C150" s="67">
        <f>IF(Data!C129&gt;0,Data!C129,"")</f>
        <v>59.16</v>
      </c>
      <c r="D150" s="67">
        <f>IF(Data!C129&gt;0,Data!C129,"")</f>
        <v>59.16</v>
      </c>
      <c r="E150" s="67">
        <f>IF(Data!D129&gt;0,Data!D129,"")</f>
        <v>59.12</v>
      </c>
      <c r="F150" s="67">
        <f>IF(Data!D129&gt;0,Data!D129,"")</f>
        <v>59.12</v>
      </c>
      <c r="G150" s="67">
        <f>IF(Data!E129&gt;0,Data!E129,"")</f>
        <v>59.82</v>
      </c>
      <c r="H150" s="67">
        <f>IF(Data!E129&gt;0,Data!E129,"")</f>
        <v>59.82</v>
      </c>
      <c r="I150" s="67">
        <f>IF(Data!E129&gt;0,Data!E129,"")</f>
        <v>59.82</v>
      </c>
      <c r="J150" s="67">
        <f>IF(Data!F129&gt;0,Data!F129,"")</f>
        <v>60.42</v>
      </c>
      <c r="K150" s="67">
        <f>IF(Data!F129&gt;0,Data!F129,"")</f>
        <v>60.42</v>
      </c>
      <c r="L150" s="67">
        <f>IF(Data!G129&gt;0,Data!G129,"")</f>
        <v>60.91</v>
      </c>
      <c r="M150" s="67">
        <f>IF(Data!G129&gt;0,Data!G129,"")</f>
        <v>60.91</v>
      </c>
      <c r="N150" s="67">
        <f>IF(Data!G129&gt;0,Data!G129,"")</f>
        <v>60.91</v>
      </c>
    </row>
    <row r="151" spans="1:14">
      <c r="A151" s="68"/>
      <c r="B151" s="115">
        <f t="shared" si="3"/>
        <v>43727</v>
      </c>
      <c r="C151" s="67">
        <f>IF(Data!C130&gt;0,Data!C130,"")</f>
        <v>62.25</v>
      </c>
      <c r="D151" s="67">
        <f>IF(Data!C130&gt;0,Data!C130,"")</f>
        <v>62.25</v>
      </c>
      <c r="E151" s="67">
        <f>IF(Data!D130&gt;0,Data!D130,"")</f>
        <v>62.21</v>
      </c>
      <c r="F151" s="67">
        <f>IF(Data!D130&gt;0,Data!D130,"")</f>
        <v>62.21</v>
      </c>
      <c r="G151" s="67">
        <f>IF(Data!E130&gt;0,Data!E130,"")</f>
        <v>62.58</v>
      </c>
      <c r="H151" s="67">
        <f>IF(Data!E130&gt;0,Data!E130,"")</f>
        <v>62.58</v>
      </c>
      <c r="I151" s="67">
        <f>IF(Data!E130&gt;0,Data!E130,"")</f>
        <v>62.58</v>
      </c>
      <c r="J151" s="67">
        <f>IF(Data!F130&gt;0,Data!F130,"")</f>
        <v>63.2</v>
      </c>
      <c r="K151" s="67">
        <f>IF(Data!F130&gt;0,Data!F130,"")</f>
        <v>63.2</v>
      </c>
      <c r="L151" s="67">
        <f>IF(Data!G130&gt;0,Data!G130,"")</f>
        <v>63.77</v>
      </c>
      <c r="M151" s="67">
        <f>IF(Data!G130&gt;0,Data!G130,"")</f>
        <v>63.77</v>
      </c>
      <c r="N151" s="67">
        <f>IF(Data!G130&gt;0,Data!G130,"")</f>
        <v>63.77</v>
      </c>
    </row>
    <row r="152" spans="1:14">
      <c r="A152" s="68"/>
      <c r="B152" s="115">
        <f t="shared" si="3"/>
        <v>43734</v>
      </c>
      <c r="C152" s="67">
        <f>IF(Data!C131&gt;0,Data!C131,"")</f>
        <v>58.99</v>
      </c>
      <c r="D152" s="67">
        <f>IF(Data!C131&gt;0,Data!C131,"")</f>
        <v>58.99</v>
      </c>
      <c r="E152" s="67">
        <f>IF(Data!D131&gt;0,Data!D131,"")</f>
        <v>60.33</v>
      </c>
      <c r="F152" s="67">
        <f>IF(Data!D131&gt;0,Data!D131,"")</f>
        <v>60.33</v>
      </c>
      <c r="G152" s="67">
        <f>IF(Data!E131&gt;0,Data!E131,"")</f>
        <v>61.06</v>
      </c>
      <c r="H152" s="67">
        <f>IF(Data!E131&gt;0,Data!E131,"")</f>
        <v>61.06</v>
      </c>
      <c r="I152" s="67">
        <f>IF(Data!E131&gt;0,Data!E131,"")</f>
        <v>61.06</v>
      </c>
      <c r="J152" s="67">
        <f>IF(Data!F131&gt;0,Data!F131,"")</f>
        <v>62.08</v>
      </c>
      <c r="K152" s="67">
        <f>IF(Data!F131&gt;0,Data!F131,"")</f>
        <v>62.08</v>
      </c>
      <c r="L152" s="67">
        <f>IF(Data!G131&gt;0,Data!G131,"")</f>
        <v>63.06</v>
      </c>
      <c r="M152" s="67">
        <f>IF(Data!G131&gt;0,Data!G131,"")</f>
        <v>63.06</v>
      </c>
      <c r="N152" s="67">
        <f>IF(Data!G131&gt;0,Data!G131,"")</f>
        <v>63.06</v>
      </c>
    </row>
    <row r="153" spans="1:14">
      <c r="A153" s="68"/>
      <c r="B153" s="115">
        <f t="shared" si="3"/>
        <v>43741</v>
      </c>
      <c r="C153" s="67">
        <f>IF(Data!C132&gt;0,Data!C132,"")</f>
        <v>59.2</v>
      </c>
      <c r="D153" s="67">
        <f>IF(Data!C132&gt;0,Data!C132,"")</f>
        <v>59.2</v>
      </c>
      <c r="E153" s="67">
        <f>IF(Data!D132&gt;0,Data!D132,"")</f>
        <v>60.28</v>
      </c>
      <c r="F153" s="67">
        <f>IF(Data!D132&gt;0,Data!D132,"")</f>
        <v>60.28</v>
      </c>
      <c r="G153" s="67">
        <f>IF(Data!E132&gt;0,Data!E132,"")</f>
        <v>60.99</v>
      </c>
      <c r="H153" s="67">
        <f>IF(Data!E132&gt;0,Data!E132,"")</f>
        <v>60.99</v>
      </c>
      <c r="I153" s="67">
        <f>IF(Data!E132&gt;0,Data!E132,"")</f>
        <v>60.99</v>
      </c>
      <c r="J153" s="67">
        <f>IF(Data!F132&gt;0,Data!F132,"")</f>
        <v>61.89</v>
      </c>
      <c r="K153" s="67">
        <f>IF(Data!F132&gt;0,Data!F132,"")</f>
        <v>61.89</v>
      </c>
      <c r="L153" s="67">
        <f>IF(Data!G132&gt;0,Data!G132,"")</f>
        <v>62.06</v>
      </c>
      <c r="M153" s="67">
        <f>IF(Data!G132&gt;0,Data!G132,"")</f>
        <v>62.06</v>
      </c>
      <c r="N153" s="67">
        <f>IF(Data!G132&gt;0,Data!G132,"")</f>
        <v>62.06</v>
      </c>
    </row>
    <row r="154" spans="1:14">
      <c r="A154" s="68"/>
      <c r="B154" s="115">
        <f t="shared" si="3"/>
        <v>43748</v>
      </c>
      <c r="C154" s="67">
        <f>IF(Data!C133&gt;0,Data!C133,"")</f>
        <v>59.67</v>
      </c>
      <c r="D154" s="67">
        <f>IF(Data!C133&gt;0,Data!C133,"")</f>
        <v>59.67</v>
      </c>
      <c r="E154" s="67">
        <f>IF(Data!D133&gt;0,Data!D133,"")</f>
        <v>61.6</v>
      </c>
      <c r="F154" s="67">
        <f>IF(Data!D133&gt;0,Data!D133,"")</f>
        <v>61.6</v>
      </c>
      <c r="G154" s="67">
        <f>IF(Data!E133&gt;0,Data!E133,"")</f>
        <v>62.36</v>
      </c>
      <c r="H154" s="67">
        <f>IF(Data!E133&gt;0,Data!E133,"")</f>
        <v>62.36</v>
      </c>
      <c r="I154" s="67">
        <f>IF(Data!E133&gt;0,Data!E133,"")</f>
        <v>62.36</v>
      </c>
      <c r="J154" s="67">
        <f>IF(Data!F133&gt;0,Data!F133,"")</f>
        <v>63.27</v>
      </c>
      <c r="K154" s="67">
        <f>IF(Data!F133&gt;0,Data!F133,"")</f>
        <v>63.27</v>
      </c>
      <c r="L154" s="67">
        <f>IF(Data!G133&gt;0,Data!G133,"")</f>
        <v>64.010000000000005</v>
      </c>
      <c r="M154" s="67">
        <f>IF(Data!G133&gt;0,Data!G133,"")</f>
        <v>64.010000000000005</v>
      </c>
      <c r="N154" s="67">
        <f>IF(Data!G133&gt;0,Data!G133,"")</f>
        <v>64.010000000000005</v>
      </c>
    </row>
    <row r="155" spans="1:14">
      <c r="A155" s="68"/>
      <c r="B155" s="115">
        <f t="shared" si="3"/>
        <v>43755</v>
      </c>
      <c r="C155" s="67">
        <f>IF(Data!C134&gt;0,Data!C134,"")</f>
        <v>59.67</v>
      </c>
      <c r="D155" s="67">
        <f>IF(Data!C134&gt;0,Data!C134,"")</f>
        <v>59.67</v>
      </c>
      <c r="E155" s="67">
        <f>IF(Data!D134&gt;0,Data!D134,"")</f>
        <v>61.42</v>
      </c>
      <c r="F155" s="67">
        <f>IF(Data!D134&gt;0,Data!D134,"")</f>
        <v>61.42</v>
      </c>
      <c r="G155" s="67">
        <f>IF(Data!E134&gt;0,Data!E134,"")</f>
        <v>62.08</v>
      </c>
      <c r="H155" s="67">
        <f>IF(Data!E134&gt;0,Data!E134,"")</f>
        <v>62.08</v>
      </c>
      <c r="I155" s="67">
        <f>IF(Data!E134&gt;0,Data!E134,"")</f>
        <v>62.08</v>
      </c>
      <c r="J155" s="67">
        <f>IF(Data!F134&gt;0,Data!F134,"")</f>
        <v>62.73</v>
      </c>
      <c r="K155" s="67">
        <f>IF(Data!F134&gt;0,Data!F134,"")</f>
        <v>62.73</v>
      </c>
      <c r="L155" s="67">
        <f>IF(Data!G134&gt;0,Data!G134,"")</f>
        <v>63.28</v>
      </c>
      <c r="M155" s="67">
        <f>IF(Data!G134&gt;0,Data!G134,"")</f>
        <v>63.28</v>
      </c>
      <c r="N155" s="67">
        <f>IF(Data!G134&gt;0,Data!G134,"")</f>
        <v>63.28</v>
      </c>
    </row>
    <row r="156" spans="1:14">
      <c r="A156" s="68"/>
      <c r="B156" s="115">
        <f t="shared" si="3"/>
        <v>43762</v>
      </c>
      <c r="C156" s="67">
        <f>IF(Data!C135&gt;0,Data!C135,"")</f>
        <v>59.67</v>
      </c>
      <c r="D156" s="67">
        <f>IF(Data!C135&gt;0,Data!C135,"")</f>
        <v>59.67</v>
      </c>
      <c r="E156" s="67">
        <f>IF(Data!D135&gt;0,Data!D135,"")</f>
        <v>64.989999999999995</v>
      </c>
      <c r="F156" s="67">
        <f>IF(Data!D135&gt;0,Data!D135,"")</f>
        <v>64.989999999999995</v>
      </c>
      <c r="G156" s="67">
        <f>IF(Data!E135&gt;0,Data!E135,"")</f>
        <v>65.510000000000005</v>
      </c>
      <c r="H156" s="67">
        <f>IF(Data!E135&gt;0,Data!E135,"")</f>
        <v>65.510000000000005</v>
      </c>
      <c r="I156" s="67">
        <f>IF(Data!E135&gt;0,Data!E135,"")</f>
        <v>65.510000000000005</v>
      </c>
      <c r="J156" s="67">
        <f>IF(Data!F135&gt;0,Data!F135,"")</f>
        <v>65.89</v>
      </c>
      <c r="K156" s="67">
        <f>IF(Data!F135&gt;0,Data!F135,"")</f>
        <v>65.89</v>
      </c>
      <c r="L156" s="67">
        <f>IF(Data!G135&gt;0,Data!G135,"")</f>
        <v>66.13</v>
      </c>
      <c r="M156" s="67">
        <f>IF(Data!G135&gt;0,Data!G135,"")</f>
        <v>66.13</v>
      </c>
      <c r="N156" s="67">
        <f>IF(Data!G135&gt;0,Data!G135,"")</f>
        <v>66.13</v>
      </c>
    </row>
    <row r="157" spans="1:14">
      <c r="A157" s="68"/>
      <c r="B157" s="115">
        <f t="shared" si="3"/>
        <v>43769</v>
      </c>
      <c r="C157" s="67">
        <f>IF(Data!C136&gt;0,Data!C136,"")</f>
        <v>59.67</v>
      </c>
      <c r="D157" s="67">
        <f>IF(Data!C136&gt;0,Data!C136,"")</f>
        <v>59.67</v>
      </c>
      <c r="E157" s="67">
        <f>IF(Data!D136&gt;0,Data!D136,"")</f>
        <v>64.650000000000006</v>
      </c>
      <c r="F157" s="67">
        <f>IF(Data!D136&gt;0,Data!D136,"")</f>
        <v>64.650000000000006</v>
      </c>
      <c r="G157" s="67">
        <f>IF(Data!E136&gt;0,Data!E136,"")</f>
        <v>65.5</v>
      </c>
      <c r="H157" s="67">
        <f>IF(Data!E136&gt;0,Data!E136,"")</f>
        <v>65.5</v>
      </c>
      <c r="I157" s="67">
        <f>IF(Data!E136&gt;0,Data!E136,"")</f>
        <v>65.5</v>
      </c>
      <c r="J157" s="67">
        <f>IF(Data!F136&gt;0,Data!F136,"")</f>
        <v>66.23</v>
      </c>
      <c r="K157" s="67">
        <f>IF(Data!F136&gt;0,Data!F136,"")</f>
        <v>66.23</v>
      </c>
      <c r="L157" s="67">
        <f>IF(Data!G136&gt;0,Data!G136,"")</f>
        <v>66.78</v>
      </c>
      <c r="M157" s="67">
        <f>IF(Data!G136&gt;0,Data!G136,"")</f>
        <v>66.78</v>
      </c>
      <c r="N157" s="67">
        <f>IF(Data!G136&gt;0,Data!G136,"")</f>
        <v>66.78</v>
      </c>
    </row>
    <row r="158" spans="1:14">
      <c r="A158" s="68"/>
      <c r="B158" s="115">
        <f t="shared" si="3"/>
        <v>43776</v>
      </c>
      <c r="C158" s="67">
        <f>IF(Data!C137&gt;0,Data!C137,"")</f>
        <v>59.67</v>
      </c>
      <c r="D158" s="67">
        <f>IF(Data!C137&gt;0,Data!C137,"")</f>
        <v>59.67</v>
      </c>
      <c r="E158" s="67">
        <f>IF(Data!D137&gt;0,Data!D137,"")</f>
        <v>64.44</v>
      </c>
      <c r="F158" s="67">
        <f>IF(Data!D137&gt;0,Data!D137,"")</f>
        <v>64.44</v>
      </c>
      <c r="G158" s="67">
        <f>IF(Data!E137&gt;0,Data!E137,"")</f>
        <v>65.88</v>
      </c>
      <c r="H158" s="67">
        <f>IF(Data!E137&gt;0,Data!E137,"")</f>
        <v>65.88</v>
      </c>
      <c r="I158" s="67">
        <f>IF(Data!E137&gt;0,Data!E137,"")</f>
        <v>65.88</v>
      </c>
      <c r="J158" s="67">
        <f>IF(Data!F137&gt;0,Data!F137,"")</f>
        <v>66.87</v>
      </c>
      <c r="K158" s="67">
        <f>IF(Data!F137&gt;0,Data!F137,"")</f>
        <v>66.87</v>
      </c>
      <c r="L158" s="67">
        <f>IF(Data!G137&gt;0,Data!G137,"")</f>
        <v>67.64</v>
      </c>
      <c r="M158" s="67">
        <f>IF(Data!G137&gt;0,Data!G137,"")</f>
        <v>67.64</v>
      </c>
      <c r="N158" s="67">
        <f>IF(Data!G137&gt;0,Data!G137,"")</f>
        <v>67.64</v>
      </c>
    </row>
    <row r="159" spans="1:14">
      <c r="A159" s="68"/>
      <c r="B159" s="115">
        <f t="shared" si="3"/>
        <v>43783</v>
      </c>
      <c r="C159" s="67" t="str">
        <f>IF(Data!C138&gt;0,Data!C138,"")</f>
        <v/>
      </c>
      <c r="D159" s="67" t="str">
        <f>IF(Data!C138&gt;0,Data!C138,"")</f>
        <v/>
      </c>
      <c r="E159" s="67">
        <f>IF(Data!D138&gt;0,Data!D138,"")</f>
        <v>64.349999999999994</v>
      </c>
      <c r="F159" s="67">
        <f>IF(Data!D138&gt;0,Data!D138,"")</f>
        <v>64.349999999999994</v>
      </c>
      <c r="G159" s="67">
        <f>IF(Data!E138&gt;0,Data!E138,"")</f>
        <v>66.040000000000006</v>
      </c>
      <c r="H159" s="67">
        <f>IF(Data!E138&gt;0,Data!E138,"")</f>
        <v>66.040000000000006</v>
      </c>
      <c r="I159" s="67">
        <f>IF(Data!E138&gt;0,Data!E138,"")</f>
        <v>66.040000000000006</v>
      </c>
      <c r="J159" s="67">
        <f>IF(Data!F138&gt;0,Data!F138,"")</f>
        <v>67.349999999999994</v>
      </c>
      <c r="K159" s="67">
        <f>IF(Data!F138&gt;0,Data!F138,"")</f>
        <v>67.349999999999994</v>
      </c>
      <c r="L159" s="67">
        <f>IF(Data!G138&gt;0,Data!G138,"")</f>
        <v>68.540000000000006</v>
      </c>
      <c r="M159" s="67">
        <f>IF(Data!G138&gt;0,Data!G138,"")</f>
        <v>68.540000000000006</v>
      </c>
      <c r="N159" s="67">
        <f>IF(Data!G138&gt;0,Data!G138,"")</f>
        <v>68.540000000000006</v>
      </c>
    </row>
    <row r="160" spans="1:14">
      <c r="A160" s="68"/>
      <c r="B160" s="115">
        <f t="shared" si="3"/>
        <v>43790</v>
      </c>
      <c r="C160" s="67" t="str">
        <f>IF(Data!C139&gt;0,Data!C139,"")</f>
        <v/>
      </c>
      <c r="D160" s="67" t="str">
        <f>IF(Data!C139&gt;0,Data!C139,"")</f>
        <v/>
      </c>
      <c r="E160" s="67">
        <f>IF(Data!D139&gt;0,Data!D139,"")</f>
        <v>64.27</v>
      </c>
      <c r="F160" s="67">
        <f>IF(Data!D139&gt;0,Data!D139,"")</f>
        <v>64.27</v>
      </c>
      <c r="G160" s="67">
        <f>IF(Data!E139&gt;0,Data!E139,"")</f>
        <v>66.08</v>
      </c>
      <c r="H160" s="67">
        <f>IF(Data!E139&gt;0,Data!E139,"")</f>
        <v>66.08</v>
      </c>
      <c r="I160" s="67">
        <f>IF(Data!E139&gt;0,Data!E139,"")</f>
        <v>66.08</v>
      </c>
      <c r="J160" s="67">
        <f>IF(Data!F139&gt;0,Data!F139,"")</f>
        <v>67.27</v>
      </c>
      <c r="K160" s="67">
        <f>IF(Data!F139&gt;0,Data!F139,"")</f>
        <v>67.27</v>
      </c>
      <c r="L160" s="67">
        <f>IF(Data!G139&gt;0,Data!G139,"")</f>
        <v>68.290000000000006</v>
      </c>
      <c r="M160" s="67">
        <f>IF(Data!G139&gt;0,Data!G139,"")</f>
        <v>68.290000000000006</v>
      </c>
      <c r="N160" s="67">
        <f>IF(Data!G139&gt;0,Data!G139,"")</f>
        <v>68.290000000000006</v>
      </c>
    </row>
    <row r="161" spans="1:14">
      <c r="A161" s="68"/>
      <c r="B161" s="115">
        <f t="shared" si="3"/>
        <v>43797</v>
      </c>
      <c r="C161" s="67" t="str">
        <f>IF(Data!C140&gt;0,Data!C140,"")</f>
        <v/>
      </c>
      <c r="D161" s="67" t="str">
        <f>IF(Data!C140&gt;0,Data!C140,"")</f>
        <v/>
      </c>
      <c r="E161" s="67">
        <f>IF(Data!D140&gt;0,Data!D140,"")</f>
        <v>61.84</v>
      </c>
      <c r="F161" s="67">
        <f>IF(Data!D140&gt;0,Data!D140,"")</f>
        <v>61.84</v>
      </c>
      <c r="G161" s="67">
        <f>IF(Data!E140&gt;0,Data!E140,"")</f>
        <v>64.010000000000005</v>
      </c>
      <c r="H161" s="67">
        <f>IF(Data!E140&gt;0,Data!E140,"")</f>
        <v>64.010000000000005</v>
      </c>
      <c r="I161" s="67">
        <f>IF(Data!E140&gt;0,Data!E140,"")</f>
        <v>64.010000000000005</v>
      </c>
      <c r="J161" s="67">
        <f>IF(Data!F140&gt;0,Data!F140,"")</f>
        <v>65.14</v>
      </c>
      <c r="K161" s="67">
        <f>IF(Data!F140&gt;0,Data!F140,"")</f>
        <v>65.14</v>
      </c>
      <c r="L161" s="67">
        <f>IF(Data!G140&gt;0,Data!G140,"")</f>
        <v>66.14</v>
      </c>
      <c r="M161" s="67">
        <f>IF(Data!G140&gt;0,Data!G140,"")</f>
        <v>66.14</v>
      </c>
      <c r="N161" s="67">
        <f>IF(Data!G140&gt;0,Data!G140,"")</f>
        <v>66.14</v>
      </c>
    </row>
    <row r="162" spans="1:14">
      <c r="A162" s="68"/>
      <c r="B162" s="115">
        <f t="shared" si="3"/>
        <v>43804</v>
      </c>
      <c r="C162" s="67" t="str">
        <f>IF(Data!C141&gt;0,Data!C141,"")</f>
        <v/>
      </c>
      <c r="D162" s="67" t="str">
        <f>IF(Data!C141&gt;0,Data!C141,"")</f>
        <v/>
      </c>
      <c r="E162" s="67">
        <f>IF(Data!D141&gt;0,Data!D141,"")</f>
        <v>64.91</v>
      </c>
      <c r="F162" s="67">
        <f>IF(Data!D141&gt;0,Data!D141,"")</f>
        <v>64.91</v>
      </c>
      <c r="G162" s="67">
        <f>IF(Data!E141&gt;0,Data!E141,"")</f>
        <v>65.81</v>
      </c>
      <c r="H162" s="67">
        <f>IF(Data!E141&gt;0,Data!E141,"")</f>
        <v>65.81</v>
      </c>
      <c r="I162" s="67">
        <f>IF(Data!E141&gt;0,Data!E141,"")</f>
        <v>65.81</v>
      </c>
      <c r="J162" s="67">
        <f>IF(Data!F141&gt;0,Data!F141,"")</f>
        <v>66.91</v>
      </c>
      <c r="K162" s="67">
        <f>IF(Data!F141&gt;0,Data!F141,"")</f>
        <v>66.91</v>
      </c>
      <c r="L162" s="67">
        <f>IF(Data!G141&gt;0,Data!G141,"")</f>
        <v>67.63</v>
      </c>
      <c r="M162" s="67">
        <f>IF(Data!G141&gt;0,Data!G141,"")</f>
        <v>67.63</v>
      </c>
      <c r="N162" s="67">
        <f>IF(Data!G141&gt;0,Data!G141,"")</f>
        <v>67.63</v>
      </c>
    </row>
    <row r="163" spans="1:14">
      <c r="A163" s="68"/>
      <c r="B163" s="115">
        <f t="shared" si="3"/>
        <v>43811</v>
      </c>
      <c r="C163" s="67" t="str">
        <f>IF(Data!C142&gt;0,Data!C142,"")</f>
        <v/>
      </c>
      <c r="D163" s="67" t="str">
        <f>IF(Data!C142&gt;0,Data!C142,"")</f>
        <v/>
      </c>
      <c r="E163" s="67">
        <f>IF(Data!D142&gt;0,Data!D142,"")</f>
        <v>64.044499999999999</v>
      </c>
      <c r="F163" s="67">
        <f>IF(Data!D142&gt;0,Data!D142,"")</f>
        <v>64.044499999999999</v>
      </c>
      <c r="G163" s="67">
        <f>IF(Data!E142&gt;0,Data!E142,"")</f>
        <v>64.510000000000005</v>
      </c>
      <c r="H163" s="67">
        <f>IF(Data!E142&gt;0,Data!E142,"")</f>
        <v>64.510000000000005</v>
      </c>
      <c r="I163" s="67">
        <f>IF(Data!E142&gt;0,Data!E142,"")</f>
        <v>64.510000000000005</v>
      </c>
      <c r="J163" s="67">
        <f>IF(Data!F142&gt;0,Data!F142,"")</f>
        <v>65.5</v>
      </c>
      <c r="K163" s="67">
        <f>IF(Data!F142&gt;0,Data!F142,"")</f>
        <v>65.5</v>
      </c>
      <c r="L163" s="67">
        <f>IF(Data!G142&gt;0,Data!G142,"")</f>
        <v>66.48</v>
      </c>
      <c r="M163" s="67">
        <f>IF(Data!G142&gt;0,Data!G142,"")</f>
        <v>66.48</v>
      </c>
      <c r="N163" s="67">
        <f>IF(Data!G142&gt;0,Data!G142,"")</f>
        <v>66.48</v>
      </c>
    </row>
    <row r="164" spans="1:14">
      <c r="A164" s="68"/>
      <c r="B164" s="115">
        <f t="shared" si="3"/>
        <v>43818</v>
      </c>
      <c r="C164" s="67" t="str">
        <f>IF(Data!C143&gt;0,Data!C143,"")</f>
        <v/>
      </c>
      <c r="D164" s="67" t="str">
        <f>IF(Data!C143&gt;0,Data!C143,"")</f>
        <v/>
      </c>
      <c r="E164" s="67">
        <f>IF(Data!D143&gt;0,Data!D143,"")</f>
        <v>64.044499999999999</v>
      </c>
      <c r="F164" s="67">
        <f>IF(Data!D143&gt;0,Data!D143,"")</f>
        <v>64.044499999999999</v>
      </c>
      <c r="G164" s="67">
        <f>IF(Data!E143&gt;0,Data!E143,"")</f>
        <v>67.17</v>
      </c>
      <c r="H164" s="67">
        <f>IF(Data!E143&gt;0,Data!E143,"")</f>
        <v>67.17</v>
      </c>
      <c r="I164" s="67">
        <f>IF(Data!E143&gt;0,Data!E143,"")</f>
        <v>67.17</v>
      </c>
      <c r="J164" s="67">
        <f>IF(Data!F143&gt;0,Data!F143,"")</f>
        <v>68.11</v>
      </c>
      <c r="K164" s="67">
        <f>IF(Data!F143&gt;0,Data!F143,"")</f>
        <v>68.11</v>
      </c>
      <c r="L164" s="67">
        <f>IF(Data!G143&gt;0,Data!G143,"")</f>
        <v>68.67</v>
      </c>
      <c r="M164" s="67">
        <f>IF(Data!G143&gt;0,Data!G143,"")</f>
        <v>68.67</v>
      </c>
      <c r="N164" s="67">
        <f>IF(Data!G143&gt;0,Data!G143,"")</f>
        <v>68.67</v>
      </c>
    </row>
    <row r="165" spans="1:14">
      <c r="A165" s="66" t="s">
        <v>81</v>
      </c>
      <c r="B165" s="115">
        <f t="shared" si="3"/>
        <v>43825</v>
      </c>
      <c r="C165" s="67" t="str">
        <f>IF(Data!C144&gt;0,Data!C144,"")</f>
        <v/>
      </c>
      <c r="D165" s="67" t="str">
        <f>IF(Data!C144&gt;0,Data!C144,"")</f>
        <v/>
      </c>
      <c r="E165" s="67">
        <f>IF(Data!D144&gt;0,Data!D144,"")</f>
        <v>64.044499999999999</v>
      </c>
      <c r="F165" s="67">
        <f>IF(Data!D144&gt;0,Data!D144,"")</f>
        <v>64.044499999999999</v>
      </c>
      <c r="G165" s="67">
        <f>IF(Data!E144&gt;0,Data!E144,"")</f>
        <v>67.58</v>
      </c>
      <c r="H165" s="67">
        <f>IF(Data!E144&gt;0,Data!E144,"")</f>
        <v>67.58</v>
      </c>
      <c r="I165" s="67">
        <f>IF(Data!E144&gt;0,Data!E144,"")</f>
        <v>67.58</v>
      </c>
      <c r="J165" s="67">
        <f>IF(Data!F144&gt;0,Data!F144,"")</f>
        <v>68.62</v>
      </c>
      <c r="K165" s="67">
        <f>IF(Data!F144&gt;0,Data!F144,"")</f>
        <v>68.62</v>
      </c>
      <c r="L165" s="67">
        <f>IF(Data!G144&gt;0,Data!G144,"")</f>
        <v>69.319999999999993</v>
      </c>
      <c r="M165" s="67">
        <f>IF(Data!G144&gt;0,Data!G144,"")</f>
        <v>69.319999999999993</v>
      </c>
      <c r="N165" s="67">
        <f>IF(Data!G144&gt;0,Data!G144,"")</f>
        <v>69.319999999999993</v>
      </c>
    </row>
    <row r="166" spans="1:14">
      <c r="A166" s="66">
        <v>2020</v>
      </c>
      <c r="B166" s="115">
        <f t="shared" si="3"/>
        <v>43832</v>
      </c>
      <c r="C166" s="67" t="str">
        <f>IF(Data!C145&gt;0,Data!C145,"")</f>
        <v/>
      </c>
      <c r="D166" s="67" t="str">
        <f>IF(Data!C145&gt;0,Data!C145,"")</f>
        <v/>
      </c>
      <c r="E166" s="67">
        <f>IF(Data!D145&gt;0,Data!D145,"")</f>
        <v>64.044499999999999</v>
      </c>
      <c r="F166" s="67">
        <f>IF(Data!D145&gt;0,Data!D145,"")</f>
        <v>64.044499999999999</v>
      </c>
      <c r="G166" s="67">
        <f>IF(Data!E145&gt;0,Data!E145,"")</f>
        <v>68.7</v>
      </c>
      <c r="H166" s="67">
        <f>IF(Data!E145&gt;0,Data!E145,"")</f>
        <v>68.7</v>
      </c>
      <c r="I166" s="67">
        <f>IF(Data!E145&gt;0,Data!E145,"")</f>
        <v>68.7</v>
      </c>
      <c r="J166" s="67">
        <f>IF(Data!F145&gt;0,Data!F145,"")</f>
        <v>69.849999999999994</v>
      </c>
      <c r="K166" s="67">
        <f>IF(Data!F145&gt;0,Data!F145,"")</f>
        <v>69.849999999999994</v>
      </c>
      <c r="L166" s="67">
        <f>IF(Data!G145&gt;0,Data!G145,"")</f>
        <v>70.58</v>
      </c>
      <c r="M166" s="67">
        <f>IF(Data!G145&gt;0,Data!G145,"")</f>
        <v>70.58</v>
      </c>
      <c r="N166" s="67">
        <f>IF(Data!G145&gt;0,Data!G145,"")</f>
        <v>70.58</v>
      </c>
    </row>
    <row r="167" spans="1:14">
      <c r="A167" s="68"/>
      <c r="B167" s="115">
        <f t="shared" si="3"/>
        <v>43839</v>
      </c>
      <c r="C167" s="67" t="str">
        <f>IF(Data!C146&gt;0,Data!C146,"")</f>
        <v/>
      </c>
      <c r="D167" s="67" t="str">
        <f>IF(Data!C146&gt;0,Data!C146,"")</f>
        <v/>
      </c>
      <c r="E167" s="67" t="str">
        <f>IF(Data!D146&gt;0,Data!D146,"")</f>
        <v/>
      </c>
      <c r="F167" s="67" t="str">
        <f>IF(Data!D146&gt;0,Data!D146,"")</f>
        <v/>
      </c>
      <c r="G167" s="67">
        <f>IF(Data!E146&gt;0,Data!E146,"")</f>
        <v>69.27</v>
      </c>
      <c r="H167" s="67">
        <f>IF(Data!E146&gt;0,Data!E146,"")</f>
        <v>69.27</v>
      </c>
      <c r="I167" s="67">
        <f>IF(Data!E146&gt;0,Data!E146,"")</f>
        <v>69.27</v>
      </c>
      <c r="J167" s="67">
        <f>IF(Data!F146&gt;0,Data!F146,"")</f>
        <v>70.45</v>
      </c>
      <c r="K167" s="67">
        <f>IF(Data!F146&gt;0,Data!F146,"")</f>
        <v>70.45</v>
      </c>
      <c r="L167" s="67">
        <f>IF(Data!G146&gt;0,Data!G146,"")</f>
        <v>71.34</v>
      </c>
      <c r="M167" s="67">
        <f>IF(Data!G146&gt;0,Data!G146,"")</f>
        <v>71.34</v>
      </c>
      <c r="N167" s="67">
        <f>IF(Data!G146&gt;0,Data!G146,"")</f>
        <v>71.34</v>
      </c>
    </row>
    <row r="168" spans="1:14">
      <c r="A168" s="68"/>
      <c r="B168" s="115">
        <f t="shared" si="3"/>
        <v>43846</v>
      </c>
      <c r="C168" s="67" t="str">
        <f>IF(Data!C147&gt;0,Data!C147,"")</f>
        <v/>
      </c>
      <c r="D168" s="67" t="str">
        <f>IF(Data!C147&gt;0,Data!C147,"")</f>
        <v/>
      </c>
      <c r="E168" s="67" t="str">
        <f>IF(Data!D147&gt;0,Data!D147,"")</f>
        <v/>
      </c>
      <c r="F168" s="67" t="str">
        <f>IF(Data!D147&gt;0,Data!D147,"")</f>
        <v/>
      </c>
      <c r="G168" s="67">
        <f>IF(Data!E147&gt;0,Data!E147,"")</f>
        <v>70.69</v>
      </c>
      <c r="H168" s="67">
        <f>IF(Data!E147&gt;0,Data!E147,"")</f>
        <v>70.69</v>
      </c>
      <c r="I168" s="67">
        <f>IF(Data!E147&gt;0,Data!E147,"")</f>
        <v>70.69</v>
      </c>
      <c r="J168" s="67">
        <f>IF(Data!F147&gt;0,Data!F147,"")</f>
        <v>71.86</v>
      </c>
      <c r="K168" s="67">
        <f>IF(Data!F147&gt;0,Data!F147,"")</f>
        <v>71.86</v>
      </c>
      <c r="L168" s="67">
        <f>IF(Data!G147&gt;0,Data!G147,"")</f>
        <v>72.83</v>
      </c>
      <c r="M168" s="67">
        <f>IF(Data!G147&gt;0,Data!G147,"")</f>
        <v>72.83</v>
      </c>
      <c r="N168" s="67">
        <f>IF(Data!G147&gt;0,Data!G147,"")</f>
        <v>72.83</v>
      </c>
    </row>
    <row r="169" spans="1:14">
      <c r="A169" s="68"/>
      <c r="B169" s="115">
        <f t="shared" si="3"/>
        <v>43853</v>
      </c>
      <c r="C169" s="67" t="str">
        <f>IF(Data!C148&gt;0,Data!C148,"")</f>
        <v/>
      </c>
      <c r="D169" s="67" t="str">
        <f>IF(Data!C148&gt;0,Data!C148,"")</f>
        <v/>
      </c>
      <c r="E169" s="67" t="str">
        <f>IF(Data!D148&gt;0,Data!D148,"")</f>
        <v/>
      </c>
      <c r="F169" s="67" t="str">
        <f>IF(Data!D148&gt;0,Data!D148,"")</f>
        <v/>
      </c>
      <c r="G169" s="67">
        <f>IF(Data!E148&gt;0,Data!E148,"")</f>
        <v>70.22</v>
      </c>
      <c r="H169" s="67">
        <f>IF(Data!E148&gt;0,Data!E148,"")</f>
        <v>70.22</v>
      </c>
      <c r="I169" s="67">
        <f>IF(Data!E148&gt;0,Data!E148,"")</f>
        <v>70.22</v>
      </c>
      <c r="J169" s="67">
        <f>IF(Data!F148&gt;0,Data!F148,"")</f>
        <v>71.19</v>
      </c>
      <c r="K169" s="67">
        <f>IF(Data!F148&gt;0,Data!F148,"")</f>
        <v>71.19</v>
      </c>
      <c r="L169" s="67">
        <f>IF(Data!G148&gt;0,Data!G148,"")</f>
        <v>72.08</v>
      </c>
      <c r="M169" s="67">
        <f>IF(Data!G148&gt;0,Data!G148,"")</f>
        <v>72.08</v>
      </c>
      <c r="N169" s="67">
        <f>IF(Data!G148&gt;0,Data!G148,"")</f>
        <v>72.08</v>
      </c>
    </row>
    <row r="170" spans="1:14">
      <c r="A170" s="68"/>
      <c r="B170" s="115">
        <f t="shared" si="3"/>
        <v>43860</v>
      </c>
      <c r="C170" s="67" t="str">
        <f>IF(Data!C149&gt;0,Data!C149,"")</f>
        <v/>
      </c>
      <c r="D170" s="67" t="str">
        <f>IF(Data!C149&gt;0,Data!C149,"")</f>
        <v/>
      </c>
      <c r="E170" s="67" t="str">
        <f>IF(Data!D149&gt;0,Data!D149,"")</f>
        <v/>
      </c>
      <c r="F170" s="67" t="str">
        <f>IF(Data!D149&gt;0,Data!D149,"")</f>
        <v/>
      </c>
      <c r="G170" s="67">
        <f>IF(Data!E149&gt;0,Data!E149,"")</f>
        <v>70.03</v>
      </c>
      <c r="H170" s="67">
        <f>IF(Data!E149&gt;0,Data!E149,"")</f>
        <v>70.03</v>
      </c>
      <c r="I170" s="67">
        <f>IF(Data!E149&gt;0,Data!E149,"")</f>
        <v>70.03</v>
      </c>
      <c r="J170" s="67">
        <f>IF(Data!F149&gt;0,Data!F149,"")</f>
        <v>70.75</v>
      </c>
      <c r="K170" s="67">
        <f>IF(Data!F149&gt;0,Data!F149,"")</f>
        <v>70.75</v>
      </c>
      <c r="L170" s="67">
        <f>IF(Data!G149&gt;0,Data!G149,"")</f>
        <v>71.59</v>
      </c>
      <c r="M170" s="67">
        <f>IF(Data!G149&gt;0,Data!G149,"")</f>
        <v>71.59</v>
      </c>
      <c r="N170" s="67">
        <f>IF(Data!G149&gt;0,Data!G149,"")</f>
        <v>71.59</v>
      </c>
    </row>
    <row r="171" spans="1:14">
      <c r="A171" s="68"/>
      <c r="B171" s="115">
        <f t="shared" si="3"/>
        <v>43867</v>
      </c>
      <c r="C171" s="67" t="str">
        <f>IF(Data!C150&gt;0,Data!C150,"")</f>
        <v/>
      </c>
      <c r="D171" s="67" t="str">
        <f>IF(Data!C150&gt;0,Data!C150,"")</f>
        <v/>
      </c>
      <c r="E171" s="67" t="str">
        <f>IF(Data!D150&gt;0,Data!D150,"")</f>
        <v/>
      </c>
      <c r="F171" s="67" t="str">
        <f>IF(Data!D150&gt;0,Data!D150,"")</f>
        <v/>
      </c>
      <c r="G171" s="67">
        <f>IF(Data!E150&gt;0,Data!E150,"")</f>
        <v>69.05</v>
      </c>
      <c r="H171" s="67">
        <f>IF(Data!E150&gt;0,Data!E150,"")</f>
        <v>69.05</v>
      </c>
      <c r="I171" s="67">
        <f>IF(Data!E150&gt;0,Data!E150,"")</f>
        <v>69.05</v>
      </c>
      <c r="J171" s="67">
        <f>IF(Data!F150&gt;0,Data!F150,"")</f>
        <v>69.64</v>
      </c>
      <c r="K171" s="67">
        <f>IF(Data!F150&gt;0,Data!F150,"")</f>
        <v>69.64</v>
      </c>
      <c r="L171" s="67">
        <f>IF(Data!G150&gt;0,Data!G150,"")</f>
        <v>70.5</v>
      </c>
      <c r="M171" s="67">
        <f>IF(Data!G150&gt;0,Data!G150,"")</f>
        <v>70.5</v>
      </c>
      <c r="N171" s="67">
        <f>IF(Data!G150&gt;0,Data!G150,"")</f>
        <v>70.5</v>
      </c>
    </row>
    <row r="172" spans="1:14">
      <c r="A172" s="68"/>
      <c r="B172" s="115">
        <f t="shared" si="3"/>
        <v>43874</v>
      </c>
      <c r="C172" s="67" t="str">
        <f>IF(Data!C151&gt;0,Data!C151,"")</f>
        <v/>
      </c>
      <c r="D172" s="67" t="str">
        <f>IF(Data!C151&gt;0,Data!C151,"")</f>
        <v/>
      </c>
      <c r="E172" s="67" t="str">
        <f>IF(Data!D151&gt;0,Data!D151,"")</f>
        <v/>
      </c>
      <c r="F172" s="67" t="str">
        <f>IF(Data!D151&gt;0,Data!D151,"")</f>
        <v/>
      </c>
      <c r="G172" s="67">
        <f>IF(Data!E151&gt;0,Data!E151,"")</f>
        <v>67.91</v>
      </c>
      <c r="H172" s="67">
        <f>IF(Data!E151&gt;0,Data!E151,"")</f>
        <v>67.91</v>
      </c>
      <c r="I172" s="67">
        <f>IF(Data!E151&gt;0,Data!E151,"")</f>
        <v>67.91</v>
      </c>
      <c r="J172" s="67">
        <f>IF(Data!F151&gt;0,Data!F151,"")</f>
        <v>68.48</v>
      </c>
      <c r="K172" s="67">
        <f>IF(Data!F151&gt;0,Data!F151,"")</f>
        <v>68.48</v>
      </c>
      <c r="L172" s="67">
        <f>IF(Data!G151&gt;0,Data!G151,"")</f>
        <v>69.31</v>
      </c>
      <c r="M172" s="67">
        <f>IF(Data!G151&gt;0,Data!G151,"")</f>
        <v>69.31</v>
      </c>
      <c r="N172" s="67">
        <f>IF(Data!G151&gt;0,Data!G151,"")</f>
        <v>69.31</v>
      </c>
    </row>
    <row r="173" spans="1:14">
      <c r="A173" s="68"/>
      <c r="B173" s="115">
        <f t="shared" si="3"/>
        <v>43881</v>
      </c>
      <c r="C173" s="67" t="str">
        <f>IF(Data!C152&gt;0,Data!C152,"")</f>
        <v/>
      </c>
      <c r="D173" s="67" t="str">
        <f>IF(Data!C152&gt;0,Data!C152,"")</f>
        <v/>
      </c>
      <c r="E173" s="67" t="str">
        <f>IF(Data!D152&gt;0,Data!D152,"")</f>
        <v/>
      </c>
      <c r="F173" s="67" t="str">
        <f>IF(Data!D152&gt;0,Data!D152,"")</f>
        <v/>
      </c>
      <c r="G173" s="67">
        <f>IF(Data!E152&gt;0,Data!E152,"")</f>
        <v>67.75</v>
      </c>
      <c r="H173" s="67">
        <f>IF(Data!E152&gt;0,Data!E152,"")</f>
        <v>67.75</v>
      </c>
      <c r="I173" s="67">
        <f>IF(Data!E152&gt;0,Data!E152,"")</f>
        <v>67.75</v>
      </c>
      <c r="J173" s="67">
        <f>IF(Data!F152&gt;0,Data!F152,"")</f>
        <v>68.63</v>
      </c>
      <c r="K173" s="67">
        <f>IF(Data!F152&gt;0,Data!F152,"")</f>
        <v>68.63</v>
      </c>
      <c r="L173" s="67">
        <f>IF(Data!G152&gt;0,Data!G152,"")</f>
        <v>69.5</v>
      </c>
      <c r="M173" s="67">
        <f>IF(Data!G152&gt;0,Data!G152,"")</f>
        <v>69.5</v>
      </c>
      <c r="N173" s="67">
        <f>IF(Data!G152&gt;0,Data!G152,"")</f>
        <v>69.5</v>
      </c>
    </row>
    <row r="174" spans="1:14">
      <c r="A174" s="68"/>
      <c r="B174" s="115">
        <f t="shared" si="3"/>
        <v>43888</v>
      </c>
      <c r="C174" s="67" t="str">
        <f>IF(Data!C153&gt;0,Data!C153,"")</f>
        <v/>
      </c>
      <c r="D174" s="67" t="str">
        <f>IF(Data!C153&gt;0,Data!C153,"")</f>
        <v/>
      </c>
      <c r="E174" s="67" t="str">
        <f>IF(Data!D153&gt;0,Data!D153,"")</f>
        <v/>
      </c>
      <c r="F174" s="67" t="str">
        <f>IF(Data!D153&gt;0,Data!D153,"")</f>
        <v/>
      </c>
      <c r="G174" s="67">
        <f>IF(Data!E153&gt;0,Data!E153,"")</f>
        <v>68.75</v>
      </c>
      <c r="H174" s="67">
        <f>IF(Data!E153&gt;0,Data!E153,"")</f>
        <v>68.75</v>
      </c>
      <c r="I174" s="67">
        <f>IF(Data!E153&gt;0,Data!E153,"")</f>
        <v>68.75</v>
      </c>
      <c r="J174" s="67">
        <f>IF(Data!F153&gt;0,Data!F153,"")</f>
        <v>69.37</v>
      </c>
      <c r="K174" s="67">
        <f>IF(Data!F153&gt;0,Data!F153,"")</f>
        <v>69.37</v>
      </c>
      <c r="L174" s="67">
        <f>IF(Data!G153&gt;0,Data!G153,"")</f>
        <v>70.239999999999995</v>
      </c>
      <c r="M174" s="67">
        <f>IF(Data!G153&gt;0,Data!G153,"")</f>
        <v>70.239999999999995</v>
      </c>
      <c r="N174" s="67">
        <f>IF(Data!G153&gt;0,Data!G153,"")</f>
        <v>70.239999999999995</v>
      </c>
    </row>
    <row r="175" spans="1:14">
      <c r="A175" s="68"/>
      <c r="B175" s="115">
        <f t="shared" si="3"/>
        <v>43895</v>
      </c>
      <c r="C175" s="67" t="str">
        <f>IF(Data!C154&gt;0,Data!C154,"")</f>
        <v/>
      </c>
      <c r="D175" s="67" t="str">
        <f>IF(Data!C154&gt;0,Data!C154,"")</f>
        <v/>
      </c>
      <c r="E175" s="67" t="str">
        <f>IF(Data!D154&gt;0,Data!D154,"")</f>
        <v/>
      </c>
      <c r="F175" s="67" t="str">
        <f>IF(Data!D154&gt;0,Data!D154,"")</f>
        <v/>
      </c>
      <c r="G175" s="67">
        <f>IF(Data!E154&gt;0,Data!E154,"")</f>
        <v>62.6</v>
      </c>
      <c r="H175" s="67">
        <f>IF(Data!E154&gt;0,Data!E154,"")</f>
        <v>62.6</v>
      </c>
      <c r="I175" s="67">
        <f>IF(Data!E154&gt;0,Data!E154,"")</f>
        <v>62.6</v>
      </c>
      <c r="J175" s="67">
        <f>IF(Data!F154&gt;0,Data!F154,"")</f>
        <v>62.5</v>
      </c>
      <c r="K175" s="67">
        <f>IF(Data!F154&gt;0,Data!F154,"")</f>
        <v>62.5</v>
      </c>
      <c r="L175" s="67">
        <f>IF(Data!G154&gt;0,Data!G154,"")</f>
        <v>63.28</v>
      </c>
      <c r="M175" s="67">
        <f>IF(Data!G154&gt;0,Data!G154,"")</f>
        <v>63.28</v>
      </c>
      <c r="N175" s="67">
        <f>IF(Data!G154&gt;0,Data!G154,"")</f>
        <v>63.28</v>
      </c>
    </row>
    <row r="176" spans="1:14">
      <c r="A176" s="68"/>
      <c r="B176" s="115">
        <f t="shared" si="3"/>
        <v>43902</v>
      </c>
      <c r="C176" s="67" t="str">
        <f>IF(Data!C155&gt;0,Data!C155,"")</f>
        <v/>
      </c>
      <c r="D176" s="67" t="str">
        <f>IF(Data!C155&gt;0,Data!C155,"")</f>
        <v/>
      </c>
      <c r="E176" s="67" t="str">
        <f>IF(Data!D155&gt;0,Data!D155,"")</f>
        <v/>
      </c>
      <c r="F176" s="67" t="str">
        <f>IF(Data!D155&gt;0,Data!D155,"")</f>
        <v/>
      </c>
      <c r="G176" s="67">
        <f>IF(Data!E155&gt;0,Data!E155,"")</f>
        <v>67.113159999999993</v>
      </c>
      <c r="H176" s="67">
        <f>IF(Data!E155&gt;0,Data!E155,"")</f>
        <v>67.113159999999993</v>
      </c>
      <c r="I176" s="67">
        <f>IF(Data!E155&gt;0,Data!E155,"")</f>
        <v>67.113159999999993</v>
      </c>
      <c r="J176" s="67">
        <f>IF(Data!F155&gt;0,Data!F155,"")</f>
        <v>63.35</v>
      </c>
      <c r="K176" s="67">
        <f>IF(Data!F155&gt;0,Data!F155,"")</f>
        <v>63.35</v>
      </c>
      <c r="L176" s="67">
        <f>IF(Data!G155&gt;0,Data!G155,"")</f>
        <v>64.03</v>
      </c>
      <c r="M176" s="67">
        <f>IF(Data!G155&gt;0,Data!G155,"")</f>
        <v>64.03</v>
      </c>
      <c r="N176" s="67">
        <f>IF(Data!G155&gt;0,Data!G155,"")</f>
        <v>64.03</v>
      </c>
    </row>
    <row r="177" spans="1:14">
      <c r="A177" s="68"/>
      <c r="B177" s="115">
        <f t="shared" si="3"/>
        <v>43909</v>
      </c>
      <c r="C177" s="67" t="str">
        <f>IF(Data!C156&gt;0,Data!C156,"")</f>
        <v/>
      </c>
      <c r="D177" s="67" t="str">
        <f>IF(Data!C156&gt;0,Data!C156,"")</f>
        <v/>
      </c>
      <c r="E177" s="67" t="str">
        <f>IF(Data!D156&gt;0,Data!D156,"")</f>
        <v/>
      </c>
      <c r="F177" s="67" t="str">
        <f>IF(Data!D156&gt;0,Data!D156,"")</f>
        <v/>
      </c>
      <c r="G177" s="67">
        <f>IF(Data!E156&gt;0,Data!E156,"")</f>
        <v>67.113159999999993</v>
      </c>
      <c r="H177" s="67">
        <f>IF(Data!E156&gt;0,Data!E156,"")</f>
        <v>67.113159999999993</v>
      </c>
      <c r="I177" s="67">
        <f>IF(Data!E156&gt;0,Data!E156,"")</f>
        <v>67.113159999999993</v>
      </c>
      <c r="J177" s="67">
        <f>IF(Data!F156&gt;0,Data!F156,"")</f>
        <v>59.699999999999996</v>
      </c>
      <c r="K177" s="67">
        <f>IF(Data!F156&gt;0,Data!F156,"")</f>
        <v>59.699999999999996</v>
      </c>
      <c r="L177" s="67">
        <f>IF(Data!G156&gt;0,Data!G156,"")</f>
        <v>60.35</v>
      </c>
      <c r="M177" s="67">
        <f>IF(Data!G156&gt;0,Data!G156,"")</f>
        <v>60.35</v>
      </c>
      <c r="N177" s="67">
        <f>IF(Data!G156&gt;0,Data!G156,"")</f>
        <v>60.35</v>
      </c>
    </row>
    <row r="178" spans="1:14">
      <c r="A178" s="68"/>
      <c r="B178" s="115">
        <f t="shared" si="3"/>
        <v>43916</v>
      </c>
      <c r="C178" s="67" t="str">
        <f>IF(Data!C157&gt;0,Data!C157,"")</f>
        <v/>
      </c>
      <c r="D178" s="67" t="str">
        <f>IF(Data!C157&gt;0,Data!C157,"")</f>
        <v/>
      </c>
      <c r="E178" s="67" t="str">
        <f>IF(Data!D157&gt;0,Data!D157,"")</f>
        <v/>
      </c>
      <c r="F178" s="67" t="str">
        <f>IF(Data!D157&gt;0,Data!D157,"")</f>
        <v/>
      </c>
      <c r="G178" s="67">
        <f>IF(Data!E157&gt;0,Data!E157,"")</f>
        <v>67.113159999999993</v>
      </c>
      <c r="H178" s="67">
        <f>IF(Data!E157&gt;0,Data!E157,"")</f>
        <v>67.113159999999993</v>
      </c>
      <c r="I178" s="67">
        <f>IF(Data!E157&gt;0,Data!E157,"")</f>
        <v>67.113159999999993</v>
      </c>
      <c r="J178" s="67">
        <f>IF(Data!F157&gt;0,Data!F157,"")</f>
        <v>54.930000000000007</v>
      </c>
      <c r="K178" s="67">
        <f>IF(Data!F157&gt;0,Data!F157,"")</f>
        <v>54.930000000000007</v>
      </c>
      <c r="L178" s="67">
        <f>IF(Data!G157&gt;0,Data!G157,"")</f>
        <v>54.95</v>
      </c>
      <c r="M178" s="67">
        <f>IF(Data!G157&gt;0,Data!G157,"")</f>
        <v>54.95</v>
      </c>
      <c r="N178" s="67">
        <f>IF(Data!G157&gt;0,Data!G157,"")</f>
        <v>54.95</v>
      </c>
    </row>
    <row r="179" spans="1:14">
      <c r="A179" s="68"/>
      <c r="B179" s="115">
        <f t="shared" si="3"/>
        <v>43923</v>
      </c>
      <c r="C179" s="67" t="str">
        <f>IF(Data!C158&gt;0,Data!C158,"")</f>
        <v/>
      </c>
      <c r="D179" s="67" t="str">
        <f>IF(Data!C158&gt;0,Data!C158,"")</f>
        <v/>
      </c>
      <c r="E179" s="67" t="str">
        <f>IF(Data!D158&gt;0,Data!D158,"")</f>
        <v/>
      </c>
      <c r="F179" s="67" t="str">
        <f>IF(Data!D158&gt;0,Data!D158,"")</f>
        <v/>
      </c>
      <c r="G179" s="67">
        <f>IF(Data!E158&gt;0,Data!E158,"")</f>
        <v>67.113159999999993</v>
      </c>
      <c r="H179" s="67">
        <f>IF(Data!E158&gt;0,Data!E158,"")</f>
        <v>67.113159999999993</v>
      </c>
      <c r="I179" s="67">
        <f>IF(Data!E158&gt;0,Data!E158,"")</f>
        <v>67.113159999999993</v>
      </c>
      <c r="J179" s="67">
        <f>IF(Data!F158&gt;0,Data!F158,"")</f>
        <v>52.779999999999994</v>
      </c>
      <c r="K179" s="67">
        <f>IF(Data!F158&gt;0,Data!F158,"")</f>
        <v>52.779999999999994</v>
      </c>
      <c r="L179" s="67">
        <f>IF(Data!G158&gt;0,Data!G158,"")</f>
        <v>52.830000000000005</v>
      </c>
      <c r="M179" s="67">
        <f>IF(Data!G158&gt;0,Data!G158,"")</f>
        <v>52.830000000000005</v>
      </c>
      <c r="N179" s="67">
        <f>IF(Data!G158&gt;0,Data!G158,"")</f>
        <v>52.830000000000005</v>
      </c>
    </row>
    <row r="180" spans="1:14">
      <c r="A180" s="68"/>
      <c r="B180" s="115">
        <f t="shared" si="3"/>
        <v>43930</v>
      </c>
      <c r="C180" s="67" t="str">
        <f>IF(Data!C159&gt;0,Data!C159,"")</f>
        <v/>
      </c>
      <c r="D180" s="67" t="str">
        <f>IF(Data!C159&gt;0,Data!C159,"")</f>
        <v/>
      </c>
      <c r="E180" s="67" t="str">
        <f>IF(Data!D159&gt;0,Data!D159,"")</f>
        <v/>
      </c>
      <c r="F180" s="67" t="str">
        <f>IF(Data!D159&gt;0,Data!D159,"")</f>
        <v/>
      </c>
      <c r="G180" s="67" t="str">
        <f>IF(Data!E159&gt;0,Data!E159,"")</f>
        <v/>
      </c>
      <c r="H180" s="67" t="str">
        <f>IF(Data!E159&gt;0,Data!E159,"")</f>
        <v/>
      </c>
      <c r="I180" s="67" t="str">
        <f>IF(Data!E159&gt;0,Data!E159,"")</f>
        <v/>
      </c>
      <c r="J180" s="67">
        <f>IF(Data!F159&gt;0,Data!F159,"")</f>
        <v>49.989999999999995</v>
      </c>
      <c r="K180" s="67">
        <f>IF(Data!F159&gt;0,Data!F159,"")</f>
        <v>49.989999999999995</v>
      </c>
      <c r="L180" s="67">
        <f>IF(Data!G159&gt;0,Data!G159,"")</f>
        <v>49.76</v>
      </c>
      <c r="M180" s="67">
        <f>IF(Data!G159&gt;0,Data!G159,"")</f>
        <v>49.76</v>
      </c>
      <c r="N180" s="67">
        <f>IF(Data!G159&gt;0,Data!G159,"")</f>
        <v>49.76</v>
      </c>
    </row>
    <row r="181" spans="1:14">
      <c r="A181" s="68"/>
      <c r="B181" s="115">
        <f t="shared" si="3"/>
        <v>43937</v>
      </c>
      <c r="C181" s="67" t="str">
        <f>IF(Data!C160&gt;0,Data!C160,"")</f>
        <v/>
      </c>
      <c r="D181" s="67" t="str">
        <f>IF(Data!C160&gt;0,Data!C160,"")</f>
        <v/>
      </c>
      <c r="E181" s="67" t="str">
        <f>IF(Data!D160&gt;0,Data!D160,"")</f>
        <v/>
      </c>
      <c r="F181" s="67" t="str">
        <f>IF(Data!D160&gt;0,Data!D160,"")</f>
        <v/>
      </c>
      <c r="G181" s="67" t="str">
        <f>IF(Data!E160&gt;0,Data!E160,"")</f>
        <v/>
      </c>
      <c r="H181" s="67" t="str">
        <f>IF(Data!E160&gt;0,Data!E160,"")</f>
        <v/>
      </c>
      <c r="I181" s="67" t="str">
        <f>IF(Data!E160&gt;0,Data!E160,"")</f>
        <v/>
      </c>
      <c r="J181" s="67">
        <f>IF(Data!F160&gt;0,Data!F160,"")</f>
        <v>54.370000000000005</v>
      </c>
      <c r="K181" s="67">
        <f>IF(Data!F160&gt;0,Data!F160,"")</f>
        <v>54.370000000000005</v>
      </c>
      <c r="L181" s="67">
        <f>IF(Data!G160&gt;0,Data!G160,"")</f>
        <v>54.400000000000006</v>
      </c>
      <c r="M181" s="67">
        <f>IF(Data!G160&gt;0,Data!G160,"")</f>
        <v>54.400000000000006</v>
      </c>
      <c r="N181" s="67">
        <f>IF(Data!G160&gt;0,Data!G160,"")</f>
        <v>54.400000000000006</v>
      </c>
    </row>
    <row r="182" spans="1:14">
      <c r="A182" s="68"/>
      <c r="B182" s="115">
        <f t="shared" si="3"/>
        <v>43944</v>
      </c>
      <c r="C182" s="67" t="str">
        <f>IF(Data!C161&gt;0,Data!C161,"")</f>
        <v/>
      </c>
      <c r="D182" s="67" t="str">
        <f>IF(Data!C161&gt;0,Data!C161,"")</f>
        <v/>
      </c>
      <c r="E182" s="67" t="str">
        <f>IF(Data!D161&gt;0,Data!D161,"")</f>
        <v/>
      </c>
      <c r="F182" s="67" t="str">
        <f>IF(Data!D161&gt;0,Data!D161,"")</f>
        <v/>
      </c>
      <c r="G182" s="67" t="str">
        <f>IF(Data!E161&gt;0,Data!E161,"")</f>
        <v/>
      </c>
      <c r="H182" s="67" t="str">
        <f>IF(Data!E161&gt;0,Data!E161,"")</f>
        <v/>
      </c>
      <c r="I182" s="67" t="str">
        <f>IF(Data!E161&gt;0,Data!E161,"")</f>
        <v/>
      </c>
      <c r="J182" s="67">
        <f>IF(Data!F161&gt;0,Data!F161,"")</f>
        <v>52.79</v>
      </c>
      <c r="K182" s="67">
        <f>IF(Data!F161&gt;0,Data!F161,"")</f>
        <v>52.79</v>
      </c>
      <c r="L182" s="67">
        <f>IF(Data!G161&gt;0,Data!G161,"")</f>
        <v>53.019999999999996</v>
      </c>
      <c r="M182" s="67">
        <f>IF(Data!G161&gt;0,Data!G161,"")</f>
        <v>53.019999999999996</v>
      </c>
      <c r="N182" s="67">
        <f>IF(Data!G161&gt;0,Data!G161,"")</f>
        <v>53.019999999999996</v>
      </c>
    </row>
    <row r="183" spans="1:14">
      <c r="A183" s="68"/>
      <c r="B183" s="115">
        <f t="shared" si="3"/>
        <v>43951</v>
      </c>
      <c r="C183" s="67" t="str">
        <f>IF(Data!C162&gt;0,Data!C162,"")</f>
        <v/>
      </c>
      <c r="D183" s="67" t="str">
        <f>IF(Data!C162&gt;0,Data!C162,"")</f>
        <v/>
      </c>
      <c r="E183" s="67" t="str">
        <f>IF(Data!D162&gt;0,Data!D162,"")</f>
        <v/>
      </c>
      <c r="F183" s="67" t="str">
        <f>IF(Data!D162&gt;0,Data!D162,"")</f>
        <v/>
      </c>
      <c r="G183" s="67" t="str">
        <f>IF(Data!E162&gt;0,Data!E162,"")</f>
        <v/>
      </c>
      <c r="H183" s="67" t="str">
        <f>IF(Data!E162&gt;0,Data!E162,"")</f>
        <v/>
      </c>
      <c r="I183" s="67" t="str">
        <f>IF(Data!E162&gt;0,Data!E162,"")</f>
        <v/>
      </c>
      <c r="J183" s="67">
        <f>IF(Data!F162&gt;0,Data!F162,"")</f>
        <v>56.879999999999995</v>
      </c>
      <c r="K183" s="67">
        <f>IF(Data!F162&gt;0,Data!F162,"")</f>
        <v>56.879999999999995</v>
      </c>
      <c r="L183" s="67">
        <f>IF(Data!G162&gt;0,Data!G162,"")</f>
        <v>56.37</v>
      </c>
      <c r="M183" s="67">
        <f>IF(Data!G162&gt;0,Data!G162,"")</f>
        <v>56.37</v>
      </c>
      <c r="N183" s="67">
        <f>IF(Data!G162&gt;0,Data!G162,"")</f>
        <v>56.37</v>
      </c>
    </row>
    <row r="184" spans="1:14">
      <c r="A184" s="68"/>
      <c r="B184" s="115">
        <f t="shared" si="3"/>
        <v>43958</v>
      </c>
      <c r="C184" s="67" t="str">
        <f>IF(Data!C163&gt;0,Data!C163,"")</f>
        <v/>
      </c>
      <c r="D184" s="67" t="str">
        <f>IF(Data!C163&gt;0,Data!C163,"")</f>
        <v/>
      </c>
      <c r="E184" s="67" t="str">
        <f>IF(Data!D163&gt;0,Data!D163,"")</f>
        <v/>
      </c>
      <c r="F184" s="67" t="str">
        <f>IF(Data!D163&gt;0,Data!D163,"")</f>
        <v/>
      </c>
      <c r="G184" s="67" t="str">
        <f>IF(Data!E163&gt;0,Data!E163,"")</f>
        <v/>
      </c>
      <c r="H184" s="67" t="str">
        <f>IF(Data!E163&gt;0,Data!E163,"")</f>
        <v/>
      </c>
      <c r="I184" s="67" t="str">
        <f>IF(Data!E163&gt;0,Data!E163,"")</f>
        <v/>
      </c>
      <c r="J184" s="67">
        <f>IF(Data!F163&gt;0,Data!F163,"")</f>
        <v>58.06</v>
      </c>
      <c r="K184" s="67">
        <f>IF(Data!F163&gt;0,Data!F163,"")</f>
        <v>58.06</v>
      </c>
      <c r="L184" s="67">
        <f>IF(Data!G163&gt;0,Data!G163,"")</f>
        <v>57.33</v>
      </c>
      <c r="M184" s="67">
        <f>IF(Data!G163&gt;0,Data!G163,"")</f>
        <v>57.33</v>
      </c>
      <c r="N184" s="67">
        <f>IF(Data!G163&gt;0,Data!G163,"")</f>
        <v>57.33</v>
      </c>
    </row>
    <row r="185" spans="1:14">
      <c r="A185" s="68"/>
      <c r="B185" s="115">
        <f t="shared" si="3"/>
        <v>43965</v>
      </c>
      <c r="C185" s="67" t="str">
        <f>IF(Data!C164&gt;0,Data!C164,"")</f>
        <v/>
      </c>
      <c r="D185" s="67" t="str">
        <f>IF(Data!C164&gt;0,Data!C164,"")</f>
        <v/>
      </c>
      <c r="E185" s="67" t="str">
        <f>IF(Data!D164&gt;0,Data!D164,"")</f>
        <v/>
      </c>
      <c r="F185" s="67" t="str">
        <f>IF(Data!D164&gt;0,Data!D164,"")</f>
        <v/>
      </c>
      <c r="G185" s="67" t="str">
        <f>IF(Data!E164&gt;0,Data!E164,"")</f>
        <v/>
      </c>
      <c r="H185" s="67" t="str">
        <f>IF(Data!E164&gt;0,Data!E164,"")</f>
        <v/>
      </c>
      <c r="I185" s="67" t="str">
        <f>IF(Data!E164&gt;0,Data!E164,"")</f>
        <v/>
      </c>
      <c r="J185" s="67">
        <f>IF(Data!F164&gt;0,Data!F164,"")</f>
        <v>53.749499999999998</v>
      </c>
      <c r="K185" s="67">
        <f>IF(Data!F164&gt;0,Data!F164,"")</f>
        <v>53.749499999999998</v>
      </c>
      <c r="L185" s="67">
        <f>IF(Data!G164&gt;0,Data!G164,"")</f>
        <v>55.39</v>
      </c>
      <c r="M185" s="67">
        <f>IF(Data!G164&gt;0,Data!G164,"")</f>
        <v>55.39</v>
      </c>
      <c r="N185" s="67">
        <f>IF(Data!G164&gt;0,Data!G164,"")</f>
        <v>55.39</v>
      </c>
    </row>
    <row r="186" spans="1:14">
      <c r="A186" s="68"/>
      <c r="B186" s="115">
        <f t="shared" si="3"/>
        <v>43972</v>
      </c>
      <c r="C186" s="67" t="str">
        <f>IF(Data!C165&gt;0,Data!C165,"")</f>
        <v/>
      </c>
      <c r="D186" s="67" t="str">
        <f>IF(Data!C165&gt;0,Data!C165,"")</f>
        <v/>
      </c>
      <c r="E186" s="67" t="str">
        <f>IF(Data!D165&gt;0,Data!D165,"")</f>
        <v/>
      </c>
      <c r="F186" s="67" t="str">
        <f>IF(Data!D165&gt;0,Data!D165,"")</f>
        <v/>
      </c>
      <c r="G186" s="67" t="str">
        <f>IF(Data!E165&gt;0,Data!E165,"")</f>
        <v/>
      </c>
      <c r="H186" s="67" t="str">
        <f>IF(Data!E165&gt;0,Data!E165,"")</f>
        <v/>
      </c>
      <c r="I186" s="67" t="str">
        <f>IF(Data!E165&gt;0,Data!E165,"")</f>
        <v/>
      </c>
      <c r="J186" s="67">
        <f>IF(Data!F165&gt;0,Data!F165,"")</f>
        <v>57.052999999999997</v>
      </c>
      <c r="K186" s="67">
        <f>IF(Data!F165&gt;0,Data!F165,"")</f>
        <v>57.052999999999997</v>
      </c>
      <c r="L186" s="67">
        <f>IF(Data!G165&gt;0,Data!G165,"")</f>
        <v>57.85</v>
      </c>
      <c r="M186" s="67">
        <f>IF(Data!G165&gt;0,Data!G165,"")</f>
        <v>57.85</v>
      </c>
      <c r="N186" s="67">
        <f>IF(Data!G165&gt;0,Data!G165,"")</f>
        <v>57.85</v>
      </c>
    </row>
    <row r="187" spans="1:14">
      <c r="A187" s="68"/>
      <c r="B187" s="115">
        <f t="shared" si="3"/>
        <v>43979</v>
      </c>
      <c r="C187" s="67" t="str">
        <f>IF(Data!C166&gt;0,Data!C166,"")</f>
        <v/>
      </c>
      <c r="D187" s="67" t="str">
        <f>IF(Data!C166&gt;0,Data!C166,"")</f>
        <v/>
      </c>
      <c r="E187" s="67" t="str">
        <f>IF(Data!D166&gt;0,Data!D166,"")</f>
        <v/>
      </c>
      <c r="F187" s="67" t="str">
        <f>IF(Data!D166&gt;0,Data!D166,"")</f>
        <v/>
      </c>
      <c r="G187" s="67" t="str">
        <f>IF(Data!E166&gt;0,Data!E166,"")</f>
        <v/>
      </c>
      <c r="H187" s="67" t="str">
        <f>IF(Data!E166&gt;0,Data!E166,"")</f>
        <v/>
      </c>
      <c r="I187" s="67" t="str">
        <f>IF(Data!E166&gt;0,Data!E166,"")</f>
        <v/>
      </c>
      <c r="J187" s="67">
        <f>IF(Data!F166&gt;0,Data!F166,"")</f>
        <v>57.052999999999997</v>
      </c>
      <c r="K187" s="67">
        <f>IF(Data!F166&gt;0,Data!F166,"")</f>
        <v>57.052999999999997</v>
      </c>
      <c r="L187" s="67">
        <f>IF(Data!G166&gt;0,Data!G166,"")</f>
        <v>58.06</v>
      </c>
      <c r="M187" s="67">
        <f>IF(Data!G166&gt;0,Data!G166,"")</f>
        <v>58.06</v>
      </c>
      <c r="N187" s="67">
        <f>IF(Data!G166&gt;0,Data!G166,"")</f>
        <v>58.06</v>
      </c>
    </row>
    <row r="188" spans="1:14">
      <c r="A188" s="68"/>
      <c r="B188" s="115">
        <f t="shared" si="3"/>
        <v>43986</v>
      </c>
      <c r="C188" s="67" t="str">
        <f>IF(Data!C167&gt;0,Data!C167,"")</f>
        <v/>
      </c>
      <c r="D188" s="67" t="str">
        <f>IF(Data!C167&gt;0,Data!C167,"")</f>
        <v/>
      </c>
      <c r="E188" s="67" t="str">
        <f>IF(Data!D167&gt;0,Data!D167,"")</f>
        <v/>
      </c>
      <c r="F188" s="67" t="str">
        <f>IF(Data!D167&gt;0,Data!D167,"")</f>
        <v/>
      </c>
      <c r="G188" s="67" t="str">
        <f>IF(Data!E167&gt;0,Data!E167,"")</f>
        <v/>
      </c>
      <c r="H188" s="67" t="str">
        <f>IF(Data!E167&gt;0,Data!E167,"")</f>
        <v/>
      </c>
      <c r="I188" s="67" t="str">
        <f>IF(Data!E167&gt;0,Data!E167,"")</f>
        <v/>
      </c>
      <c r="J188" s="67">
        <f>IF(Data!F167&gt;0,Data!F167,"")</f>
        <v>57.052999999999997</v>
      </c>
      <c r="K188" s="67">
        <f>IF(Data!F167&gt;0,Data!F167,"")</f>
        <v>57.052999999999997</v>
      </c>
      <c r="L188" s="67">
        <f>IF(Data!G167&gt;0,Data!G167,"")</f>
        <v>57.57</v>
      </c>
      <c r="M188" s="67">
        <f>IF(Data!G167&gt;0,Data!G167,"")</f>
        <v>57.57</v>
      </c>
      <c r="N188" s="67">
        <f>IF(Data!G167&gt;0,Data!G167,"")</f>
        <v>57.57</v>
      </c>
    </row>
    <row r="189" spans="1:14">
      <c r="A189" s="68"/>
      <c r="B189" s="115">
        <f t="shared" si="3"/>
        <v>43993</v>
      </c>
      <c r="C189" s="67" t="str">
        <f>IF(Data!C168&gt;0,Data!C168,"")</f>
        <v/>
      </c>
      <c r="D189" s="67" t="str">
        <f>IF(Data!C168&gt;0,Data!C168,"")</f>
        <v/>
      </c>
      <c r="E189" s="67" t="str">
        <f>IF(Data!D168&gt;0,Data!D168,"")</f>
        <v/>
      </c>
      <c r="F189" s="67" t="str">
        <f>IF(Data!D168&gt;0,Data!D168,"")</f>
        <v/>
      </c>
      <c r="G189" s="67" t="str">
        <f>IF(Data!E168&gt;0,Data!E168,"")</f>
        <v/>
      </c>
      <c r="H189" s="67" t="str">
        <f>IF(Data!E168&gt;0,Data!E168,"")</f>
        <v/>
      </c>
      <c r="I189" s="67" t="str">
        <f>IF(Data!E168&gt;0,Data!E168,"")</f>
        <v/>
      </c>
      <c r="J189" s="67" t="str">
        <f>IF(Data!F168&gt;0,Data!F168,"")</f>
        <v/>
      </c>
      <c r="K189" s="67" t="str">
        <f>IF(Data!F168&gt;0,Data!F168,"")</f>
        <v/>
      </c>
      <c r="L189" s="67">
        <f>IF(Data!G168&gt;0,Data!G168,"")</f>
        <v>60</v>
      </c>
      <c r="M189" s="67">
        <f>IF(Data!G168&gt;0,Data!G168,"")</f>
        <v>60</v>
      </c>
      <c r="N189" s="67">
        <f>IF(Data!G168&gt;0,Data!G168,"")</f>
        <v>60</v>
      </c>
    </row>
    <row r="190" spans="1:14">
      <c r="A190" s="68"/>
      <c r="B190" s="115">
        <f t="shared" si="3"/>
        <v>44000</v>
      </c>
      <c r="C190" s="67" t="str">
        <f>IF(Data!C169&gt;0,Data!C169,"")</f>
        <v/>
      </c>
      <c r="D190" s="67" t="str">
        <f>IF(Data!C169&gt;0,Data!C169,"")</f>
        <v/>
      </c>
      <c r="E190" s="67" t="str">
        <f>IF(Data!D169&gt;0,Data!D169,"")</f>
        <v/>
      </c>
      <c r="F190" s="67" t="str">
        <f>IF(Data!D169&gt;0,Data!D169,"")</f>
        <v/>
      </c>
      <c r="G190" s="67" t="str">
        <f>IF(Data!E169&gt;0,Data!E169,"")</f>
        <v/>
      </c>
      <c r="H190" s="67" t="str">
        <f>IF(Data!E169&gt;0,Data!E169,"")</f>
        <v/>
      </c>
      <c r="I190" s="67" t="str">
        <f>IF(Data!E169&gt;0,Data!E169,"")</f>
        <v/>
      </c>
      <c r="J190" s="67" t="str">
        <f>IF(Data!F169&gt;0,Data!F169,"")</f>
        <v/>
      </c>
      <c r="K190" s="67" t="str">
        <f>IF(Data!F169&gt;0,Data!F169,"")</f>
        <v/>
      </c>
      <c r="L190" s="67">
        <f>IF(Data!G169&gt;0,Data!G169,"")</f>
        <v>60.02</v>
      </c>
      <c r="M190" s="67">
        <f>IF(Data!G169&gt;0,Data!G169,"")</f>
        <v>60.02</v>
      </c>
      <c r="N190" s="67">
        <f>IF(Data!G169&gt;0,Data!G169,"")</f>
        <v>60.02</v>
      </c>
    </row>
    <row r="191" spans="1:14">
      <c r="A191" s="68"/>
      <c r="B191" s="115">
        <f t="shared" si="3"/>
        <v>44007</v>
      </c>
      <c r="C191" s="67" t="str">
        <f>IF(Data!C170&gt;0,Data!C170,"")</f>
        <v/>
      </c>
      <c r="D191" s="67" t="str">
        <f>IF(Data!C170&gt;0,Data!C170,"")</f>
        <v/>
      </c>
      <c r="E191" s="67" t="str">
        <f>IF(Data!D170&gt;0,Data!D170,"")</f>
        <v/>
      </c>
      <c r="F191" s="67" t="str">
        <f>IF(Data!D170&gt;0,Data!D170,"")</f>
        <v/>
      </c>
      <c r="G191" s="67" t="str">
        <f>IF(Data!E170&gt;0,Data!E170,"")</f>
        <v/>
      </c>
      <c r="H191" s="67" t="str">
        <f>IF(Data!E170&gt;0,Data!E170,"")</f>
        <v/>
      </c>
      <c r="I191" s="67" t="str">
        <f>IF(Data!E170&gt;0,Data!E170,"")</f>
        <v/>
      </c>
      <c r="J191" s="67" t="str">
        <f>IF(Data!F170&gt;0,Data!F170,"")</f>
        <v/>
      </c>
      <c r="K191" s="67" t="str">
        <f>IF(Data!F170&gt;0,Data!F170,"")</f>
        <v/>
      </c>
      <c r="L191" s="67">
        <f>IF(Data!G170&gt;0,Data!G170,"")</f>
        <v>61.17</v>
      </c>
      <c r="M191" s="67">
        <f>IF(Data!G170&gt;0,Data!G170,"")</f>
        <v>61.17</v>
      </c>
      <c r="N191" s="67">
        <f>IF(Data!G170&gt;0,Data!G170,"")</f>
        <v>61.17</v>
      </c>
    </row>
    <row r="192" spans="1:14">
      <c r="A192" s="68"/>
      <c r="B192" s="115">
        <f t="shared" si="3"/>
        <v>44014</v>
      </c>
      <c r="C192" s="67" t="str">
        <f>IF(Data!C171&gt;0,Data!C171,"")</f>
        <v/>
      </c>
      <c r="D192" s="67" t="str">
        <f>IF(Data!C171&gt;0,Data!C171,"")</f>
        <v/>
      </c>
      <c r="E192" s="67" t="str">
        <f>IF(Data!D171&gt;0,Data!D171,"")</f>
        <v/>
      </c>
      <c r="F192" s="67" t="str">
        <f>IF(Data!D171&gt;0,Data!D171,"")</f>
        <v/>
      </c>
      <c r="G192" s="67" t="str">
        <f>IF(Data!E171&gt;0,Data!E171,"")</f>
        <v/>
      </c>
      <c r="H192" s="67" t="str">
        <f>IF(Data!E171&gt;0,Data!E171,"")</f>
        <v/>
      </c>
      <c r="I192" s="67" t="str">
        <f>IF(Data!E171&gt;0,Data!E171,"")</f>
        <v/>
      </c>
      <c r="J192" s="67" t="str">
        <f>IF(Data!F171&gt;0,Data!F171,"")</f>
        <v/>
      </c>
      <c r="K192" s="67" t="str">
        <f>IF(Data!F171&gt;0,Data!F171,"")</f>
        <v/>
      </c>
      <c r="L192" s="67">
        <f>IF(Data!G171&gt;0,Data!G171,"")</f>
        <v>61.81</v>
      </c>
      <c r="M192" s="67">
        <f>IF(Data!G171&gt;0,Data!G171,"")</f>
        <v>61.81</v>
      </c>
      <c r="N192" s="67">
        <f>IF(Data!G171&gt;0,Data!G171,"")</f>
        <v>61.81</v>
      </c>
    </row>
    <row r="193" spans="1:16">
      <c r="A193" s="68"/>
      <c r="B193" s="115">
        <f t="shared" si="3"/>
        <v>44021</v>
      </c>
      <c r="C193" s="67" t="str">
        <f>IF(Data!C172&gt;0,Data!C172,"")</f>
        <v/>
      </c>
      <c r="D193" s="67" t="str">
        <f>IF(Data!C172&gt;0,Data!C172,"")</f>
        <v/>
      </c>
      <c r="E193" s="67" t="str">
        <f>IF(Data!D172&gt;0,Data!D172,"")</f>
        <v/>
      </c>
      <c r="F193" s="67" t="str">
        <f>IF(Data!D172&gt;0,Data!D172,"")</f>
        <v/>
      </c>
      <c r="G193" s="67" t="str">
        <f>IF(Data!E172&gt;0,Data!E172,"")</f>
        <v/>
      </c>
      <c r="H193" s="67" t="str">
        <f>IF(Data!E172&gt;0,Data!E172,"")</f>
        <v/>
      </c>
      <c r="I193" s="67" t="str">
        <f>IF(Data!E172&gt;0,Data!E172,"")</f>
        <v/>
      </c>
      <c r="J193" s="67" t="str">
        <f>IF(Data!F172&gt;0,Data!F172,"")</f>
        <v/>
      </c>
      <c r="K193" s="67" t="str">
        <f>IF(Data!F172&gt;0,Data!F172,"")</f>
        <v/>
      </c>
      <c r="L193" s="67">
        <f>IF(Data!G172&gt;0,Data!G172,"")</f>
        <v>63.05</v>
      </c>
      <c r="M193" s="67">
        <f>IF(Data!G172&gt;0,Data!G172,"")</f>
        <v>63.05</v>
      </c>
      <c r="N193" s="67">
        <f>IF(Data!G172&gt;0,Data!G172,"")</f>
        <v>63.05</v>
      </c>
    </row>
    <row r="194" spans="1:16">
      <c r="A194" s="68"/>
      <c r="B194" s="115">
        <f t="shared" si="3"/>
        <v>44028</v>
      </c>
      <c r="C194" s="67" t="str">
        <f>IF(Data!C173&gt;0,Data!C173,"")</f>
        <v/>
      </c>
      <c r="D194" s="67" t="str">
        <f>IF(Data!C173&gt;0,Data!C173,"")</f>
        <v/>
      </c>
      <c r="E194" s="67" t="str">
        <f>IF(Data!D173&gt;0,Data!D173,"")</f>
        <v/>
      </c>
      <c r="F194" s="67" t="str">
        <f>IF(Data!D173&gt;0,Data!D173,"")</f>
        <v/>
      </c>
      <c r="G194" s="67" t="str">
        <f>IF(Data!E173&gt;0,Data!E173,"")</f>
        <v/>
      </c>
      <c r="H194" s="67" t="str">
        <f>IF(Data!E173&gt;0,Data!E173,"")</f>
        <v/>
      </c>
      <c r="I194" s="67" t="str">
        <f>IF(Data!E173&gt;0,Data!E173,"")</f>
        <v/>
      </c>
      <c r="J194" s="67" t="str">
        <f>IF(Data!F173&gt;0,Data!F173,"")</f>
        <v/>
      </c>
      <c r="K194" s="67" t="str">
        <f>IF(Data!F173&gt;0,Data!F173,"")</f>
        <v/>
      </c>
      <c r="L194" s="67">
        <f>IF(Data!G173&gt;0,Data!G173,"")</f>
        <v>63.34</v>
      </c>
      <c r="M194" s="67">
        <f>IF(Data!G173&gt;0,Data!G173,"")</f>
        <v>63.34</v>
      </c>
      <c r="N194" s="67">
        <f>IF(Data!G173&gt;0,Data!G173,"")</f>
        <v>63.34</v>
      </c>
    </row>
    <row r="195" spans="1:16">
      <c r="A195" s="68"/>
      <c r="B195" s="115">
        <f t="shared" si="3"/>
        <v>44035</v>
      </c>
      <c r="C195" s="67" t="str">
        <f>IF(Data!C174&gt;0,Data!C174,"")</f>
        <v/>
      </c>
      <c r="D195" s="67" t="str">
        <f>IF(Data!C174&gt;0,Data!C174,"")</f>
        <v/>
      </c>
      <c r="E195" s="67" t="str">
        <f>IF(Data!D174&gt;0,Data!D174,"")</f>
        <v/>
      </c>
      <c r="F195" s="67" t="str">
        <f>IF(Data!D174&gt;0,Data!D174,"")</f>
        <v/>
      </c>
      <c r="G195" s="67" t="str">
        <f>IF(Data!E174&gt;0,Data!E174,"")</f>
        <v/>
      </c>
      <c r="H195" s="67" t="str">
        <f>IF(Data!E174&gt;0,Data!E174,"")</f>
        <v/>
      </c>
      <c r="I195" s="67" t="str">
        <f>IF(Data!E174&gt;0,Data!E174,"")</f>
        <v/>
      </c>
      <c r="J195" s="67" t="str">
        <f>IF(Data!F174&gt;0,Data!F174,"")</f>
        <v/>
      </c>
      <c r="K195" s="67" t="str">
        <f>IF(Data!F174&gt;0,Data!F174,"")</f>
        <v/>
      </c>
      <c r="L195" s="67" t="str">
        <f>IF(Data!G174&gt;0,Data!G174,"")</f>
        <v/>
      </c>
      <c r="M195" s="67" t="str">
        <f>IF(Data!G174&gt;0,Data!G174,"")</f>
        <v/>
      </c>
      <c r="N195" s="67" t="str">
        <f>IF(Data!G174&gt;0,Data!G174,"")</f>
        <v/>
      </c>
    </row>
    <row r="196" spans="1:16">
      <c r="A196" s="68"/>
      <c r="B196" s="115"/>
      <c r="C196" s="67" t="str">
        <f>IF(Data!C175&gt;0,Data!C175,"")</f>
        <v/>
      </c>
      <c r="D196" s="67" t="str">
        <f>IF(Data!C175&gt;0,Data!C175,"")</f>
        <v/>
      </c>
      <c r="E196" s="67" t="str">
        <f>IF(Data!C175&gt;0,Data!D175,"")</f>
        <v/>
      </c>
      <c r="F196" s="67" t="str">
        <f>IF(Data!D175&gt;0,Data!D175,"")</f>
        <v/>
      </c>
      <c r="G196" s="67" t="str">
        <f>IF(Data!E175&gt;0,Data!E175,"")</f>
        <v/>
      </c>
      <c r="H196" s="67" t="str">
        <f>IF(Data!E175&gt;0,Data!E175,"")</f>
        <v/>
      </c>
      <c r="I196" s="67" t="str">
        <f>IF(Data!E175&gt;0,Data!E175,"")</f>
        <v/>
      </c>
      <c r="J196" s="67" t="str">
        <f>IF(Data!E175&gt;0,Data!F175,"")</f>
        <v/>
      </c>
      <c r="K196" s="67" t="str">
        <f>IF(Data!F175&gt;0,Data!F175,"")</f>
        <v/>
      </c>
      <c r="L196" s="67" t="str">
        <f>IF(Data!F175&gt;0,Data!G175,"")</f>
        <v/>
      </c>
      <c r="M196" s="67" t="str">
        <f>IF(Data!G175&gt;0,Data!G175,"")</f>
        <v/>
      </c>
      <c r="N196" s="67" t="str">
        <f>IF(Data!G175&gt;0,Data!G175,"")</f>
        <v/>
      </c>
    </row>
    <row r="197" spans="1:16">
      <c r="A197" s="68"/>
      <c r="B197" s="115"/>
      <c r="C197" s="67" t="str">
        <f>IF(Data!C176&gt;0,Data!C176,"")</f>
        <v/>
      </c>
      <c r="D197" s="67" t="str">
        <f>IF(Data!C176&gt;0,Data!C176,"")</f>
        <v/>
      </c>
      <c r="E197" s="67" t="str">
        <f>IF(Data!C176&gt;0,Data!D176,"")</f>
        <v/>
      </c>
      <c r="F197" s="67" t="str">
        <f>IF(Data!D176&gt;0,Data!D176,"")</f>
        <v/>
      </c>
      <c r="G197" s="67" t="str">
        <f>IF(Data!E176&gt;0,Data!E176,"")</f>
        <v/>
      </c>
      <c r="H197" s="67" t="str">
        <f>IF(Data!E176&gt;0,Data!E176,"")</f>
        <v/>
      </c>
      <c r="I197" s="67" t="str">
        <f>IF(Data!E176&gt;0,Data!E176,"")</f>
        <v/>
      </c>
      <c r="J197" s="67" t="str">
        <f>IF(Data!E176&gt;0,Data!F176,"")</f>
        <v/>
      </c>
      <c r="K197" s="67" t="str">
        <f>IF(Data!F176&gt;0,Data!F176,"")</f>
        <v/>
      </c>
      <c r="L197" s="67" t="str">
        <f>IF(Data!F176&gt;0,Data!G176,"")</f>
        <v/>
      </c>
      <c r="M197" s="67" t="str">
        <f>IF(Data!G176&gt;0,Data!G176,"")</f>
        <v/>
      </c>
      <c r="N197" s="67" t="str">
        <f>IF(Data!G176&gt;0,Data!G176,"")</f>
        <v/>
      </c>
    </row>
    <row r="198" spans="1:16">
      <c r="A198" s="68"/>
      <c r="B198" s="115"/>
      <c r="C198" s="67" t="str">
        <f>IF(Data!C177&gt;0,Data!C177,"")</f>
        <v/>
      </c>
      <c r="D198" s="67" t="str">
        <f>IF(Data!C177&gt;0,Data!C177,"")</f>
        <v/>
      </c>
      <c r="E198" s="67" t="str">
        <f>IF(Data!C177&gt;0,Data!D177,"")</f>
        <v/>
      </c>
      <c r="F198" s="67" t="str">
        <f>IF(Data!D177&gt;0,Data!D177,"")</f>
        <v/>
      </c>
      <c r="G198" s="67" t="str">
        <f>IF(Data!E177&gt;0,Data!E177,"")</f>
        <v/>
      </c>
      <c r="H198" s="67" t="str">
        <f>IF(Data!E177&gt;0,Data!E177,"")</f>
        <v/>
      </c>
      <c r="I198" s="67" t="str">
        <f>IF(Data!E177&gt;0,Data!E177,"")</f>
        <v/>
      </c>
      <c r="J198" s="67" t="str">
        <f>IF(Data!E177&gt;0,Data!F177,"")</f>
        <v/>
      </c>
      <c r="K198" s="67" t="str">
        <f>IF(Data!F177&gt;0,Data!F177,"")</f>
        <v/>
      </c>
      <c r="L198" s="67" t="str">
        <f>IF(Data!F177&gt;0,Data!G177,"")</f>
        <v/>
      </c>
      <c r="M198" s="67" t="str">
        <f>IF(Data!G177&gt;0,Data!G177,"")</f>
        <v/>
      </c>
      <c r="N198" s="67" t="str">
        <f>IF(Data!G177&gt;0,Data!G177,"")</f>
        <v/>
      </c>
    </row>
    <row r="199" spans="1:16">
      <c r="A199" s="69"/>
      <c r="B199" s="115"/>
      <c r="C199" s="67" t="str">
        <f>IF(Data!C178&gt;0,Data!C178,"")</f>
        <v/>
      </c>
      <c r="D199" s="67" t="str">
        <f>IF(Data!C178&gt;0,Data!C178,"")</f>
        <v/>
      </c>
      <c r="E199" s="67" t="str">
        <f>IF(Data!C178&gt;0,Data!D178,"")</f>
        <v/>
      </c>
      <c r="F199" s="67" t="str">
        <f>IF(Data!D178&gt;0,Data!D178,"")</f>
        <v/>
      </c>
      <c r="G199" s="67" t="str">
        <f>IF(Data!E178&gt;0,Data!E178,"")</f>
        <v/>
      </c>
      <c r="H199" s="67" t="str">
        <f>IF(Data!E178&gt;0,Data!E178,"")</f>
        <v/>
      </c>
      <c r="I199" s="67" t="str">
        <f>IF(Data!E178&gt;0,Data!E178,"")</f>
        <v/>
      </c>
      <c r="J199" s="67" t="str">
        <f>IF(Data!E178&gt;0,Data!F178,"")</f>
        <v/>
      </c>
      <c r="K199" s="67" t="str">
        <f>IF(Data!F178&gt;0,Data!F178,"")</f>
        <v/>
      </c>
      <c r="L199" s="67" t="str">
        <f>IF(Data!F178&gt;0,Data!G178,"")</f>
        <v/>
      </c>
      <c r="M199" s="67" t="str">
        <f>IF(Data!G178&gt;0,Data!G178,"")</f>
        <v/>
      </c>
      <c r="N199" s="67" t="str">
        <f>IF(Data!G178&gt;0,Data!G178,"")</f>
        <v/>
      </c>
    </row>
    <row r="200" spans="1:16">
      <c r="A200" s="69"/>
      <c r="B200" s="115"/>
      <c r="C200" s="67" t="str">
        <f>IF(Data!C179&gt;0,Data!C179,"")</f>
        <v/>
      </c>
      <c r="D200" s="67" t="str">
        <f>IF(Data!C179&gt;0,Data!C179,"")</f>
        <v/>
      </c>
      <c r="E200" s="67" t="str">
        <f>IF(Data!C179&gt;0,Data!D179,"")</f>
        <v/>
      </c>
      <c r="F200" s="67" t="str">
        <f>IF(Data!D179&gt;0,Data!D179,"")</f>
        <v/>
      </c>
      <c r="G200" s="67" t="str">
        <f>IF(Data!E179&gt;0,Data!E179,"")</f>
        <v/>
      </c>
      <c r="H200" s="67" t="str">
        <f>IF(Data!E179&gt;0,Data!E179,"")</f>
        <v/>
      </c>
      <c r="I200" s="67" t="str">
        <f>IF(Data!E179&gt;0,Data!E179,"")</f>
        <v/>
      </c>
      <c r="J200" s="67" t="str">
        <f>IF(Data!E179&gt;0,Data!F179,"")</f>
        <v/>
      </c>
      <c r="K200" s="67" t="str">
        <f>IF(Data!F179&gt;0,Data!F179,"")</f>
        <v/>
      </c>
      <c r="L200" s="67" t="str">
        <f>IF(Data!F179&gt;0,Data!G179,"")</f>
        <v/>
      </c>
      <c r="M200" s="67" t="str">
        <f>IF(Data!G179&gt;0,Data!G179,"")</f>
        <v/>
      </c>
      <c r="N200" s="67" t="str">
        <f>IF(Data!G179&gt;0,Data!G179,"")</f>
        <v/>
      </c>
    </row>
    <row r="201" spans="1:16" ht="13.8" thickBot="1">
      <c r="A201" s="64"/>
      <c r="B201" s="64"/>
      <c r="C201" s="64"/>
      <c r="D201" s="64"/>
      <c r="E201" s="64"/>
      <c r="F201" s="64"/>
      <c r="G201" s="299" t="str">
        <f>IF(Data!E180&gt;0,Data!E180,"")</f>
        <v/>
      </c>
      <c r="H201" s="299" t="str">
        <f>IF(Data!E180&gt;0,Data!E180,"")</f>
        <v/>
      </c>
      <c r="I201" s="299" t="str">
        <f>IF(Data!E180&gt;0,Data!E180,"")</f>
        <v/>
      </c>
      <c r="J201" s="64"/>
      <c r="K201" s="299" t="str">
        <f>IF(Data!F177&gt;0,Data!F177,"")</f>
        <v/>
      </c>
      <c r="L201" s="299" t="str">
        <f>IF(Data!F177&gt;0,Data!F177,"")</f>
        <v/>
      </c>
      <c r="M201" s="64"/>
      <c r="N201" s="64"/>
    </row>
    <row r="202" spans="1:16">
      <c r="A202" s="181" t="s">
        <v>286</v>
      </c>
      <c r="B202" s="181"/>
      <c r="C202" s="181"/>
      <c r="D202" s="181"/>
      <c r="E202" s="45"/>
      <c r="F202" s="45"/>
      <c r="G202" s="45"/>
      <c r="H202" s="45"/>
      <c r="I202" s="45"/>
      <c r="J202" s="45"/>
      <c r="K202" s="45"/>
      <c r="L202" s="45"/>
      <c r="M202" s="45"/>
      <c r="N202" s="45"/>
    </row>
    <row r="204" spans="1:16">
      <c r="A204" s="196"/>
    </row>
    <row r="205" spans="1:16" ht="13.8" thickBot="1">
      <c r="A205" s="72" t="s">
        <v>360</v>
      </c>
      <c r="B205" s="72"/>
      <c r="C205" s="72"/>
      <c r="D205" s="72"/>
      <c r="E205" s="72"/>
      <c r="F205" s="72"/>
      <c r="G205" s="73"/>
      <c r="H205" s="73"/>
      <c r="I205" s="73"/>
      <c r="J205" s="73"/>
      <c r="K205" s="73"/>
      <c r="L205" s="73"/>
      <c r="M205" s="73"/>
      <c r="N205" s="73"/>
      <c r="O205" s="73"/>
      <c r="P205" s="73"/>
    </row>
    <row r="206" spans="1:16">
      <c r="A206" s="74" t="s">
        <v>29</v>
      </c>
      <c r="B206" s="168" t="s">
        <v>33</v>
      </c>
      <c r="C206" s="621" t="s">
        <v>53</v>
      </c>
      <c r="D206" s="621"/>
      <c r="E206" s="623" t="s">
        <v>34</v>
      </c>
      <c r="F206" s="623"/>
      <c r="G206" s="623"/>
      <c r="H206" s="623"/>
      <c r="I206" s="623"/>
      <c r="J206" s="623"/>
      <c r="K206" s="623"/>
      <c r="L206" s="623"/>
      <c r="M206" s="623"/>
      <c r="N206" s="623"/>
      <c r="O206" s="623"/>
      <c r="P206" s="623"/>
    </row>
    <row r="207" spans="1:16" ht="13.8" thickBot="1">
      <c r="A207" s="76" t="s">
        <v>52</v>
      </c>
      <c r="B207" s="167" t="s">
        <v>49</v>
      </c>
      <c r="C207" s="75"/>
      <c r="D207" s="76"/>
      <c r="E207" s="450" t="s">
        <v>80</v>
      </c>
      <c r="F207" s="451" t="s">
        <v>69</v>
      </c>
      <c r="G207" s="451" t="s">
        <v>70</v>
      </c>
      <c r="H207" s="451" t="s">
        <v>71</v>
      </c>
      <c r="I207" s="451" t="s">
        <v>72</v>
      </c>
      <c r="J207" s="451" t="s">
        <v>73</v>
      </c>
      <c r="K207" s="451" t="s">
        <v>74</v>
      </c>
      <c r="L207" s="451" t="s">
        <v>75</v>
      </c>
      <c r="M207" s="451" t="s">
        <v>76</v>
      </c>
      <c r="N207" s="451" t="s">
        <v>77</v>
      </c>
      <c r="O207" s="451" t="s">
        <v>78</v>
      </c>
      <c r="P207" s="451" t="s">
        <v>79</v>
      </c>
    </row>
    <row r="208" spans="1:16">
      <c r="A208" s="77"/>
      <c r="B208" s="77"/>
      <c r="C208" s="78"/>
      <c r="D208" s="79"/>
      <c r="E208" s="627" t="s">
        <v>159</v>
      </c>
      <c r="F208" s="628"/>
      <c r="G208" s="628"/>
      <c r="H208" s="628"/>
      <c r="I208" s="628"/>
      <c r="J208" s="628"/>
      <c r="K208" s="628"/>
      <c r="L208" s="628"/>
      <c r="M208" s="628"/>
      <c r="N208" s="628"/>
      <c r="O208" s="628"/>
      <c r="P208" s="628"/>
    </row>
    <row r="209" spans="1:16">
      <c r="A209" s="70">
        <v>2019</v>
      </c>
      <c r="B209" s="116">
        <v>43587</v>
      </c>
      <c r="C209" s="586" t="s">
        <v>237</v>
      </c>
      <c r="D209" s="587"/>
      <c r="E209" s="80" t="e">
        <f>IF(C131="","",C131+Data!C$481)</f>
        <v>#REF!</v>
      </c>
      <c r="F209" s="80" t="e">
        <f>IF(D131="","",D131+Data!D$481)</f>
        <v>#REF!</v>
      </c>
      <c r="G209" s="80" t="e">
        <f>IF(E131="","",E131+Data!E$481)</f>
        <v>#REF!</v>
      </c>
      <c r="H209" s="80" t="e">
        <f>IF(F131="","",F131+Data!F$481)</f>
        <v>#REF!</v>
      </c>
      <c r="I209" s="80" t="e">
        <f>IF(G131="","",G131+Data!G$481)</f>
        <v>#REF!</v>
      </c>
      <c r="J209" s="80" t="e">
        <f>IF(H131="","",H131+Data!H$481)</f>
        <v>#REF!</v>
      </c>
      <c r="K209" s="80" t="e">
        <f>IF(I131="","",I131+Data!I$481)</f>
        <v>#REF!</v>
      </c>
      <c r="L209" s="80" t="e">
        <f>IF(J131="","",J131+Data!J$481)</f>
        <v>#REF!</v>
      </c>
      <c r="M209" s="80" t="e">
        <f>IF(K131="","",K131+Data!K$481)</f>
        <v>#REF!</v>
      </c>
      <c r="N209" s="80" t="e">
        <f>IF(L131="","",L131+Data!L$481)</f>
        <v>#REF!</v>
      </c>
      <c r="O209" s="80" t="e">
        <f>IF(M131="","",M131+Data!M$481)</f>
        <v>#REF!</v>
      </c>
      <c r="P209" s="80" t="e">
        <f>IF(N131="","",N131+Data!N$481)</f>
        <v>#REF!</v>
      </c>
    </row>
    <row r="210" spans="1:16">
      <c r="A210" s="81"/>
      <c r="B210" s="116">
        <f>B209+7</f>
        <v>43594</v>
      </c>
      <c r="C210" s="587"/>
      <c r="D210" s="587"/>
      <c r="E210" s="80">
        <f>IF(C132="","",C132+Data!C$481)</f>
        <v>68.064000000000007</v>
      </c>
      <c r="F210" s="80">
        <f>IF(D132="","",D132+Data!D$481)</f>
        <v>68.94</v>
      </c>
      <c r="G210" s="80">
        <f>IF(E132="","",E132+Data!E$481)</f>
        <v>69.498000000000005</v>
      </c>
      <c r="H210" s="80">
        <f>IF(F132="","",F132+Data!F$481)</f>
        <v>72.076000000000008</v>
      </c>
      <c r="I210" s="80">
        <f>IF(G132="","",G132+Data!G$481)</f>
        <v>72.36</v>
      </c>
      <c r="J210" s="80">
        <f>IF(H132="","",H132+Data!H$481)</f>
        <v>69.667999999999992</v>
      </c>
      <c r="K210" s="80">
        <f>IF(I132="","",I132+Data!I$481)</f>
        <v>70.437999999999988</v>
      </c>
      <c r="L210" s="80">
        <f>IF(J132="","",J132+Data!J$481)</f>
        <v>69.066000000000003</v>
      </c>
      <c r="M210" s="80">
        <f>IF(K132="","",K132+Data!K$481)</f>
        <v>69.424000000000007</v>
      </c>
      <c r="N210" s="80">
        <f>IF(L132="","",L132+Data!L$481)</f>
        <v>70.665999999999997</v>
      </c>
      <c r="O210" s="80">
        <f>IF(M132="","",M132+Data!M$481)</f>
        <v>73.667999999999992</v>
      </c>
      <c r="P210" s="80">
        <f>IF(N132="","",N132+Data!N$481)</f>
        <v>75.067999999999998</v>
      </c>
    </row>
    <row r="211" spans="1:16">
      <c r="A211" s="81"/>
      <c r="B211" s="116">
        <f t="shared" ref="B211:B273" si="4">B210+7</f>
        <v>43601</v>
      </c>
      <c r="C211" s="74"/>
      <c r="D211" s="74"/>
      <c r="E211" s="80">
        <f>IF(C133="","",C133+Data!C$481)</f>
        <v>64.554000000000002</v>
      </c>
      <c r="F211" s="80">
        <f>IF(D133="","",D133+Data!D$481)</f>
        <v>65.429999999999993</v>
      </c>
      <c r="G211" s="80">
        <f>IF(E133="","",E133+Data!E$481)</f>
        <v>65.647999999999996</v>
      </c>
      <c r="H211" s="80">
        <f>IF(F133="","",F133+Data!F$481)</f>
        <v>68.225999999999999</v>
      </c>
      <c r="I211" s="80">
        <f>IF(G133="","",G133+Data!G$481)</f>
        <v>68.73</v>
      </c>
      <c r="J211" s="80">
        <f>IF(H133="","",H133+Data!H$481)</f>
        <v>66.037999999999997</v>
      </c>
      <c r="K211" s="80">
        <f>IF(I133="","",I133+Data!I$481)</f>
        <v>66.807999999999993</v>
      </c>
      <c r="L211" s="80">
        <f>IF(J133="","",J133+Data!J$481)</f>
        <v>65.676000000000002</v>
      </c>
      <c r="M211" s="80">
        <f>IF(K133="","",K133+Data!K$481)</f>
        <v>66.034000000000006</v>
      </c>
      <c r="N211" s="80">
        <f>IF(L133="","",L133+Data!L$481)</f>
        <v>67.475999999999999</v>
      </c>
      <c r="O211" s="80">
        <f>IF(M133="","",M133+Data!M$481)</f>
        <v>70.477999999999994</v>
      </c>
      <c r="P211" s="80">
        <f>IF(N133="","",N133+Data!N$481)</f>
        <v>71.878</v>
      </c>
    </row>
    <row r="212" spans="1:16">
      <c r="A212" s="81"/>
      <c r="B212" s="116">
        <f t="shared" si="4"/>
        <v>43608</v>
      </c>
      <c r="C212" s="74"/>
      <c r="D212" s="74"/>
      <c r="E212" s="80">
        <f>IF(C134="","",C134+Data!C$481)</f>
        <v>61.484000000000002</v>
      </c>
      <c r="F212" s="80">
        <f>IF(D134="","",D134+Data!D$481)</f>
        <v>62.360000000000007</v>
      </c>
      <c r="G212" s="80">
        <f>IF(E134="","",E134+Data!E$481)</f>
        <v>62.168000000000006</v>
      </c>
      <c r="H212" s="80">
        <f>IF(F134="","",F134+Data!F$481)</f>
        <v>64.746000000000009</v>
      </c>
      <c r="I212" s="80">
        <f>IF(G134="","",G134+Data!G$481)</f>
        <v>65.440000000000012</v>
      </c>
      <c r="J212" s="80">
        <f>IF(H134="","",H134+Data!H$481)</f>
        <v>62.748000000000005</v>
      </c>
      <c r="K212" s="80">
        <f>IF(I134="","",I134+Data!I$481)</f>
        <v>63.518000000000008</v>
      </c>
      <c r="L212" s="80">
        <f>IF(J134="","",J134+Data!J$481)</f>
        <v>62.935999999999986</v>
      </c>
      <c r="M212" s="80">
        <f>IF(K134="","",K134+Data!K$481)</f>
        <v>63.293999999999997</v>
      </c>
      <c r="N212" s="80">
        <f>IF(L134="","",L134+Data!L$481)</f>
        <v>65.225999999999999</v>
      </c>
      <c r="O212" s="80">
        <f>IF(M134="","",M134+Data!M$481)</f>
        <v>68.227999999999994</v>
      </c>
      <c r="P212" s="80">
        <f>IF(N134="","",N134+Data!N$481)</f>
        <v>69.628</v>
      </c>
    </row>
    <row r="213" spans="1:16">
      <c r="A213" s="81"/>
      <c r="B213" s="116">
        <f t="shared" si="4"/>
        <v>43615</v>
      </c>
      <c r="C213" s="74"/>
      <c r="D213" s="74"/>
      <c r="E213" s="80">
        <f>IF(C135="","",C135+Data!C$481)</f>
        <v>61.014000000000003</v>
      </c>
      <c r="F213" s="80">
        <f>IF(D135="","",D135+Data!D$481)</f>
        <v>61.890000000000008</v>
      </c>
      <c r="G213" s="80">
        <f>IF(E135="","",E135+Data!E$481)</f>
        <v>61.908000000000001</v>
      </c>
      <c r="H213" s="80">
        <f>IF(F135="","",F135+Data!F$481)</f>
        <v>64.486000000000004</v>
      </c>
      <c r="I213" s="80">
        <f>IF(G135="","",G135+Data!G$481)</f>
        <v>64.850000000000009</v>
      </c>
      <c r="J213" s="80">
        <f>IF(H135="","",H135+Data!H$481)</f>
        <v>62.158000000000001</v>
      </c>
      <c r="K213" s="80">
        <f>IF(I135="","",I135+Data!I$481)</f>
        <v>62.928000000000004</v>
      </c>
      <c r="L213" s="80">
        <f>IF(J135="","",J135+Data!J$481)</f>
        <v>62.375999999999998</v>
      </c>
      <c r="M213" s="80">
        <f>IF(K135="","",K135+Data!K$481)</f>
        <v>62.734000000000009</v>
      </c>
      <c r="N213" s="80">
        <f>IF(L135="","",L135+Data!L$481)</f>
        <v>64.736000000000004</v>
      </c>
      <c r="O213" s="80">
        <f>IF(M135="","",M135+Data!M$481)</f>
        <v>67.738</v>
      </c>
      <c r="P213" s="80">
        <f>IF(N135="","",N135+Data!N$481)</f>
        <v>69.138000000000005</v>
      </c>
    </row>
    <row r="214" spans="1:16">
      <c r="A214" s="81"/>
      <c r="B214" s="116">
        <f t="shared" si="4"/>
        <v>43622</v>
      </c>
      <c r="C214" s="74"/>
      <c r="D214" s="74"/>
      <c r="E214" s="80">
        <f>IF(C136="","",C136+Data!C$481)</f>
        <v>62.913999999999994</v>
      </c>
      <c r="F214" s="80">
        <f>IF(D136="","",D136+Data!D$481)</f>
        <v>63.79</v>
      </c>
      <c r="G214" s="80">
        <f>IF(E136="","",E136+Data!E$481)</f>
        <v>63.397999999999996</v>
      </c>
      <c r="H214" s="80">
        <f>IF(F136="","",F136+Data!F$481)</f>
        <v>65.975999999999999</v>
      </c>
      <c r="I214" s="80">
        <f>IF(G136="","",G136+Data!G$481)</f>
        <v>66.23</v>
      </c>
      <c r="J214" s="80">
        <f>IF(H136="","",H136+Data!H$481)</f>
        <v>63.537999999999997</v>
      </c>
      <c r="K214" s="80">
        <f>IF(I136="","",I136+Data!I$481)</f>
        <v>64.307999999999993</v>
      </c>
      <c r="L214" s="80">
        <f>IF(J136="","",J136+Data!J$481)</f>
        <v>63.785999999999994</v>
      </c>
      <c r="M214" s="80">
        <f>IF(K136="","",K136+Data!K$481)</f>
        <v>64.144000000000005</v>
      </c>
      <c r="N214" s="80">
        <f>IF(L136="","",L136+Data!L$481)</f>
        <v>66.156000000000006</v>
      </c>
      <c r="O214" s="80">
        <f>IF(M136="","",M136+Data!M$481)</f>
        <v>69.158000000000001</v>
      </c>
      <c r="P214" s="80">
        <f>IF(N136="","",N136+Data!N$481)</f>
        <v>70.558000000000007</v>
      </c>
    </row>
    <row r="215" spans="1:16">
      <c r="A215" s="81"/>
      <c r="B215" s="116">
        <f t="shared" si="4"/>
        <v>43629</v>
      </c>
      <c r="C215" s="74"/>
      <c r="D215" s="74"/>
      <c r="E215" s="80">
        <f>IF(C137="","",C137+Data!C$481)</f>
        <v>61.193999999999996</v>
      </c>
      <c r="F215" s="80">
        <f>IF(D137="","",D137+Data!D$481)</f>
        <v>62.07</v>
      </c>
      <c r="G215" s="80">
        <f>IF(E137="","",E137+Data!E$481)</f>
        <v>61.748000000000005</v>
      </c>
      <c r="H215" s="80">
        <f>IF(F137="","",F137+Data!F$481)</f>
        <v>64.326000000000008</v>
      </c>
      <c r="I215" s="80">
        <f>IF(G137="","",G137+Data!G$481)</f>
        <v>64.52000000000001</v>
      </c>
      <c r="J215" s="80">
        <f>IF(H137="","",H137+Data!H$481)</f>
        <v>61.828000000000003</v>
      </c>
      <c r="K215" s="80">
        <f>IF(I137="","",I137+Data!I$481)</f>
        <v>62.598000000000006</v>
      </c>
      <c r="L215" s="80">
        <f>IF(J137="","",J137+Data!J$481)</f>
        <v>62.125999999999998</v>
      </c>
      <c r="M215" s="80">
        <f>IF(K137="","",K137+Data!K$481)</f>
        <v>62.484000000000009</v>
      </c>
      <c r="N215" s="80">
        <f>IF(L137="","",L137+Data!L$481)</f>
        <v>64.456000000000003</v>
      </c>
      <c r="O215" s="80">
        <f>IF(M137="","",M137+Data!M$481)</f>
        <v>67.457999999999998</v>
      </c>
      <c r="P215" s="80">
        <f>IF(N137="","",N137+Data!N$481)</f>
        <v>68.858000000000004</v>
      </c>
    </row>
    <row r="216" spans="1:16">
      <c r="A216" s="81"/>
      <c r="B216" s="116">
        <f t="shared" si="4"/>
        <v>43636</v>
      </c>
      <c r="C216" s="74"/>
      <c r="D216" s="74"/>
      <c r="E216" s="80">
        <f>IF(C138="","",C138+Data!C$481)</f>
        <v>60.913999999999994</v>
      </c>
      <c r="F216" s="80">
        <f>IF(D138="","",D138+Data!D$481)</f>
        <v>61.79</v>
      </c>
      <c r="G216" s="80">
        <f>IF(E138="","",E138+Data!E$481)</f>
        <v>61.50800000000001</v>
      </c>
      <c r="H216" s="80">
        <f>IF(F138="","",F138+Data!F$481)</f>
        <v>64.086000000000013</v>
      </c>
      <c r="I216" s="80">
        <f>IF(G138="","",G138+Data!G$481)</f>
        <v>64.290000000000006</v>
      </c>
      <c r="J216" s="80">
        <f>IF(H138="","",H138+Data!H$481)</f>
        <v>61.597999999999999</v>
      </c>
      <c r="K216" s="80">
        <f>IF(I138="","",I138+Data!I$481)</f>
        <v>62.368000000000002</v>
      </c>
      <c r="L216" s="80">
        <f>IF(J138="","",J138+Data!J$481)</f>
        <v>61.835999999999991</v>
      </c>
      <c r="M216" s="80">
        <f>IF(K138="","",K138+Data!K$481)</f>
        <v>62.194000000000003</v>
      </c>
      <c r="N216" s="80">
        <f>IF(L138="","",L138+Data!L$481)</f>
        <v>63.995999999999995</v>
      </c>
      <c r="O216" s="80">
        <f>IF(M138="","",M138+Data!M$481)</f>
        <v>66.99799999999999</v>
      </c>
      <c r="P216" s="80">
        <f>IF(N138="","",N138+Data!N$481)</f>
        <v>68.397999999999996</v>
      </c>
    </row>
    <row r="217" spans="1:16">
      <c r="A217" s="81"/>
      <c r="B217" s="116">
        <f t="shared" si="4"/>
        <v>43643</v>
      </c>
      <c r="C217" s="74"/>
      <c r="D217" s="74"/>
      <c r="E217" s="80">
        <f>IF(C139="","",C139+Data!C$481)</f>
        <v>59.283999999999999</v>
      </c>
      <c r="F217" s="80">
        <f>IF(D139="","",D139+Data!D$481)</f>
        <v>60.160000000000004</v>
      </c>
      <c r="G217" s="80">
        <f>IF(E139="","",E139+Data!E$481)</f>
        <v>61.037999999999997</v>
      </c>
      <c r="H217" s="80">
        <f>IF(F139="","",F139+Data!F$481)</f>
        <v>63.616</v>
      </c>
      <c r="I217" s="80">
        <f>IF(G139="","",G139+Data!G$481)</f>
        <v>64.050000000000011</v>
      </c>
      <c r="J217" s="80">
        <f>IF(H139="","",H139+Data!H$481)</f>
        <v>61.358000000000004</v>
      </c>
      <c r="K217" s="80">
        <f>IF(I139="","",I139+Data!I$481)</f>
        <v>62.128000000000007</v>
      </c>
      <c r="L217" s="80">
        <f>IF(J139="","",J139+Data!J$481)</f>
        <v>61.515999999999998</v>
      </c>
      <c r="M217" s="80">
        <f>IF(K139="","",K139+Data!K$481)</f>
        <v>61.874000000000009</v>
      </c>
      <c r="N217" s="80">
        <f>IF(L139="","",L139+Data!L$481)</f>
        <v>63.786000000000001</v>
      </c>
      <c r="O217" s="80">
        <f>IF(M139="","",M139+Data!M$481)</f>
        <v>66.787999999999997</v>
      </c>
      <c r="P217" s="80">
        <f>IF(N139="","",N139+Data!N$481)</f>
        <v>68.188000000000002</v>
      </c>
    </row>
    <row r="218" spans="1:16">
      <c r="A218" s="81"/>
      <c r="B218" s="116">
        <f t="shared" si="4"/>
        <v>43650</v>
      </c>
      <c r="C218" s="74"/>
      <c r="D218" s="74"/>
      <c r="E218" s="80">
        <f>IF(C140="","",C140+Data!C$481)</f>
        <v>59.773999999999994</v>
      </c>
      <c r="F218" s="80">
        <f>IF(D140="","",D140+Data!D$481)</f>
        <v>60.65</v>
      </c>
      <c r="G218" s="80">
        <f>IF(E140="","",E140+Data!E$481)</f>
        <v>61.168000000000006</v>
      </c>
      <c r="H218" s="80">
        <f>IF(F140="","",F140+Data!F$481)</f>
        <v>63.746000000000009</v>
      </c>
      <c r="I218" s="80">
        <f>IF(G140="","",G140+Data!G$481)</f>
        <v>64.180000000000007</v>
      </c>
      <c r="J218" s="80">
        <f>IF(H140="","",H140+Data!H$481)</f>
        <v>61.488</v>
      </c>
      <c r="K218" s="80">
        <f>IF(I140="","",I140+Data!I$481)</f>
        <v>62.258000000000003</v>
      </c>
      <c r="L218" s="80">
        <f>IF(J140="","",J140+Data!J$481)</f>
        <v>61.635999999999989</v>
      </c>
      <c r="M218" s="80">
        <f>IF(K140="","",K140+Data!K$481)</f>
        <v>61.994</v>
      </c>
      <c r="N218" s="80">
        <f>IF(L140="","",L140+Data!L$481)</f>
        <v>63.906000000000006</v>
      </c>
      <c r="O218" s="80">
        <f>IF(M140="","",M140+Data!M$481)</f>
        <v>66.908000000000001</v>
      </c>
      <c r="P218" s="80">
        <f>IF(N140="","",N140+Data!N$481)</f>
        <v>68.308000000000007</v>
      </c>
    </row>
    <row r="219" spans="1:16">
      <c r="A219" s="81"/>
      <c r="B219" s="116">
        <f t="shared" si="4"/>
        <v>43657</v>
      </c>
      <c r="C219" s="74"/>
      <c r="D219" s="74"/>
      <c r="E219" s="80">
        <f>IF(C141="","",C141+Data!C$481)</f>
        <v>60.333999999999996</v>
      </c>
      <c r="F219" s="80">
        <f>IF(D141="","",D141+Data!D$481)</f>
        <v>61.21</v>
      </c>
      <c r="G219" s="80">
        <f>IF(E141="","",E141+Data!E$481)</f>
        <v>62.328000000000003</v>
      </c>
      <c r="H219" s="80">
        <f>IF(F141="","",F141+Data!F$481)</f>
        <v>64.906000000000006</v>
      </c>
      <c r="I219" s="80">
        <f>IF(G141="","",G141+Data!G$481)</f>
        <v>65.400000000000006</v>
      </c>
      <c r="J219" s="80">
        <f>IF(H141="","",H141+Data!H$481)</f>
        <v>62.707999999999998</v>
      </c>
      <c r="K219" s="80">
        <f>IF(I141="","",I141+Data!I$481)</f>
        <v>63.478000000000002</v>
      </c>
      <c r="L219" s="80">
        <f>IF(J141="","",J141+Data!J$481)</f>
        <v>62.785999999999994</v>
      </c>
      <c r="M219" s="80">
        <f>IF(K141="","",K141+Data!K$481)</f>
        <v>63.144000000000005</v>
      </c>
      <c r="N219" s="80">
        <f>IF(L141="","",L141+Data!L$481)</f>
        <v>64.966000000000008</v>
      </c>
      <c r="O219" s="80">
        <f>IF(M141="","",M141+Data!M$481)</f>
        <v>67.968000000000004</v>
      </c>
      <c r="P219" s="80">
        <f>IF(N141="","",N141+Data!N$481)</f>
        <v>69.368000000000009</v>
      </c>
    </row>
    <row r="220" spans="1:16">
      <c r="A220" s="81"/>
      <c r="B220" s="116">
        <f t="shared" si="4"/>
        <v>43664</v>
      </c>
      <c r="C220" s="74"/>
      <c r="D220" s="74"/>
      <c r="E220" s="80">
        <f>IF(C142="","",C142+Data!C$481)</f>
        <v>56.673999999999999</v>
      </c>
      <c r="F220" s="80">
        <f>IF(D142="","",D142+Data!D$481)</f>
        <v>57.550000000000004</v>
      </c>
      <c r="G220" s="80">
        <f>IF(E142="","",E142+Data!E$481)</f>
        <v>58.158000000000001</v>
      </c>
      <c r="H220" s="80">
        <f>IF(F142="","",F142+Data!F$481)</f>
        <v>60.736000000000004</v>
      </c>
      <c r="I220" s="80">
        <f>IF(G142="","",G142+Data!G$481)</f>
        <v>61.490000000000009</v>
      </c>
      <c r="J220" s="80">
        <f>IF(H142="","",H142+Data!H$481)</f>
        <v>58.798000000000002</v>
      </c>
      <c r="K220" s="80">
        <f>IF(I142="","",I142+Data!I$481)</f>
        <v>59.568000000000005</v>
      </c>
      <c r="L220" s="80">
        <f>IF(J142="","",J142+Data!J$481)</f>
        <v>59.195999999999991</v>
      </c>
      <c r="M220" s="80">
        <f>IF(K142="","",K142+Data!K$481)</f>
        <v>59.554000000000002</v>
      </c>
      <c r="N220" s="80">
        <f>IF(L142="","",L142+Data!L$481)</f>
        <v>61.805999999999997</v>
      </c>
      <c r="O220" s="80">
        <f>IF(M142="","",M142+Data!M$481)</f>
        <v>64.807999999999993</v>
      </c>
      <c r="P220" s="80">
        <f>IF(N142="","",N142+Data!N$481)</f>
        <v>66.207999999999998</v>
      </c>
    </row>
    <row r="221" spans="1:16">
      <c r="A221" s="81"/>
      <c r="B221" s="116">
        <f t="shared" si="4"/>
        <v>43671</v>
      </c>
      <c r="C221" s="74"/>
      <c r="D221" s="74"/>
      <c r="E221" s="80">
        <f>IF(C143="","",C143+Data!C$481)</f>
        <v>54.564</v>
      </c>
      <c r="F221" s="80">
        <f>IF(D143="","",D143+Data!D$481)</f>
        <v>55.440000000000005</v>
      </c>
      <c r="G221" s="80">
        <f>IF(E143="","",E143+Data!E$481)</f>
        <v>56.788000000000004</v>
      </c>
      <c r="H221" s="80">
        <f>IF(F143="","",F143+Data!F$481)</f>
        <v>59.366000000000007</v>
      </c>
      <c r="I221" s="80">
        <f>IF(G143="","",G143+Data!G$481)</f>
        <v>60.170000000000009</v>
      </c>
      <c r="J221" s="80">
        <f>IF(H143="","",H143+Data!H$481)</f>
        <v>57.478000000000002</v>
      </c>
      <c r="K221" s="80">
        <f>IF(I143="","",I143+Data!I$481)</f>
        <v>58.248000000000005</v>
      </c>
      <c r="L221" s="80">
        <f>IF(J143="","",J143+Data!J$481)</f>
        <v>57.945999999999991</v>
      </c>
      <c r="M221" s="80">
        <f>IF(K143="","",K143+Data!K$481)</f>
        <v>58.304000000000002</v>
      </c>
      <c r="N221" s="80">
        <f>IF(L143="","",L143+Data!L$481)</f>
        <v>60.606000000000009</v>
      </c>
      <c r="O221" s="80">
        <f>IF(M143="","",M143+Data!M$481)</f>
        <v>63.608000000000011</v>
      </c>
      <c r="P221" s="80">
        <f>IF(N143="","",N143+Data!N$481)</f>
        <v>65.00800000000001</v>
      </c>
    </row>
    <row r="222" spans="1:16">
      <c r="A222" s="81"/>
      <c r="B222" s="116">
        <f t="shared" si="4"/>
        <v>43678</v>
      </c>
      <c r="C222" s="74"/>
      <c r="D222" s="74"/>
      <c r="E222" s="80">
        <f>IF(C144="","",C144+Data!C$481)</f>
        <v>57.594000000000001</v>
      </c>
      <c r="F222" s="80">
        <f>IF(D144="","",D144+Data!D$481)</f>
        <v>58.470000000000006</v>
      </c>
      <c r="G222" s="80">
        <f>IF(E144="","",E144+Data!E$481)</f>
        <v>59.268000000000001</v>
      </c>
      <c r="H222" s="80">
        <f>IF(F144="","",F144+Data!F$481)</f>
        <v>61.846000000000004</v>
      </c>
      <c r="I222" s="80">
        <f>IF(G144="","",G144+Data!G$481)</f>
        <v>62.440000000000012</v>
      </c>
      <c r="J222" s="80">
        <f>IF(H144="","",H144+Data!H$481)</f>
        <v>59.748000000000005</v>
      </c>
      <c r="K222" s="80">
        <f>IF(I144="","",I144+Data!I$481)</f>
        <v>60.518000000000008</v>
      </c>
      <c r="L222" s="80">
        <f>IF(J144="","",J144+Data!J$481)</f>
        <v>59.885999999999989</v>
      </c>
      <c r="M222" s="80">
        <f>IF(K144="","",K144+Data!K$481)</f>
        <v>60.244</v>
      </c>
      <c r="N222" s="80">
        <f>IF(L144="","",L144+Data!L$481)</f>
        <v>62.296000000000006</v>
      </c>
      <c r="O222" s="80">
        <f>IF(M144="","",M144+Data!M$481)</f>
        <v>65.298000000000002</v>
      </c>
      <c r="P222" s="80">
        <f>IF(N144="","",N144+Data!N$481)</f>
        <v>66.698000000000008</v>
      </c>
    </row>
    <row r="223" spans="1:16">
      <c r="A223" s="81"/>
      <c r="B223" s="116">
        <f t="shared" si="4"/>
        <v>43685</v>
      </c>
      <c r="C223" s="74"/>
      <c r="D223" s="74"/>
      <c r="E223" s="80">
        <f>IF(C145="","",C145+Data!C$481)</f>
        <v>55.624000000000002</v>
      </c>
      <c r="F223" s="80">
        <f>IF(D145="","",D145+Data!D$481)</f>
        <v>56.500000000000007</v>
      </c>
      <c r="G223" s="80">
        <f>IF(E145="","",E145+Data!E$481)</f>
        <v>57.448</v>
      </c>
      <c r="H223" s="80">
        <f>IF(F145="","",F145+Data!F$481)</f>
        <v>60.026000000000003</v>
      </c>
      <c r="I223" s="80">
        <f>IF(G145="","",G145+Data!G$481)</f>
        <v>60.850000000000009</v>
      </c>
      <c r="J223" s="80">
        <f>IF(H145="","",H145+Data!H$481)</f>
        <v>58.158000000000001</v>
      </c>
      <c r="K223" s="80">
        <f>IF(I145="","",I145+Data!I$481)</f>
        <v>58.928000000000004</v>
      </c>
      <c r="L223" s="80">
        <f>IF(J145="","",J145+Data!J$481)</f>
        <v>58.645999999999994</v>
      </c>
      <c r="M223" s="80">
        <f>IF(K145="","",K145+Data!K$481)</f>
        <v>59.004000000000005</v>
      </c>
      <c r="N223" s="80">
        <f>IF(L145="","",L145+Data!L$481)</f>
        <v>61.305999999999997</v>
      </c>
      <c r="O223" s="80">
        <f>IF(M145="","",M145+Data!M$481)</f>
        <v>64.307999999999993</v>
      </c>
      <c r="P223" s="80">
        <f>IF(N145="","",N145+Data!N$481)</f>
        <v>65.707999999999998</v>
      </c>
    </row>
    <row r="224" spans="1:16">
      <c r="A224" s="81"/>
      <c r="B224" s="116">
        <f t="shared" si="4"/>
        <v>43692</v>
      </c>
      <c r="C224" s="74"/>
      <c r="D224" s="74"/>
      <c r="E224" s="80">
        <f>IF(C146="","",C146+Data!C$481)</f>
        <v>53.323999999999998</v>
      </c>
      <c r="F224" s="80">
        <f>IF(D146="","",D146+Data!D$481)</f>
        <v>54.2</v>
      </c>
      <c r="G224" s="80">
        <f>IF(E146="","",E146+Data!E$481)</f>
        <v>54.658000000000001</v>
      </c>
      <c r="H224" s="80">
        <f>IF(F146="","",F146+Data!F$481)</f>
        <v>57.236000000000004</v>
      </c>
      <c r="I224" s="80">
        <f>IF(G146="","",G146+Data!G$481)</f>
        <v>57.710000000000008</v>
      </c>
      <c r="J224" s="80">
        <f>IF(H146="","",H146+Data!H$481)</f>
        <v>55.018000000000001</v>
      </c>
      <c r="K224" s="80">
        <f>IF(I146="","",I146+Data!I$481)</f>
        <v>55.788000000000004</v>
      </c>
      <c r="L224" s="80">
        <f>IF(J146="","",J146+Data!J$481)</f>
        <v>55.475999999999992</v>
      </c>
      <c r="M224" s="80">
        <f>IF(K146="","",K146+Data!K$481)</f>
        <v>55.834000000000003</v>
      </c>
      <c r="N224" s="80">
        <f>IF(L146="","",L146+Data!L$481)</f>
        <v>58.356000000000002</v>
      </c>
      <c r="O224" s="80">
        <f>IF(M146="","",M146+Data!M$481)</f>
        <v>61.358000000000004</v>
      </c>
      <c r="P224" s="80">
        <f>IF(N146="","",N146+Data!N$481)</f>
        <v>62.758000000000003</v>
      </c>
    </row>
    <row r="225" spans="1:16">
      <c r="A225" s="81"/>
      <c r="B225" s="116">
        <f t="shared" si="4"/>
        <v>43699</v>
      </c>
      <c r="C225" s="74"/>
      <c r="D225" s="74"/>
      <c r="E225" s="80">
        <f>IF(C147="","",C147+Data!C$481)</f>
        <v>53.443999999999996</v>
      </c>
      <c r="F225" s="80">
        <f>IF(D147="","",D147+Data!D$481)</f>
        <v>54.32</v>
      </c>
      <c r="G225" s="80">
        <f>IF(E147="","",E147+Data!E$481)</f>
        <v>54.698</v>
      </c>
      <c r="H225" s="80">
        <f>IF(F147="","",F147+Data!F$481)</f>
        <v>57.276000000000003</v>
      </c>
      <c r="I225" s="80">
        <f>IF(G147="","",G147+Data!G$481)</f>
        <v>57.530000000000008</v>
      </c>
      <c r="J225" s="80">
        <f>IF(H147="","",H147+Data!H$481)</f>
        <v>54.838000000000001</v>
      </c>
      <c r="K225" s="80">
        <f>IF(I147="","",I147+Data!I$481)</f>
        <v>55.608000000000004</v>
      </c>
      <c r="L225" s="80">
        <f>IF(J147="","",J147+Data!J$481)</f>
        <v>55.135999999999989</v>
      </c>
      <c r="M225" s="80">
        <f>IF(K147="","",K147+Data!K$481)</f>
        <v>55.494</v>
      </c>
      <c r="N225" s="80">
        <f>IF(L147="","",L147+Data!L$481)</f>
        <v>57.866</v>
      </c>
      <c r="O225" s="80">
        <f>IF(M147="","",M147+Data!M$481)</f>
        <v>60.868000000000002</v>
      </c>
      <c r="P225" s="80">
        <f>IF(N147="","",N147+Data!N$481)</f>
        <v>62.268000000000001</v>
      </c>
    </row>
    <row r="226" spans="1:16">
      <c r="A226" s="81"/>
      <c r="B226" s="116">
        <f t="shared" si="4"/>
        <v>43706</v>
      </c>
      <c r="C226" s="74"/>
      <c r="D226" s="74"/>
      <c r="E226" s="80">
        <f>IF(C148="","",C148+Data!C$481)</f>
        <v>52.653999999999996</v>
      </c>
      <c r="F226" s="80">
        <f>IF(D148="","",D148+Data!D$481)</f>
        <v>53.53</v>
      </c>
      <c r="G226" s="80">
        <f>IF(E148="","",E148+Data!E$481)</f>
        <v>54.018000000000001</v>
      </c>
      <c r="H226" s="80">
        <f>IF(F148="","",F148+Data!F$481)</f>
        <v>56.596000000000004</v>
      </c>
      <c r="I226" s="80">
        <f>IF(G148="","",G148+Data!G$481)</f>
        <v>57.150000000000006</v>
      </c>
      <c r="J226" s="80">
        <f>IF(H148="","",H148+Data!H$481)</f>
        <v>54.457999999999998</v>
      </c>
      <c r="K226" s="80">
        <f>IF(I148="","",I148+Data!I$481)</f>
        <v>55.228000000000002</v>
      </c>
      <c r="L226" s="80">
        <f>IF(J148="","",J148+Data!J$481)</f>
        <v>54.73599999999999</v>
      </c>
      <c r="M226" s="80">
        <f>IF(K148="","",K148+Data!K$481)</f>
        <v>55.094000000000001</v>
      </c>
      <c r="N226" s="80">
        <f>IF(L148="","",L148+Data!L$481)</f>
        <v>57.475999999999999</v>
      </c>
      <c r="O226" s="80">
        <f>IF(M148="","",M148+Data!M$481)</f>
        <v>60.478000000000002</v>
      </c>
      <c r="P226" s="80">
        <f>IF(N148="","",N148+Data!N$481)</f>
        <v>61.878</v>
      </c>
    </row>
    <row r="227" spans="1:16">
      <c r="A227" s="81"/>
      <c r="B227" s="116">
        <f t="shared" si="4"/>
        <v>43713</v>
      </c>
      <c r="C227" s="637" t="s">
        <v>238</v>
      </c>
      <c r="D227" s="587"/>
      <c r="E227" s="80">
        <f>IF(C149="","",C149+Data!C$482)</f>
        <v>53.738</v>
      </c>
      <c r="F227" s="80">
        <f>IF(D149="","",D149+Data!D$482)</f>
        <v>54.45</v>
      </c>
      <c r="G227" s="80">
        <f>IF(E149="","",E149+Data!E$482)</f>
        <v>55.481999999999999</v>
      </c>
      <c r="H227" s="80">
        <f>IF(F149="","",F149+Data!F$482)</f>
        <v>56.804000000000002</v>
      </c>
      <c r="I227" s="80">
        <f>IF(G149="","",G149+Data!G$482)</f>
        <v>56.94</v>
      </c>
      <c r="J227" s="80">
        <f>IF(H149="","",H149+Data!H$482)</f>
        <v>54.247999999999998</v>
      </c>
      <c r="K227" s="80">
        <f>IF(I149="","",I149+Data!I$482)</f>
        <v>55.017999999999994</v>
      </c>
      <c r="L227" s="80">
        <f>IF(J149="","",J149+Data!J$482)</f>
        <v>54.396000000000001</v>
      </c>
      <c r="M227" s="80">
        <f>IF(K149="","",K149+Data!K$482)</f>
        <v>54.754000000000005</v>
      </c>
      <c r="N227" s="80">
        <f>IF(L149="","",L149+Data!L$482)</f>
        <v>56.886000000000003</v>
      </c>
      <c r="O227" s="80">
        <f>IF(M149="","",M149+Data!M$482)</f>
        <v>59.888000000000005</v>
      </c>
      <c r="P227" s="80">
        <f>IF(N149="","",N149+Data!N$482)</f>
        <v>61.288000000000004</v>
      </c>
    </row>
    <row r="228" spans="1:16">
      <c r="A228" s="81"/>
      <c r="B228" s="116">
        <f t="shared" si="4"/>
        <v>43720</v>
      </c>
      <c r="C228" s="587"/>
      <c r="D228" s="587"/>
      <c r="E228" s="80">
        <f>IF(C150="","",C150+Data!C$482)</f>
        <v>54.017999999999994</v>
      </c>
      <c r="F228" s="80">
        <f>IF(D150="","",D150+Data!D$482)</f>
        <v>54.73</v>
      </c>
      <c r="G228" s="80">
        <f>IF(E150="","",E150+Data!E$482)</f>
        <v>55.601999999999997</v>
      </c>
      <c r="H228" s="80">
        <f>IF(F150="","",F150+Data!F$482)</f>
        <v>56.923999999999999</v>
      </c>
      <c r="I228" s="80">
        <f>IF(G150="","",G150+Data!G$482)</f>
        <v>57.11</v>
      </c>
      <c r="J228" s="80">
        <f>IF(H150="","",H150+Data!H$482)</f>
        <v>54.417999999999999</v>
      </c>
      <c r="K228" s="80">
        <f>IF(I150="","",I150+Data!I$482)</f>
        <v>55.187999999999995</v>
      </c>
      <c r="L228" s="80">
        <f>IF(J150="","",J150+Data!J$482)</f>
        <v>54.396000000000001</v>
      </c>
      <c r="M228" s="80">
        <f>IF(K150="","",K150+Data!K$482)</f>
        <v>54.754000000000005</v>
      </c>
      <c r="N228" s="80">
        <f>IF(L150="","",L150+Data!L$482)</f>
        <v>56.585999999999999</v>
      </c>
      <c r="O228" s="80">
        <f>IF(M150="","",M150+Data!M$482)</f>
        <v>59.588000000000001</v>
      </c>
      <c r="P228" s="80">
        <f>IF(N150="","",N150+Data!N$482)</f>
        <v>60.988</v>
      </c>
    </row>
    <row r="229" spans="1:16">
      <c r="A229" s="81"/>
      <c r="B229" s="116">
        <f t="shared" si="4"/>
        <v>43727</v>
      </c>
      <c r="C229" s="74"/>
      <c r="D229" s="74"/>
      <c r="E229" s="80">
        <f>IF(C151="","",C151+Data!C$482)</f>
        <v>57.107999999999997</v>
      </c>
      <c r="F229" s="80">
        <f>IF(D151="","",D151+Data!D$482)</f>
        <v>57.82</v>
      </c>
      <c r="G229" s="80">
        <f>IF(E151="","",E151+Data!E$482)</f>
        <v>58.692</v>
      </c>
      <c r="H229" s="80">
        <f>IF(F151="","",F151+Data!F$482)</f>
        <v>60.014000000000003</v>
      </c>
      <c r="I229" s="80">
        <f>IF(G151="","",G151+Data!G$482)</f>
        <v>59.87</v>
      </c>
      <c r="J229" s="80">
        <f>IF(H151="","",H151+Data!H$482)</f>
        <v>57.177999999999997</v>
      </c>
      <c r="K229" s="80">
        <f>IF(I151="","",I151+Data!I$482)</f>
        <v>57.947999999999993</v>
      </c>
      <c r="L229" s="80">
        <f>IF(J151="","",J151+Data!J$482)</f>
        <v>57.176000000000002</v>
      </c>
      <c r="M229" s="80">
        <f>IF(K151="","",K151+Data!K$482)</f>
        <v>57.534000000000006</v>
      </c>
      <c r="N229" s="80">
        <f>IF(L151="","",L151+Data!L$482)</f>
        <v>59.446000000000005</v>
      </c>
      <c r="O229" s="80">
        <f>IF(M151="","",M151+Data!M$482)</f>
        <v>62.448000000000008</v>
      </c>
      <c r="P229" s="80">
        <f>IF(N151="","",N151+Data!N$482)</f>
        <v>63.848000000000006</v>
      </c>
    </row>
    <row r="230" spans="1:16">
      <c r="A230" s="81"/>
      <c r="B230" s="116">
        <f t="shared" si="4"/>
        <v>43734</v>
      </c>
      <c r="C230" s="317"/>
      <c r="D230" s="74"/>
      <c r="E230" s="80">
        <f>IF(C152="","",C152+Data!C$482)</f>
        <v>53.847999999999999</v>
      </c>
      <c r="F230" s="80">
        <f>IF(D152="","",D152+Data!D$482)</f>
        <v>54.56</v>
      </c>
      <c r="G230" s="80">
        <f>IF(E152="","",E152+Data!E$482)</f>
        <v>56.811999999999998</v>
      </c>
      <c r="H230" s="80">
        <f>IF(F152="","",F152+Data!F$482)</f>
        <v>58.134</v>
      </c>
      <c r="I230" s="80">
        <f>IF(G152="","",G152+Data!G$482)</f>
        <v>58.35</v>
      </c>
      <c r="J230" s="80">
        <f>IF(H152="","",H152+Data!H$482)</f>
        <v>55.658000000000001</v>
      </c>
      <c r="K230" s="80">
        <f>IF(I152="","",I152+Data!I$482)</f>
        <v>56.427999999999997</v>
      </c>
      <c r="L230" s="80">
        <f>IF(J152="","",J152+Data!J$482)</f>
        <v>56.055999999999997</v>
      </c>
      <c r="M230" s="80">
        <f>IF(K152="","",K152+Data!K$482)</f>
        <v>56.414000000000001</v>
      </c>
      <c r="N230" s="80">
        <f>IF(L152="","",L152+Data!L$482)</f>
        <v>58.736000000000004</v>
      </c>
      <c r="O230" s="80">
        <f>IF(M152="","",M152+Data!M$482)</f>
        <v>61.738000000000007</v>
      </c>
      <c r="P230" s="80">
        <f>IF(N152="","",N152+Data!N$482)</f>
        <v>63.138000000000005</v>
      </c>
    </row>
    <row r="231" spans="1:16">
      <c r="A231" s="81"/>
      <c r="B231" s="116">
        <f t="shared" si="4"/>
        <v>43741</v>
      </c>
      <c r="C231" s="471"/>
      <c r="D231" s="471"/>
      <c r="E231" s="80">
        <f>IF(C153="","",C153+Data!C$482)</f>
        <v>54.058</v>
      </c>
      <c r="F231" s="80">
        <f>IF(D153="","",D153+Data!D$482)</f>
        <v>54.77</v>
      </c>
      <c r="G231" s="80">
        <f>IF(E153="","",E153+Data!E$482)</f>
        <v>56.762</v>
      </c>
      <c r="H231" s="80">
        <f>IF(F153="","",F153+Data!F$482)</f>
        <v>58.084000000000003</v>
      </c>
      <c r="I231" s="80">
        <f>IF(G153="","",G153+Data!G$482)</f>
        <v>58.28</v>
      </c>
      <c r="J231" s="80">
        <f>IF(H153="","",H153+Data!H$482)</f>
        <v>55.588000000000001</v>
      </c>
      <c r="K231" s="80">
        <f>IF(I153="","",I153+Data!I$482)</f>
        <v>56.357999999999997</v>
      </c>
      <c r="L231" s="80">
        <f>IF(J153="","",J153+Data!J$482)</f>
        <v>55.866</v>
      </c>
      <c r="M231" s="80">
        <f>IF(K153="","",K153+Data!K$482)</f>
        <v>56.224000000000004</v>
      </c>
      <c r="N231" s="80">
        <f>IF(L153="","",L153+Data!L$482)</f>
        <v>57.736000000000004</v>
      </c>
      <c r="O231" s="80">
        <f>IF(M153="","",M153+Data!M$482)</f>
        <v>60.738000000000007</v>
      </c>
      <c r="P231" s="80">
        <f>IF(N153="","",N153+Data!N$482)</f>
        <v>62.138000000000005</v>
      </c>
    </row>
    <row r="232" spans="1:16">
      <c r="A232" s="81"/>
      <c r="B232" s="116">
        <f t="shared" si="4"/>
        <v>43748</v>
      </c>
      <c r="C232" s="471"/>
      <c r="D232" s="471"/>
      <c r="E232" s="80">
        <f>IF(C154="","",C154+Data!C$482)</f>
        <v>54.527999999999999</v>
      </c>
      <c r="F232" s="80">
        <f>IF(D154="","",D154+Data!D$482)</f>
        <v>55.24</v>
      </c>
      <c r="G232" s="80">
        <f>IF(E154="","",E154+Data!E$482)</f>
        <v>58.082000000000001</v>
      </c>
      <c r="H232" s="80">
        <f>IF(F154="","",F154+Data!F$482)</f>
        <v>59.404000000000003</v>
      </c>
      <c r="I232" s="80">
        <f>IF(G154="","",G154+Data!G$482)</f>
        <v>59.65</v>
      </c>
      <c r="J232" s="80">
        <f>IF(H154="","",H154+Data!H$482)</f>
        <v>56.957999999999998</v>
      </c>
      <c r="K232" s="80">
        <f>IF(I154="","",I154+Data!I$482)</f>
        <v>57.727999999999994</v>
      </c>
      <c r="L232" s="80">
        <f>IF(J154="","",J154+Data!J$482)</f>
        <v>57.246000000000002</v>
      </c>
      <c r="M232" s="80">
        <f>IF(K154="","",K154+Data!K$482)</f>
        <v>57.604000000000006</v>
      </c>
      <c r="N232" s="80">
        <f>IF(L154="","",L154+Data!L$482)</f>
        <v>59.686000000000007</v>
      </c>
      <c r="O232" s="80">
        <f>IF(M154="","",M154+Data!M$482)</f>
        <v>62.688000000000009</v>
      </c>
      <c r="P232" s="80">
        <f>IF(N154="","",N154+Data!N$482)</f>
        <v>64.088000000000008</v>
      </c>
    </row>
    <row r="233" spans="1:16">
      <c r="A233" s="81"/>
      <c r="B233" s="116">
        <f t="shared" si="4"/>
        <v>43755</v>
      </c>
      <c r="C233" s="74"/>
      <c r="D233" s="74"/>
      <c r="E233" s="80">
        <f>IF(C155="","",C155+Data!C$482)</f>
        <v>54.527999999999999</v>
      </c>
      <c r="F233" s="80">
        <f>IF(D155="","",D155+Data!D$482)</f>
        <v>55.24</v>
      </c>
      <c r="G233" s="80">
        <f>IF(E155="","",E155+Data!E$482)</f>
        <v>57.902000000000001</v>
      </c>
      <c r="H233" s="80">
        <f>IF(F155="","",F155+Data!F$482)</f>
        <v>59.224000000000004</v>
      </c>
      <c r="I233" s="80">
        <f>IF(G155="","",G155+Data!G$482)</f>
        <v>59.37</v>
      </c>
      <c r="J233" s="80">
        <f>IF(H155="","",H155+Data!H$482)</f>
        <v>56.677999999999997</v>
      </c>
      <c r="K233" s="80">
        <f>IF(I155="","",I155+Data!I$482)</f>
        <v>57.447999999999993</v>
      </c>
      <c r="L233" s="80">
        <f>IF(J155="","",J155+Data!J$482)</f>
        <v>56.705999999999996</v>
      </c>
      <c r="M233" s="80">
        <f>IF(K155="","",K155+Data!K$482)</f>
        <v>57.064</v>
      </c>
      <c r="N233" s="80">
        <f>IF(L155="","",L155+Data!L$482)</f>
        <v>58.956000000000003</v>
      </c>
      <c r="O233" s="80">
        <f>IF(M155="","",M155+Data!M$482)</f>
        <v>61.958000000000006</v>
      </c>
      <c r="P233" s="80">
        <f>IF(N155="","",N155+Data!N$482)</f>
        <v>63.358000000000004</v>
      </c>
    </row>
    <row r="234" spans="1:16">
      <c r="A234" s="81"/>
      <c r="B234" s="116">
        <f t="shared" si="4"/>
        <v>43762</v>
      </c>
      <c r="C234" s="74"/>
      <c r="D234" s="74"/>
      <c r="E234" s="80">
        <f>IF(C156="","",C156+Data!C$482)</f>
        <v>54.527999999999999</v>
      </c>
      <c r="F234" s="80">
        <f>IF(D156="","",D156+Data!D$482)</f>
        <v>55.24</v>
      </c>
      <c r="G234" s="80">
        <f>IF(E156="","",E156+Data!E$482)</f>
        <v>61.471999999999994</v>
      </c>
      <c r="H234" s="80">
        <f>IF(F156="","",F156+Data!F$482)</f>
        <v>62.793999999999997</v>
      </c>
      <c r="I234" s="80">
        <f>IF(G156="","",G156+Data!G$482)</f>
        <v>62.800000000000004</v>
      </c>
      <c r="J234" s="80">
        <f>IF(H156="","",H156+Data!H$482)</f>
        <v>60.108000000000004</v>
      </c>
      <c r="K234" s="80">
        <f>IF(I156="","",I156+Data!I$482)</f>
        <v>60.878</v>
      </c>
      <c r="L234" s="80">
        <f>IF(J156="","",J156+Data!J$482)</f>
        <v>59.866</v>
      </c>
      <c r="M234" s="80">
        <f>IF(K156="","",K156+Data!K$482)</f>
        <v>60.224000000000004</v>
      </c>
      <c r="N234" s="80">
        <f>IF(L156="","",L156+Data!L$482)</f>
        <v>61.805999999999997</v>
      </c>
      <c r="O234" s="80">
        <f>IF(M156="","",M156+Data!M$482)</f>
        <v>64.807999999999993</v>
      </c>
      <c r="P234" s="80">
        <f>IF(N156="","",N156+Data!N$482)</f>
        <v>66.207999999999998</v>
      </c>
    </row>
    <row r="235" spans="1:16">
      <c r="A235" s="81"/>
      <c r="B235" s="116">
        <f t="shared" si="4"/>
        <v>43769</v>
      </c>
      <c r="C235" s="74"/>
      <c r="D235" s="74"/>
      <c r="E235" s="80">
        <f>IF(C157="","",C157+Data!C$482)</f>
        <v>54.527999999999999</v>
      </c>
      <c r="F235" s="80">
        <f>IF(D157="","",D157+Data!D$482)</f>
        <v>55.24</v>
      </c>
      <c r="G235" s="80">
        <f>IF(E157="","",E157+Data!E$482)</f>
        <v>61.132000000000005</v>
      </c>
      <c r="H235" s="80">
        <f>IF(F157="","",F157+Data!F$482)</f>
        <v>62.454000000000008</v>
      </c>
      <c r="I235" s="80">
        <f>IF(G157="","",G157+Data!G$482)</f>
        <v>62.79</v>
      </c>
      <c r="J235" s="80">
        <f>IF(H157="","",H157+Data!H$482)</f>
        <v>60.097999999999999</v>
      </c>
      <c r="K235" s="80">
        <f>IF(I157="","",I157+Data!I$482)</f>
        <v>60.867999999999995</v>
      </c>
      <c r="L235" s="80">
        <f>IF(J157="","",J157+Data!J$482)</f>
        <v>60.206000000000003</v>
      </c>
      <c r="M235" s="80">
        <f>IF(K157="","",K157+Data!K$482)</f>
        <v>60.564000000000007</v>
      </c>
      <c r="N235" s="80">
        <f>IF(L157="","",L157+Data!L$482)</f>
        <v>62.456000000000003</v>
      </c>
      <c r="O235" s="80">
        <f>IF(M157="","",M157+Data!M$482)</f>
        <v>65.457999999999998</v>
      </c>
      <c r="P235" s="80">
        <f>IF(N157="","",N157+Data!N$482)</f>
        <v>66.858000000000004</v>
      </c>
    </row>
    <row r="236" spans="1:16">
      <c r="A236" s="81"/>
      <c r="B236" s="116">
        <f t="shared" si="4"/>
        <v>43776</v>
      </c>
      <c r="C236" s="74"/>
      <c r="D236" s="74"/>
      <c r="E236" s="80">
        <f>IF(C158="","",C158+Data!C$482)</f>
        <v>54.527999999999999</v>
      </c>
      <c r="F236" s="80">
        <f>IF(D158="","",D158+Data!D$482)</f>
        <v>55.24</v>
      </c>
      <c r="G236" s="80">
        <f>IF(E158="","",E158+Data!E$482)</f>
        <v>60.921999999999997</v>
      </c>
      <c r="H236" s="80">
        <f>IF(F158="","",F158+Data!F$482)</f>
        <v>62.244</v>
      </c>
      <c r="I236" s="80">
        <f>IF(G158="","",G158+Data!G$482)</f>
        <v>63.169999999999995</v>
      </c>
      <c r="J236" s="80">
        <f>IF(H158="","",H158+Data!H$482)</f>
        <v>60.477999999999994</v>
      </c>
      <c r="K236" s="80">
        <f>IF(I158="","",I158+Data!I$482)</f>
        <v>61.24799999999999</v>
      </c>
      <c r="L236" s="80">
        <f>IF(J158="","",J158+Data!J$482)</f>
        <v>60.846000000000004</v>
      </c>
      <c r="M236" s="80">
        <f>IF(K158="","",K158+Data!K$482)</f>
        <v>61.204000000000008</v>
      </c>
      <c r="N236" s="80">
        <f>IF(L158="","",L158+Data!L$482)</f>
        <v>63.316000000000003</v>
      </c>
      <c r="O236" s="80">
        <f>IF(M158="","",M158+Data!M$482)</f>
        <v>66.317999999999998</v>
      </c>
      <c r="P236" s="80">
        <f>IF(N158="","",N158+Data!N$482)</f>
        <v>67.718000000000004</v>
      </c>
    </row>
    <row r="237" spans="1:16">
      <c r="A237" s="81"/>
      <c r="B237" s="116">
        <f t="shared" si="4"/>
        <v>43783</v>
      </c>
      <c r="C237" s="74"/>
      <c r="D237" s="74"/>
      <c r="E237" s="80" t="str">
        <f>IF(C159="","",C159+Data!C$482)</f>
        <v/>
      </c>
      <c r="F237" s="80" t="str">
        <f>IF(D159="","",D159+Data!D$482)</f>
        <v/>
      </c>
      <c r="G237" s="80">
        <f>IF(E159="","",E159+Data!E$482)</f>
        <v>60.831999999999994</v>
      </c>
      <c r="H237" s="80">
        <f>IF(F159="","",F159+Data!F$482)</f>
        <v>62.153999999999996</v>
      </c>
      <c r="I237" s="80">
        <f>IF(G159="","",G159+Data!G$482)</f>
        <v>63.330000000000005</v>
      </c>
      <c r="J237" s="80">
        <f>IF(H159="","",H159+Data!H$482)</f>
        <v>60.638000000000005</v>
      </c>
      <c r="K237" s="80">
        <f>IF(I159="","",I159+Data!I$482)</f>
        <v>61.408000000000001</v>
      </c>
      <c r="L237" s="80">
        <f>IF(J159="","",J159+Data!J$482)</f>
        <v>61.325999999999993</v>
      </c>
      <c r="M237" s="80">
        <f>IF(K159="","",K159+Data!K$482)</f>
        <v>61.683999999999997</v>
      </c>
      <c r="N237" s="80">
        <f>IF(L159="","",L159+Data!L$482)</f>
        <v>64.216000000000008</v>
      </c>
      <c r="O237" s="80">
        <f>IF(M159="","",M159+Data!M$482)</f>
        <v>67.218000000000004</v>
      </c>
      <c r="P237" s="80">
        <f>IF(N159="","",N159+Data!N$482)</f>
        <v>68.618000000000009</v>
      </c>
    </row>
    <row r="238" spans="1:16">
      <c r="A238" s="81"/>
      <c r="B238" s="116">
        <f t="shared" si="4"/>
        <v>43790</v>
      </c>
      <c r="C238" s="74"/>
      <c r="D238" s="74"/>
      <c r="E238" s="80" t="str">
        <f>IF(C160="","",C160+Data!C$482)</f>
        <v/>
      </c>
      <c r="F238" s="80" t="str">
        <f>IF(D160="","",D160+Data!D$482)</f>
        <v/>
      </c>
      <c r="G238" s="80">
        <f>IF(E160="","",E160+Data!E$482)</f>
        <v>60.751999999999995</v>
      </c>
      <c r="H238" s="80">
        <f>IF(F160="","",F160+Data!F$482)</f>
        <v>62.073999999999998</v>
      </c>
      <c r="I238" s="80">
        <f>IF(G160="","",G160+Data!G$482)</f>
        <v>63.37</v>
      </c>
      <c r="J238" s="80">
        <f>IF(H160="","",H160+Data!H$482)</f>
        <v>60.677999999999997</v>
      </c>
      <c r="K238" s="80">
        <f>IF(I160="","",I160+Data!I$482)</f>
        <v>61.447999999999993</v>
      </c>
      <c r="L238" s="80">
        <f>IF(J160="","",J160+Data!J$482)</f>
        <v>61.245999999999995</v>
      </c>
      <c r="M238" s="80">
        <f>IF(K160="","",K160+Data!K$482)</f>
        <v>61.603999999999999</v>
      </c>
      <c r="N238" s="80">
        <f>IF(L160="","",L160+Data!L$482)</f>
        <v>63.966000000000008</v>
      </c>
      <c r="O238" s="80">
        <f>IF(M160="","",M160+Data!M$482)</f>
        <v>66.968000000000004</v>
      </c>
      <c r="P238" s="80">
        <f>IF(N160="","",N160+Data!N$482)</f>
        <v>68.368000000000009</v>
      </c>
    </row>
    <row r="239" spans="1:16">
      <c r="A239" s="81"/>
      <c r="B239" s="116">
        <f t="shared" si="4"/>
        <v>43797</v>
      </c>
      <c r="C239" s="74"/>
      <c r="D239" s="74"/>
      <c r="E239" s="80" t="str">
        <f>IF(C161="","",C161+Data!C$482)</f>
        <v/>
      </c>
      <c r="F239" s="80" t="str">
        <f>IF(D161="","",D161+Data!D$482)</f>
        <v/>
      </c>
      <c r="G239" s="80">
        <f>IF(E161="","",E161+Data!E$482)</f>
        <v>58.322000000000003</v>
      </c>
      <c r="H239" s="80">
        <f>IF(F161="","",F161+Data!F$482)</f>
        <v>59.644000000000005</v>
      </c>
      <c r="I239" s="80">
        <f>IF(G161="","",G161+Data!G$482)</f>
        <v>61.300000000000004</v>
      </c>
      <c r="J239" s="80">
        <f>IF(H161="","",H161+Data!H$482)</f>
        <v>58.608000000000004</v>
      </c>
      <c r="K239" s="80">
        <f>IF(I161="","",I161+Data!I$482)</f>
        <v>59.378</v>
      </c>
      <c r="L239" s="80">
        <f>IF(J161="","",J161+Data!J$482)</f>
        <v>59.116</v>
      </c>
      <c r="M239" s="80">
        <f>IF(K161="","",K161+Data!K$482)</f>
        <v>59.474000000000004</v>
      </c>
      <c r="N239" s="80">
        <f>IF(L161="","",L161+Data!L$482)</f>
        <v>61.816000000000003</v>
      </c>
      <c r="O239" s="80">
        <f>IF(M161="","",M161+Data!M$482)</f>
        <v>64.817999999999998</v>
      </c>
      <c r="P239" s="80">
        <f>IF(N161="","",N161+Data!N$482)</f>
        <v>66.218000000000004</v>
      </c>
    </row>
    <row r="240" spans="1:16">
      <c r="A240" s="81"/>
      <c r="B240" s="116">
        <f t="shared" si="4"/>
        <v>43804</v>
      </c>
      <c r="C240" s="74"/>
      <c r="D240" s="74"/>
      <c r="E240" s="80" t="str">
        <f>IF(C162="","",C162+Data!C$482)</f>
        <v/>
      </c>
      <c r="F240" s="80" t="str">
        <f>IF(D162="","",D162+Data!D$482)</f>
        <v/>
      </c>
      <c r="G240" s="80">
        <f>IF(E162="","",E162+Data!E$482)</f>
        <v>61.391999999999996</v>
      </c>
      <c r="H240" s="80">
        <f>IF(F162="","",F162+Data!F$482)</f>
        <v>62.713999999999999</v>
      </c>
      <c r="I240" s="80">
        <f>IF(G162="","",G162+Data!G$482)</f>
        <v>63.1</v>
      </c>
      <c r="J240" s="80">
        <f>IF(H162="","",H162+Data!H$482)</f>
        <v>60.408000000000001</v>
      </c>
      <c r="K240" s="80">
        <f>IF(I162="","",I162+Data!I$482)</f>
        <v>61.177999999999997</v>
      </c>
      <c r="L240" s="80">
        <f>IF(J162="","",J162+Data!J$482)</f>
        <v>60.885999999999996</v>
      </c>
      <c r="M240" s="80">
        <f>IF(K162="","",K162+Data!K$482)</f>
        <v>61.244</v>
      </c>
      <c r="N240" s="80">
        <f>IF(L162="","",L162+Data!L$482)</f>
        <v>63.305999999999997</v>
      </c>
      <c r="O240" s="80">
        <f>IF(M162="","",M162+Data!M$482)</f>
        <v>66.307999999999993</v>
      </c>
      <c r="P240" s="80">
        <f>IF(N162="","",N162+Data!N$482)</f>
        <v>67.707999999999998</v>
      </c>
    </row>
    <row r="241" spans="1:16">
      <c r="A241" s="81"/>
      <c r="B241" s="116">
        <f t="shared" si="4"/>
        <v>43811</v>
      </c>
      <c r="C241" s="74"/>
      <c r="D241" s="74"/>
      <c r="E241" s="80" t="str">
        <f>IF(C163="","",C163+Data!C$482)</f>
        <v/>
      </c>
      <c r="F241" s="80" t="str">
        <f>IF(D163="","",D163+Data!D$482)</f>
        <v/>
      </c>
      <c r="G241" s="80">
        <f>IF(E163="","",E163+Data!E$482)</f>
        <v>60.526499999999999</v>
      </c>
      <c r="H241" s="80">
        <f>IF(F163="","",F163+Data!F$482)</f>
        <v>61.848500000000001</v>
      </c>
      <c r="I241" s="80">
        <f>IF(G163="","",G163+Data!G$482)</f>
        <v>61.800000000000004</v>
      </c>
      <c r="J241" s="80">
        <f>IF(H163="","",H163+Data!H$482)</f>
        <v>59.108000000000004</v>
      </c>
      <c r="K241" s="80">
        <f>IF(I163="","",I163+Data!I$482)</f>
        <v>59.878</v>
      </c>
      <c r="L241" s="80">
        <f>IF(J163="","",J163+Data!J$482)</f>
        <v>59.475999999999999</v>
      </c>
      <c r="M241" s="80">
        <f>IF(K163="","",K163+Data!K$482)</f>
        <v>59.834000000000003</v>
      </c>
      <c r="N241" s="80">
        <f>IF(L163="","",L163+Data!L$482)</f>
        <v>62.156000000000006</v>
      </c>
      <c r="O241" s="80">
        <f>IF(M163="","",M163+Data!M$482)</f>
        <v>65.158000000000001</v>
      </c>
      <c r="P241" s="80">
        <f>IF(N163="","",N163+Data!N$482)</f>
        <v>66.558000000000007</v>
      </c>
    </row>
    <row r="242" spans="1:16">
      <c r="A242" s="81"/>
      <c r="B242" s="116">
        <f t="shared" si="4"/>
        <v>43818</v>
      </c>
      <c r="C242" s="74"/>
      <c r="D242" s="74"/>
      <c r="E242" s="80" t="str">
        <f>IF(C164="","",C164+Data!C$482)</f>
        <v/>
      </c>
      <c r="F242" s="80" t="str">
        <f>IF(D164="","",D164+Data!D$482)</f>
        <v/>
      </c>
      <c r="G242" s="80">
        <f>IF(E164="","",E164+Data!E$482)</f>
        <v>60.526499999999999</v>
      </c>
      <c r="H242" s="80">
        <f>IF(F164="","",F164+Data!F$482)</f>
        <v>61.848500000000001</v>
      </c>
      <c r="I242" s="80">
        <f>IF(G164="","",G164+Data!G$482)</f>
        <v>64.460000000000008</v>
      </c>
      <c r="J242" s="80">
        <f>IF(H164="","",H164+Data!H$482)</f>
        <v>61.768000000000001</v>
      </c>
      <c r="K242" s="80">
        <f>IF(I164="","",I164+Data!I$482)</f>
        <v>62.537999999999997</v>
      </c>
      <c r="L242" s="80">
        <f>IF(J164="","",J164+Data!J$482)</f>
        <v>62.085999999999999</v>
      </c>
      <c r="M242" s="80">
        <f>IF(K164="","",K164+Data!K$482)</f>
        <v>62.444000000000003</v>
      </c>
      <c r="N242" s="80">
        <f>IF(L164="","",L164+Data!L$482)</f>
        <v>64.346000000000004</v>
      </c>
      <c r="O242" s="80">
        <f>IF(M164="","",M164+Data!M$482)</f>
        <v>67.347999999999999</v>
      </c>
      <c r="P242" s="80">
        <f>IF(N164="","",N164+Data!N$482)</f>
        <v>68.748000000000005</v>
      </c>
    </row>
    <row r="243" spans="1:16">
      <c r="A243" s="70" t="s">
        <v>81</v>
      </c>
      <c r="B243" s="116">
        <f t="shared" si="4"/>
        <v>43825</v>
      </c>
      <c r="C243" s="74"/>
      <c r="D243" s="74"/>
      <c r="E243" s="80" t="str">
        <f>IF(C165="","",C165+Data!C$482)</f>
        <v/>
      </c>
      <c r="F243" s="80" t="str">
        <f>IF(D165="","",D165+Data!D$482)</f>
        <v/>
      </c>
      <c r="G243" s="80">
        <f>IF(E165="","",E165+Data!E$482)</f>
        <v>60.526499999999999</v>
      </c>
      <c r="H243" s="80">
        <f>IF(F165="","",F165+Data!F$482)</f>
        <v>61.848500000000001</v>
      </c>
      <c r="I243" s="80">
        <f>IF(G165="","",G165+Data!G$482)</f>
        <v>64.87</v>
      </c>
      <c r="J243" s="80">
        <f>IF(H165="","",H165+Data!H$482)</f>
        <v>62.177999999999997</v>
      </c>
      <c r="K243" s="80">
        <f>IF(I165="","",I165+Data!I$482)</f>
        <v>62.947999999999993</v>
      </c>
      <c r="L243" s="80">
        <f>IF(J165="","",J165+Data!J$482)</f>
        <v>62.596000000000004</v>
      </c>
      <c r="M243" s="80">
        <f>IF(K165="","",K165+Data!K$482)</f>
        <v>62.954000000000008</v>
      </c>
      <c r="N243" s="80">
        <f>IF(L165="","",L165+Data!L$482)</f>
        <v>64.995999999999995</v>
      </c>
      <c r="O243" s="80">
        <f>IF(M165="","",M165+Data!M$482)</f>
        <v>67.99799999999999</v>
      </c>
      <c r="P243" s="80">
        <f>IF(N165="","",N165+Data!N$482)</f>
        <v>69.397999999999996</v>
      </c>
    </row>
    <row r="244" spans="1:16">
      <c r="A244" s="70">
        <v>2020</v>
      </c>
      <c r="B244" s="116">
        <f t="shared" si="4"/>
        <v>43832</v>
      </c>
      <c r="C244" s="74"/>
      <c r="D244" s="74"/>
      <c r="E244" s="80" t="str">
        <f>IF(C166="","",C166+Data!C$482)</f>
        <v/>
      </c>
      <c r="F244" s="80" t="str">
        <f>IF(D166="","",D166+Data!D$482)</f>
        <v/>
      </c>
      <c r="G244" s="80">
        <f>IF(E166="","",E166+Data!E$482)</f>
        <v>60.526499999999999</v>
      </c>
      <c r="H244" s="80">
        <f>IF(F166="","",F166+Data!F$482)</f>
        <v>61.848500000000001</v>
      </c>
      <c r="I244" s="80">
        <f>IF(G166="","",G166+Data!G$482)</f>
        <v>65.990000000000009</v>
      </c>
      <c r="J244" s="80">
        <f>IF(H166="","",H166+Data!H$482)</f>
        <v>63.298000000000002</v>
      </c>
      <c r="K244" s="80">
        <f>IF(I166="","",I166+Data!I$482)</f>
        <v>64.067999999999998</v>
      </c>
      <c r="L244" s="80">
        <f>IF(J166="","",J166+Data!J$482)</f>
        <v>63.825999999999993</v>
      </c>
      <c r="M244" s="80">
        <f>IF(K166="","",K166+Data!K$482)</f>
        <v>64.183999999999997</v>
      </c>
      <c r="N244" s="80">
        <f>IF(L166="","",L166+Data!L$482)</f>
        <v>66.256</v>
      </c>
      <c r="O244" s="80">
        <f>IF(M166="","",M166+Data!M$482)</f>
        <v>69.257999999999996</v>
      </c>
      <c r="P244" s="80">
        <f>IF(N166="","",N166+Data!N$482)</f>
        <v>70.658000000000001</v>
      </c>
    </row>
    <row r="245" spans="1:16">
      <c r="A245" s="81"/>
      <c r="B245" s="116">
        <f t="shared" si="4"/>
        <v>43839</v>
      </c>
      <c r="C245" s="74"/>
      <c r="D245" s="74"/>
      <c r="E245" s="80" t="str">
        <f>IF(C167="","",C167+Data!C$482)</f>
        <v/>
      </c>
      <c r="F245" s="80" t="str">
        <f>IF(D167="","",D167+Data!D$482)</f>
        <v/>
      </c>
      <c r="G245" s="80" t="str">
        <f>IF(E167="","",E167+Data!E$482)</f>
        <v/>
      </c>
      <c r="H245" s="80" t="str">
        <f>IF(F167="","",F167+Data!F$482)</f>
        <v/>
      </c>
      <c r="I245" s="80">
        <f>IF(G167="","",G167+Data!G$482)</f>
        <v>66.56</v>
      </c>
      <c r="J245" s="80">
        <f>IF(H167="","",H167+Data!H$482)</f>
        <v>63.867999999999995</v>
      </c>
      <c r="K245" s="80">
        <f>IF(I167="","",I167+Data!I$482)</f>
        <v>64.637999999999991</v>
      </c>
      <c r="L245" s="80">
        <f>IF(J167="","",J167+Data!J$482)</f>
        <v>64.426000000000002</v>
      </c>
      <c r="M245" s="80">
        <f>IF(K167="","",K167+Data!K$482)</f>
        <v>64.784000000000006</v>
      </c>
      <c r="N245" s="80">
        <f>IF(L167="","",L167+Data!L$482)</f>
        <v>67.016000000000005</v>
      </c>
      <c r="O245" s="80">
        <f>IF(M167="","",M167+Data!M$482)</f>
        <v>70.018000000000001</v>
      </c>
      <c r="P245" s="80">
        <f>IF(N167="","",N167+Data!N$482)</f>
        <v>71.418000000000006</v>
      </c>
    </row>
    <row r="246" spans="1:16">
      <c r="A246" s="81"/>
      <c r="B246" s="116">
        <f t="shared" si="4"/>
        <v>43846</v>
      </c>
      <c r="C246" s="74"/>
      <c r="D246" s="74"/>
      <c r="E246" s="80" t="str">
        <f>IF(C168="","",C168+Data!C$482)</f>
        <v/>
      </c>
      <c r="F246" s="80" t="str">
        <f>IF(D168="","",D168+Data!D$482)</f>
        <v/>
      </c>
      <c r="G246" s="80" t="str">
        <f>IF(E168="","",E168+Data!E$482)</f>
        <v/>
      </c>
      <c r="H246" s="80" t="str">
        <f>IF(F168="","",F168+Data!F$482)</f>
        <v/>
      </c>
      <c r="I246" s="80">
        <f>IF(G168="","",G168+Data!G$482)</f>
        <v>67.98</v>
      </c>
      <c r="J246" s="80">
        <f>IF(H168="","",H168+Data!H$482)</f>
        <v>65.287999999999997</v>
      </c>
      <c r="K246" s="80">
        <f>IF(I168="","",I168+Data!I$482)</f>
        <v>66.057999999999993</v>
      </c>
      <c r="L246" s="80">
        <f>IF(J168="","",J168+Data!J$482)</f>
        <v>65.835999999999999</v>
      </c>
      <c r="M246" s="80">
        <f>IF(K168="","",K168+Data!K$482)</f>
        <v>66.194000000000003</v>
      </c>
      <c r="N246" s="80">
        <f>IF(L168="","",L168+Data!L$482)</f>
        <v>68.506</v>
      </c>
      <c r="O246" s="80">
        <f>IF(M168="","",M168+Data!M$482)</f>
        <v>71.507999999999996</v>
      </c>
      <c r="P246" s="80">
        <f>IF(N168="","",N168+Data!N$482)</f>
        <v>72.908000000000001</v>
      </c>
    </row>
    <row r="247" spans="1:16">
      <c r="A247" s="81"/>
      <c r="B247" s="116">
        <f t="shared" si="4"/>
        <v>43853</v>
      </c>
      <c r="C247" s="74"/>
      <c r="D247" s="74"/>
      <c r="E247" s="80" t="str">
        <f>IF(C169="","",C169+Data!C$482)</f>
        <v/>
      </c>
      <c r="F247" s="80" t="str">
        <f>IF(D169="","",D169+Data!D$482)</f>
        <v/>
      </c>
      <c r="G247" s="80" t="str">
        <f>IF(E169="","",E169+Data!E$482)</f>
        <v/>
      </c>
      <c r="H247" s="80" t="str">
        <f>IF(F169="","",F169+Data!F$482)</f>
        <v/>
      </c>
      <c r="I247" s="80">
        <f>IF(G169="","",G169+Data!G$482)</f>
        <v>67.510000000000005</v>
      </c>
      <c r="J247" s="80">
        <f>IF(H169="","",H169+Data!H$482)</f>
        <v>64.817999999999998</v>
      </c>
      <c r="K247" s="80">
        <f>IF(I169="","",I169+Data!I$482)</f>
        <v>65.587999999999994</v>
      </c>
      <c r="L247" s="80">
        <f>IF(J169="","",J169+Data!J$482)</f>
        <v>65.165999999999997</v>
      </c>
      <c r="M247" s="80">
        <f>IF(K169="","",K169+Data!K$482)</f>
        <v>65.524000000000001</v>
      </c>
      <c r="N247" s="80">
        <f>IF(L169="","",L169+Data!L$482)</f>
        <v>67.756</v>
      </c>
      <c r="O247" s="80">
        <f>IF(M169="","",M169+Data!M$482)</f>
        <v>70.757999999999996</v>
      </c>
      <c r="P247" s="80">
        <f>IF(N169="","",N169+Data!N$482)</f>
        <v>72.158000000000001</v>
      </c>
    </row>
    <row r="248" spans="1:16">
      <c r="A248" s="81"/>
      <c r="B248" s="116">
        <f t="shared" si="4"/>
        <v>43860</v>
      </c>
      <c r="C248" s="74"/>
      <c r="D248" s="74"/>
      <c r="E248" s="80" t="str">
        <f>IF(C170="","",C170+Data!C$482)</f>
        <v/>
      </c>
      <c r="F248" s="80" t="str">
        <f>IF(D170="","",D170+Data!D$482)</f>
        <v/>
      </c>
      <c r="G248" s="80" t="str">
        <f>IF(E170="","",E170+Data!E$482)</f>
        <v/>
      </c>
      <c r="H248" s="80" t="str">
        <f>IF(F170="","",F170+Data!F$482)</f>
        <v/>
      </c>
      <c r="I248" s="80">
        <f>IF(G170="","",G170+Data!G$482)</f>
        <v>67.320000000000007</v>
      </c>
      <c r="J248" s="80">
        <f>IF(H170="","",H170+Data!H$482)</f>
        <v>64.628</v>
      </c>
      <c r="K248" s="80">
        <f>IF(I170="","",I170+Data!I$482)</f>
        <v>65.397999999999996</v>
      </c>
      <c r="L248" s="80">
        <f>IF(J170="","",J170+Data!J$482)</f>
        <v>64.725999999999999</v>
      </c>
      <c r="M248" s="80">
        <f>IF(K170="","",K170+Data!K$482)</f>
        <v>65.084000000000003</v>
      </c>
      <c r="N248" s="80">
        <f>IF(L170="","",L170+Data!L$482)</f>
        <v>67.266000000000005</v>
      </c>
      <c r="O248" s="80">
        <f>IF(M170="","",M170+Data!M$482)</f>
        <v>70.268000000000001</v>
      </c>
      <c r="P248" s="80">
        <f>IF(N170="","",N170+Data!N$482)</f>
        <v>71.668000000000006</v>
      </c>
    </row>
    <row r="249" spans="1:16">
      <c r="A249" s="81"/>
      <c r="B249" s="116">
        <f t="shared" si="4"/>
        <v>43867</v>
      </c>
      <c r="C249" s="74"/>
      <c r="D249" s="74"/>
      <c r="E249" s="80" t="str">
        <f>IF(C171="","",C171+Data!C$482)</f>
        <v/>
      </c>
      <c r="F249" s="80" t="str">
        <f>IF(D171="","",D171+Data!D$482)</f>
        <v/>
      </c>
      <c r="G249" s="80" t="str">
        <f>IF(E171="","",E171+Data!E$482)</f>
        <v/>
      </c>
      <c r="H249" s="80" t="str">
        <f>IF(F171="","",F171+Data!F$482)</f>
        <v/>
      </c>
      <c r="I249" s="80">
        <f>IF(G171="","",G171+Data!G$482)</f>
        <v>66.34</v>
      </c>
      <c r="J249" s="80">
        <f>IF(H171="","",H171+Data!H$482)</f>
        <v>63.647999999999996</v>
      </c>
      <c r="K249" s="80">
        <f>IF(I171="","",I171+Data!I$482)</f>
        <v>64.417999999999992</v>
      </c>
      <c r="L249" s="80">
        <f>IF(J171="","",J171+Data!J$482)</f>
        <v>63.616</v>
      </c>
      <c r="M249" s="80">
        <f>IF(K171="","",K171+Data!K$482)</f>
        <v>63.974000000000004</v>
      </c>
      <c r="N249" s="80">
        <f>IF(L171="","",L171+Data!L$482)</f>
        <v>66.176000000000002</v>
      </c>
      <c r="O249" s="80">
        <f>IF(M171="","",M171+Data!M$482)</f>
        <v>69.177999999999997</v>
      </c>
      <c r="P249" s="80">
        <f>IF(N171="","",N171+Data!N$482)</f>
        <v>70.578000000000003</v>
      </c>
    </row>
    <row r="250" spans="1:16">
      <c r="A250" s="81"/>
      <c r="B250" s="116">
        <f t="shared" si="4"/>
        <v>43874</v>
      </c>
      <c r="C250" s="74"/>
      <c r="D250" s="74"/>
      <c r="E250" s="80" t="str">
        <f>IF(C172="","",C172+Data!C$482)</f>
        <v/>
      </c>
      <c r="F250" s="80" t="str">
        <f>IF(D172="","",D172+Data!D$482)</f>
        <v/>
      </c>
      <c r="G250" s="80" t="str">
        <f>IF(E172="","",E172+Data!E$482)</f>
        <v/>
      </c>
      <c r="H250" s="80" t="str">
        <f>IF(F172="","",F172+Data!F$482)</f>
        <v/>
      </c>
      <c r="I250" s="80">
        <f>IF(G172="","",G172+Data!G$482)</f>
        <v>65.2</v>
      </c>
      <c r="J250" s="80">
        <f>IF(H172="","",H172+Data!H$482)</f>
        <v>62.507999999999996</v>
      </c>
      <c r="K250" s="80">
        <f>IF(I172="","",I172+Data!I$482)</f>
        <v>63.277999999999992</v>
      </c>
      <c r="L250" s="80">
        <f>IF(J172="","",J172+Data!J$482)</f>
        <v>62.456000000000003</v>
      </c>
      <c r="M250" s="80">
        <f>IF(K172="","",K172+Data!K$482)</f>
        <v>62.814000000000007</v>
      </c>
      <c r="N250" s="80">
        <f>IF(L172="","",L172+Data!L$482)</f>
        <v>64.986000000000004</v>
      </c>
      <c r="O250" s="80">
        <f>IF(M172="","",M172+Data!M$482)</f>
        <v>67.988</v>
      </c>
      <c r="P250" s="80">
        <f>IF(N172="","",N172+Data!N$482)</f>
        <v>69.388000000000005</v>
      </c>
    </row>
    <row r="251" spans="1:16">
      <c r="A251" s="81"/>
      <c r="B251" s="116">
        <f t="shared" si="4"/>
        <v>43881</v>
      </c>
      <c r="C251" s="74"/>
      <c r="D251" s="74"/>
      <c r="E251" s="80" t="str">
        <f>IF(C173="","",C173+Data!C$482)</f>
        <v/>
      </c>
      <c r="F251" s="80" t="str">
        <f>IF(D173="","",D173+Data!D$482)</f>
        <v/>
      </c>
      <c r="G251" s="80" t="str">
        <f>IF(E173="","",E173+Data!E$482)</f>
        <v/>
      </c>
      <c r="H251" s="80" t="str">
        <f>IF(F173="","",F173+Data!F$482)</f>
        <v/>
      </c>
      <c r="I251" s="80">
        <f>IF(G173="","",G173+Data!G$482)</f>
        <v>65.040000000000006</v>
      </c>
      <c r="J251" s="80">
        <f>IF(H173="","",H173+Data!H$482)</f>
        <v>62.347999999999999</v>
      </c>
      <c r="K251" s="80">
        <f>IF(I173="","",I173+Data!I$482)</f>
        <v>63.117999999999995</v>
      </c>
      <c r="L251" s="80">
        <f>IF(J173="","",J173+Data!J$482)</f>
        <v>62.605999999999995</v>
      </c>
      <c r="M251" s="80">
        <f>IF(K173="","",K173+Data!K$482)</f>
        <v>62.963999999999999</v>
      </c>
      <c r="N251" s="80">
        <f>IF(L173="","",L173+Data!L$482)</f>
        <v>65.176000000000002</v>
      </c>
      <c r="O251" s="80">
        <f>IF(M173="","",M173+Data!M$482)</f>
        <v>68.177999999999997</v>
      </c>
      <c r="P251" s="80">
        <f>IF(N173="","",N173+Data!N$482)</f>
        <v>69.578000000000003</v>
      </c>
    </row>
    <row r="252" spans="1:16">
      <c r="A252" s="81"/>
      <c r="B252" s="116">
        <f t="shared" si="4"/>
        <v>43888</v>
      </c>
      <c r="C252" s="74"/>
      <c r="D252" s="74"/>
      <c r="E252" s="80" t="str">
        <f>IF(C174="","",C174+Data!C$482)</f>
        <v/>
      </c>
      <c r="F252" s="80" t="str">
        <f>IF(D174="","",D174+Data!D$482)</f>
        <v/>
      </c>
      <c r="G252" s="80" t="str">
        <f>IF(E174="","",E174+Data!E$482)</f>
        <v/>
      </c>
      <c r="H252" s="80" t="str">
        <f>IF(F174="","",F174+Data!F$482)</f>
        <v/>
      </c>
      <c r="I252" s="80">
        <f>IF(G174="","",G174+Data!G$482)</f>
        <v>66.040000000000006</v>
      </c>
      <c r="J252" s="80">
        <f>IF(H174="","",H174+Data!H$482)</f>
        <v>63.347999999999999</v>
      </c>
      <c r="K252" s="80">
        <f>IF(I174="","",I174+Data!I$482)</f>
        <v>64.117999999999995</v>
      </c>
      <c r="L252" s="80">
        <f>IF(J174="","",J174+Data!J$482)</f>
        <v>63.346000000000004</v>
      </c>
      <c r="M252" s="80">
        <f>IF(K174="","",K174+Data!K$482)</f>
        <v>63.704000000000008</v>
      </c>
      <c r="N252" s="80">
        <f>IF(L174="","",L174+Data!L$482)</f>
        <v>65.915999999999997</v>
      </c>
      <c r="O252" s="80">
        <f>IF(M174="","",M174+Data!M$482)</f>
        <v>68.917999999999992</v>
      </c>
      <c r="P252" s="80">
        <f>IF(N174="","",N174+Data!N$482)</f>
        <v>70.317999999999998</v>
      </c>
    </row>
    <row r="253" spans="1:16">
      <c r="A253" s="81"/>
      <c r="B253" s="116">
        <f t="shared" si="4"/>
        <v>43895</v>
      </c>
      <c r="C253" s="74"/>
      <c r="D253" s="74"/>
      <c r="E253" s="80" t="str">
        <f>IF(C175="","",C175+Data!C$482)</f>
        <v/>
      </c>
      <c r="F253" s="80" t="str">
        <f>IF(D175="","",D175+Data!D$482)</f>
        <v/>
      </c>
      <c r="G253" s="80" t="str">
        <f>IF(E175="","",E175+Data!E$482)</f>
        <v/>
      </c>
      <c r="H253" s="80" t="str">
        <f>IF(F175="","",F175+Data!F$482)</f>
        <v/>
      </c>
      <c r="I253" s="80">
        <f>IF(G175="","",G175+Data!G$482)</f>
        <v>59.89</v>
      </c>
      <c r="J253" s="80">
        <f>IF(H175="","",H175+Data!H$482)</f>
        <v>57.198</v>
      </c>
      <c r="K253" s="80">
        <f>IF(I175="","",I175+Data!I$482)</f>
        <v>57.967999999999996</v>
      </c>
      <c r="L253" s="80">
        <f>IF(J175="","",J175+Data!J$482)</f>
        <v>56.475999999999999</v>
      </c>
      <c r="M253" s="80">
        <f>IF(K175="","",K175+Data!K$482)</f>
        <v>56.834000000000003</v>
      </c>
      <c r="N253" s="80">
        <f>IF(L175="","",L175+Data!L$482)</f>
        <v>58.956000000000003</v>
      </c>
      <c r="O253" s="80">
        <f>IF(M175="","",M175+Data!M$482)</f>
        <v>61.958000000000006</v>
      </c>
      <c r="P253" s="80">
        <f>IF(N175="","",N175+Data!N$482)</f>
        <v>63.358000000000004</v>
      </c>
    </row>
    <row r="254" spans="1:16">
      <c r="A254" s="81"/>
      <c r="B254" s="116">
        <f t="shared" si="4"/>
        <v>43902</v>
      </c>
      <c r="C254" s="74"/>
      <c r="D254" s="74"/>
      <c r="E254" s="80" t="str">
        <f>IF(C176="","",C176+Data!C$482)</f>
        <v/>
      </c>
      <c r="F254" s="80" t="str">
        <f>IF(D176="","",D176+Data!D$482)</f>
        <v/>
      </c>
      <c r="G254" s="80" t="str">
        <f>IF(E176="","",E176+Data!E$482)</f>
        <v/>
      </c>
      <c r="H254" s="80" t="str">
        <f>IF(F176="","",F176+Data!F$482)</f>
        <v/>
      </c>
      <c r="I254" s="80">
        <f>IF(G176="","",G176+Data!G$482)</f>
        <v>64.40316</v>
      </c>
      <c r="J254" s="80">
        <f>IF(H176="","",H176+Data!H$482)</f>
        <v>61.711159999999992</v>
      </c>
      <c r="K254" s="80">
        <f>IF(I176="","",I176+Data!I$482)</f>
        <v>62.481159999999988</v>
      </c>
      <c r="L254" s="80">
        <f>IF(J176="","",J176+Data!J$482)</f>
        <v>57.326000000000001</v>
      </c>
      <c r="M254" s="80">
        <f>IF(K176="","",K176+Data!K$482)</f>
        <v>57.684000000000005</v>
      </c>
      <c r="N254" s="80">
        <f>IF(L176="","",L176+Data!L$482)</f>
        <v>59.706000000000003</v>
      </c>
      <c r="O254" s="80">
        <f>IF(M176="","",M176+Data!M$482)</f>
        <v>62.708000000000006</v>
      </c>
      <c r="P254" s="80">
        <f>IF(N176="","",N176+Data!N$482)</f>
        <v>64.108000000000004</v>
      </c>
    </row>
    <row r="255" spans="1:16">
      <c r="A255" s="81"/>
      <c r="B255" s="116">
        <f t="shared" si="4"/>
        <v>43909</v>
      </c>
      <c r="C255" s="74"/>
      <c r="D255" s="74"/>
      <c r="E255" s="80" t="str">
        <f>IF(C177="","",C177+Data!C$482)</f>
        <v/>
      </c>
      <c r="F255" s="80" t="str">
        <f>IF(D177="","",D177+Data!D$482)</f>
        <v/>
      </c>
      <c r="G255" s="80" t="str">
        <f>IF(E177="","",E177+Data!E$482)</f>
        <v/>
      </c>
      <c r="H255" s="80" t="str">
        <f>IF(F177="","",F177+Data!F$482)</f>
        <v/>
      </c>
      <c r="I255" s="80">
        <f>IF(G177="","",G177+Data!G$482)</f>
        <v>64.40316</v>
      </c>
      <c r="J255" s="80">
        <f>IF(H177="","",H177+Data!H$482)</f>
        <v>61.711159999999992</v>
      </c>
      <c r="K255" s="80">
        <f>IF(I177="","",I177+Data!I$482)</f>
        <v>62.481159999999988</v>
      </c>
      <c r="L255" s="80">
        <f>IF(J177="","",J177+Data!J$482)</f>
        <v>53.675999999999995</v>
      </c>
      <c r="M255" s="80">
        <f>IF(K177="","",K177+Data!K$482)</f>
        <v>54.033999999999999</v>
      </c>
      <c r="N255" s="80">
        <f>IF(L177="","",L177+Data!L$482)</f>
        <v>56.026000000000003</v>
      </c>
      <c r="O255" s="80">
        <f>IF(M177="","",M177+Data!M$482)</f>
        <v>59.028000000000006</v>
      </c>
      <c r="P255" s="80">
        <f>IF(N177="","",N177+Data!N$482)</f>
        <v>60.428000000000004</v>
      </c>
    </row>
    <row r="256" spans="1:16">
      <c r="A256" s="81"/>
      <c r="B256" s="116">
        <f t="shared" si="4"/>
        <v>43916</v>
      </c>
      <c r="C256" s="74"/>
      <c r="D256" s="74"/>
      <c r="E256" s="80" t="str">
        <f>IF(C178="","",C178+Data!C$482)</f>
        <v/>
      </c>
      <c r="F256" s="80" t="str">
        <f>IF(D178="","",D178+Data!D$482)</f>
        <v/>
      </c>
      <c r="G256" s="80" t="str">
        <f>IF(E178="","",E178+Data!E$482)</f>
        <v/>
      </c>
      <c r="H256" s="80" t="str">
        <f>IF(F178="","",F178+Data!F$482)</f>
        <v/>
      </c>
      <c r="I256" s="80">
        <f>IF(G178="","",G178+Data!G$482)</f>
        <v>64.40316</v>
      </c>
      <c r="J256" s="80">
        <f>IF(H178="","",H178+Data!H$482)</f>
        <v>61.711159999999992</v>
      </c>
      <c r="K256" s="80">
        <f>IF(I178="","",I178+Data!I$482)</f>
        <v>62.481159999999988</v>
      </c>
      <c r="L256" s="80">
        <f>IF(J178="","",J178+Data!J$482)</f>
        <v>48.906000000000006</v>
      </c>
      <c r="M256" s="80">
        <f>IF(K178="","",K178+Data!K$482)</f>
        <v>49.26400000000001</v>
      </c>
      <c r="N256" s="80">
        <f>IF(L178="","",L178+Data!L$482)</f>
        <v>50.626000000000005</v>
      </c>
      <c r="O256" s="80">
        <f>IF(M178="","",M178+Data!M$482)</f>
        <v>53.628000000000007</v>
      </c>
      <c r="P256" s="80">
        <f>IF(N178="","",N178+Data!N$482)</f>
        <v>55.028000000000006</v>
      </c>
    </row>
    <row r="257" spans="1:16">
      <c r="A257" s="81"/>
      <c r="B257" s="116">
        <f t="shared" si="4"/>
        <v>43923</v>
      </c>
      <c r="C257" s="74"/>
      <c r="D257" s="74"/>
      <c r="E257" s="80" t="str">
        <f>IF(C179="","",C179+Data!C$482)</f>
        <v/>
      </c>
      <c r="F257" s="80" t="str">
        <f>IF(D179="","",D179+Data!D$482)</f>
        <v/>
      </c>
      <c r="G257" s="80" t="str">
        <f>IF(E179="","",E179+Data!E$482)</f>
        <v/>
      </c>
      <c r="H257" s="80" t="str">
        <f>IF(F179="","",F179+Data!F$482)</f>
        <v/>
      </c>
      <c r="I257" s="80">
        <f>IF(G179="","",G179+Data!G$482)</f>
        <v>64.40316</v>
      </c>
      <c r="J257" s="80">
        <f>IF(H179="","",H179+Data!H$482)</f>
        <v>61.711159999999992</v>
      </c>
      <c r="K257" s="80">
        <f>IF(I179="","",I179+Data!I$482)</f>
        <v>62.481159999999988</v>
      </c>
      <c r="L257" s="80">
        <f>IF(J179="","",J179+Data!J$482)</f>
        <v>46.755999999999993</v>
      </c>
      <c r="M257" s="80">
        <f>IF(K179="","",K179+Data!K$482)</f>
        <v>47.113999999999997</v>
      </c>
      <c r="N257" s="80">
        <f>IF(L179="","",L179+Data!L$482)</f>
        <v>48.506000000000007</v>
      </c>
      <c r="O257" s="80">
        <f>IF(M179="","",M179+Data!M$482)</f>
        <v>51.50800000000001</v>
      </c>
      <c r="P257" s="80">
        <f>IF(N179="","",N179+Data!N$482)</f>
        <v>52.908000000000008</v>
      </c>
    </row>
    <row r="258" spans="1:16">
      <c r="A258" s="81"/>
      <c r="B258" s="116">
        <f t="shared" si="4"/>
        <v>43930</v>
      </c>
      <c r="C258" s="74"/>
      <c r="D258" s="74"/>
      <c r="E258" s="80" t="str">
        <f>IF(C180="","",C180+Data!C$482)</f>
        <v/>
      </c>
      <c r="F258" s="80" t="str">
        <f>IF(D180="","",D180+Data!D$482)</f>
        <v/>
      </c>
      <c r="G258" s="80" t="str">
        <f>IF(E180="","",E180+Data!E$482)</f>
        <v/>
      </c>
      <c r="H258" s="80" t="str">
        <f>IF(F180="","",F180+Data!F$482)</f>
        <v/>
      </c>
      <c r="I258" s="80" t="str">
        <f>IF(G180="","",G180+Data!G$482)</f>
        <v/>
      </c>
      <c r="J258" s="80" t="str">
        <f>IF(H180="","",H180+Data!H$482)</f>
        <v/>
      </c>
      <c r="K258" s="80" t="str">
        <f>IF(I180="","",I180+Data!I$482)</f>
        <v/>
      </c>
      <c r="L258" s="80">
        <f>IF(J180="","",J180+Data!J$482)</f>
        <v>43.965999999999994</v>
      </c>
      <c r="M258" s="80">
        <f>IF(K180="","",K180+Data!K$482)</f>
        <v>44.323999999999998</v>
      </c>
      <c r="N258" s="80">
        <f>IF(L180="","",L180+Data!L$482)</f>
        <v>45.436</v>
      </c>
      <c r="O258" s="80">
        <f>IF(M180="","",M180+Data!M$482)</f>
        <v>48.438000000000002</v>
      </c>
      <c r="P258" s="80">
        <f>IF(N180="","",N180+Data!N$482)</f>
        <v>49.838000000000001</v>
      </c>
    </row>
    <row r="259" spans="1:16">
      <c r="A259" s="81"/>
      <c r="B259" s="116">
        <f t="shared" si="4"/>
        <v>43937</v>
      </c>
      <c r="C259" s="74"/>
      <c r="D259" s="74"/>
      <c r="E259" s="80" t="str">
        <f>IF(C181="","",C181+Data!C$482)</f>
        <v/>
      </c>
      <c r="F259" s="80" t="str">
        <f>IF(D181="","",D181+Data!D$482)</f>
        <v/>
      </c>
      <c r="G259" s="80" t="str">
        <f>IF(E181="","",E181+Data!E$482)</f>
        <v/>
      </c>
      <c r="H259" s="80" t="str">
        <f>IF(F181="","",F181+Data!F$482)</f>
        <v/>
      </c>
      <c r="I259" s="80" t="str">
        <f>IF(G181="","",G181+Data!G$482)</f>
        <v/>
      </c>
      <c r="J259" s="80" t="str">
        <f>IF(H181="","",H181+Data!H$482)</f>
        <v/>
      </c>
      <c r="K259" s="80" t="str">
        <f>IF(I181="","",I181+Data!I$482)</f>
        <v/>
      </c>
      <c r="L259" s="80">
        <f>IF(J181="","",J181+Data!J$482)</f>
        <v>48.346000000000004</v>
      </c>
      <c r="M259" s="80">
        <f>IF(K181="","",K181+Data!K$482)</f>
        <v>48.704000000000008</v>
      </c>
      <c r="N259" s="80">
        <f>IF(L181="","",L181+Data!L$482)</f>
        <v>50.076000000000008</v>
      </c>
      <c r="O259" s="80">
        <f>IF(M181="","",M181+Data!M$482)</f>
        <v>53.07800000000001</v>
      </c>
      <c r="P259" s="80">
        <f>IF(N181="","",N181+Data!N$482)</f>
        <v>54.478000000000009</v>
      </c>
    </row>
    <row r="260" spans="1:16">
      <c r="A260" s="81"/>
      <c r="B260" s="116">
        <f t="shared" si="4"/>
        <v>43944</v>
      </c>
      <c r="C260" s="74"/>
      <c r="D260" s="74"/>
      <c r="E260" s="80" t="str">
        <f>IF(C182="","",C182+Data!C$482)</f>
        <v/>
      </c>
      <c r="F260" s="80" t="str">
        <f>IF(D182="","",D182+Data!D$482)</f>
        <v/>
      </c>
      <c r="G260" s="80" t="str">
        <f>IF(E182="","",E182+Data!E$482)</f>
        <v/>
      </c>
      <c r="H260" s="80" t="str">
        <f>IF(F182="","",F182+Data!F$482)</f>
        <v/>
      </c>
      <c r="I260" s="80" t="str">
        <f>IF(G182="","",G182+Data!G$482)</f>
        <v/>
      </c>
      <c r="J260" s="80" t="str">
        <f>IF(H182="","",H182+Data!H$482)</f>
        <v/>
      </c>
      <c r="K260" s="80" t="str">
        <f>IF(I182="","",I182+Data!I$482)</f>
        <v/>
      </c>
      <c r="L260" s="80">
        <f>IF(J182="","",J182+Data!J$482)</f>
        <v>46.765999999999998</v>
      </c>
      <c r="M260" s="80">
        <f>IF(K182="","",K182+Data!K$482)</f>
        <v>47.124000000000002</v>
      </c>
      <c r="N260" s="80">
        <f>IF(L182="","",L182+Data!L$482)</f>
        <v>48.695999999999998</v>
      </c>
      <c r="O260" s="80">
        <f>IF(M182="","",M182+Data!M$482)</f>
        <v>51.698</v>
      </c>
      <c r="P260" s="80">
        <f>IF(N182="","",N182+Data!N$482)</f>
        <v>53.097999999999999</v>
      </c>
    </row>
    <row r="261" spans="1:16">
      <c r="A261" s="81"/>
      <c r="B261" s="116">
        <f t="shared" si="4"/>
        <v>43951</v>
      </c>
      <c r="C261" s="74"/>
      <c r="D261" s="74"/>
      <c r="E261" s="80" t="str">
        <f>IF(C183="","",C183+Data!C$482)</f>
        <v/>
      </c>
      <c r="F261" s="80" t="str">
        <f>IF(D183="","",D183+Data!D$482)</f>
        <v/>
      </c>
      <c r="G261" s="80" t="str">
        <f>IF(E183="","",E183+Data!E$482)</f>
        <v/>
      </c>
      <c r="H261" s="80" t="str">
        <f>IF(F183="","",F183+Data!F$482)</f>
        <v/>
      </c>
      <c r="I261" s="80" t="str">
        <f>IF(G183="","",G183+Data!G$482)</f>
        <v/>
      </c>
      <c r="J261" s="80" t="str">
        <f>IF(H183="","",H183+Data!H$482)</f>
        <v/>
      </c>
      <c r="K261" s="80" t="str">
        <f>IF(I183="","",I183+Data!I$482)</f>
        <v/>
      </c>
      <c r="L261" s="80">
        <f>IF(J183="","",J183+Data!J$482)</f>
        <v>50.855999999999995</v>
      </c>
      <c r="M261" s="80">
        <f>IF(K183="","",K183+Data!K$482)</f>
        <v>51.213999999999999</v>
      </c>
      <c r="N261" s="80">
        <f>IF(L183="","",L183+Data!L$482)</f>
        <v>52.045999999999999</v>
      </c>
      <c r="O261" s="80">
        <f>IF(M183="","",M183+Data!M$482)</f>
        <v>55.048000000000002</v>
      </c>
      <c r="P261" s="80">
        <f>IF(N183="","",N183+Data!N$482)</f>
        <v>56.448</v>
      </c>
    </row>
    <row r="262" spans="1:16">
      <c r="A262" s="81"/>
      <c r="B262" s="116">
        <f t="shared" si="4"/>
        <v>43958</v>
      </c>
      <c r="C262" s="74"/>
      <c r="D262" s="74"/>
      <c r="E262" s="80" t="str">
        <f>IF(C184="","",C184+Data!C$482)</f>
        <v/>
      </c>
      <c r="F262" s="80" t="str">
        <f>IF(D184="","",D184+Data!D$482)</f>
        <v/>
      </c>
      <c r="G262" s="80" t="str">
        <f>IF(E184="","",E184+Data!E$482)</f>
        <v/>
      </c>
      <c r="H262" s="80" t="str">
        <f>IF(F184="","",F184+Data!F$482)</f>
        <v/>
      </c>
      <c r="I262" s="80" t="str">
        <f>IF(G184="","",G184+Data!G$482)</f>
        <v/>
      </c>
      <c r="J262" s="80" t="str">
        <f>IF(H184="","",H184+Data!H$482)</f>
        <v/>
      </c>
      <c r="K262" s="80" t="str">
        <f>IF(I184="","",I184+Data!I$482)</f>
        <v/>
      </c>
      <c r="L262" s="80">
        <f>IF(J184="","",J184+Data!J$482)</f>
        <v>52.036000000000001</v>
      </c>
      <c r="M262" s="80">
        <f>IF(K184="","",K184+Data!K$482)</f>
        <v>52.394000000000005</v>
      </c>
      <c r="N262" s="80">
        <f>IF(L184="","",L184+Data!L$482)</f>
        <v>53.006</v>
      </c>
      <c r="O262" s="80">
        <f>IF(M184="","",M184+Data!M$482)</f>
        <v>56.008000000000003</v>
      </c>
      <c r="P262" s="80">
        <f>IF(N184="","",N184+Data!N$482)</f>
        <v>57.408000000000001</v>
      </c>
    </row>
    <row r="263" spans="1:16">
      <c r="A263" s="81"/>
      <c r="B263" s="116">
        <f t="shared" si="4"/>
        <v>43965</v>
      </c>
      <c r="C263" s="74"/>
      <c r="D263" s="74"/>
      <c r="E263" s="80" t="str">
        <f>IF(C185="","",C185+Data!C$482)</f>
        <v/>
      </c>
      <c r="F263" s="80" t="str">
        <f>IF(D185="","",D185+Data!D$482)</f>
        <v/>
      </c>
      <c r="G263" s="80" t="str">
        <f>IF(E185="","",E185+Data!E$482)</f>
        <v/>
      </c>
      <c r="H263" s="80" t="str">
        <f>IF(F185="","",F185+Data!F$482)</f>
        <v/>
      </c>
      <c r="I263" s="80" t="str">
        <f>IF(G185="","",G185+Data!G$482)</f>
        <v/>
      </c>
      <c r="J263" s="80" t="str">
        <f>IF(H185="","",H185+Data!H$482)</f>
        <v/>
      </c>
      <c r="K263" s="80" t="str">
        <f>IF(I185="","",I185+Data!I$482)</f>
        <v/>
      </c>
      <c r="L263" s="80">
        <f>IF(J185="","",J185+Data!J$482)</f>
        <v>47.725499999999997</v>
      </c>
      <c r="M263" s="80">
        <f>IF(K185="","",K185+Data!K$482)</f>
        <v>48.083500000000001</v>
      </c>
      <c r="N263" s="80">
        <f>IF(L185="","",L185+Data!L$482)</f>
        <v>51.066000000000003</v>
      </c>
      <c r="O263" s="80">
        <f>IF(M185="","",M185+Data!M$482)</f>
        <v>54.068000000000005</v>
      </c>
      <c r="P263" s="80">
        <f>IF(N185="","",N185+Data!N$482)</f>
        <v>55.468000000000004</v>
      </c>
    </row>
    <row r="264" spans="1:16">
      <c r="A264" s="81"/>
      <c r="B264" s="116">
        <f t="shared" si="4"/>
        <v>43972</v>
      </c>
      <c r="C264" s="74"/>
      <c r="D264" s="74"/>
      <c r="E264" s="80" t="str">
        <f>IF(C186="","",C186+Data!C$482)</f>
        <v/>
      </c>
      <c r="F264" s="80" t="str">
        <f>IF(D186="","",D186+Data!D$482)</f>
        <v/>
      </c>
      <c r="G264" s="80" t="str">
        <f>IF(E186="","",E186+Data!E$482)</f>
        <v/>
      </c>
      <c r="H264" s="80" t="str">
        <f>IF(F186="","",F186+Data!F$482)</f>
        <v/>
      </c>
      <c r="I264" s="80" t="str">
        <f>IF(G186="","",G186+Data!G$482)</f>
        <v/>
      </c>
      <c r="J264" s="80" t="str">
        <f>IF(H186="","",H186+Data!H$482)</f>
        <v/>
      </c>
      <c r="K264" s="80" t="str">
        <f>IF(I186="","",I186+Data!I$482)</f>
        <v/>
      </c>
      <c r="L264" s="80">
        <f>IF(J186="","",J186+Data!J$482)</f>
        <v>51.028999999999996</v>
      </c>
      <c r="M264" s="80">
        <f>IF(K186="","",K186+Data!K$482)</f>
        <v>51.387</v>
      </c>
      <c r="N264" s="80">
        <f>IF(L186="","",L186+Data!L$482)</f>
        <v>53.526000000000003</v>
      </c>
      <c r="O264" s="80">
        <f>IF(M186="","",M186+Data!M$482)</f>
        <v>56.528000000000006</v>
      </c>
      <c r="P264" s="80">
        <f>IF(N186="","",N186+Data!N$482)</f>
        <v>57.928000000000004</v>
      </c>
    </row>
    <row r="265" spans="1:16">
      <c r="A265" s="81"/>
      <c r="B265" s="116">
        <f t="shared" si="4"/>
        <v>43979</v>
      </c>
      <c r="C265" s="74"/>
      <c r="D265" s="74"/>
      <c r="E265" s="80" t="str">
        <f>IF(C187="","",C187+Data!C$482)</f>
        <v/>
      </c>
      <c r="F265" s="80" t="str">
        <f>IF(D187="","",D187+Data!D$482)</f>
        <v/>
      </c>
      <c r="G265" s="80" t="str">
        <f>IF(E187="","",E187+Data!E$482)</f>
        <v/>
      </c>
      <c r="H265" s="80" t="str">
        <f>IF(F187="","",F187+Data!F$482)</f>
        <v/>
      </c>
      <c r="I265" s="80" t="str">
        <f>IF(G187="","",G187+Data!G$482)</f>
        <v/>
      </c>
      <c r="J265" s="80" t="str">
        <f>IF(H187="","",H187+Data!H$482)</f>
        <v/>
      </c>
      <c r="K265" s="80" t="str">
        <f>IF(I187="","",I187+Data!I$482)</f>
        <v/>
      </c>
      <c r="L265" s="80">
        <f>IF(J187="","",J187+Data!J$482)</f>
        <v>51.028999999999996</v>
      </c>
      <c r="M265" s="80">
        <f>IF(K187="","",K187+Data!K$482)</f>
        <v>51.387</v>
      </c>
      <c r="N265" s="80">
        <f>IF(L187="","",L187+Data!L$482)</f>
        <v>53.736000000000004</v>
      </c>
      <c r="O265" s="80">
        <f>IF(M187="","",M187+Data!M$482)</f>
        <v>56.738000000000007</v>
      </c>
      <c r="P265" s="80">
        <f>IF(N187="","",N187+Data!N$482)</f>
        <v>58.138000000000005</v>
      </c>
    </row>
    <row r="266" spans="1:16">
      <c r="A266" s="81"/>
      <c r="B266" s="116">
        <f t="shared" si="4"/>
        <v>43986</v>
      </c>
      <c r="C266" s="74"/>
      <c r="D266" s="74"/>
      <c r="E266" s="80" t="str">
        <f>IF(C188="","",C188+Data!C$482)</f>
        <v/>
      </c>
      <c r="F266" s="80" t="str">
        <f>IF(D188="","",D188+Data!D$482)</f>
        <v/>
      </c>
      <c r="G266" s="80" t="str">
        <f>IF(E188="","",E188+Data!E$482)</f>
        <v/>
      </c>
      <c r="H266" s="80" t="str">
        <f>IF(F188="","",F188+Data!F$482)</f>
        <v/>
      </c>
      <c r="I266" s="80" t="str">
        <f>IF(G188="","",G188+Data!G$482)</f>
        <v/>
      </c>
      <c r="J266" s="80" t="str">
        <f>IF(H188="","",H188+Data!H$482)</f>
        <v/>
      </c>
      <c r="K266" s="80" t="str">
        <f>IF(I188="","",I188+Data!I$482)</f>
        <v/>
      </c>
      <c r="L266" s="80">
        <f>IF(J188="","",J188+Data!J$482)</f>
        <v>51.028999999999996</v>
      </c>
      <c r="M266" s="80">
        <f>IF(K188="","",K188+Data!K$482)</f>
        <v>51.387</v>
      </c>
      <c r="N266" s="80">
        <f>IF(L188="","",L188+Data!L$482)</f>
        <v>53.246000000000002</v>
      </c>
      <c r="O266" s="80">
        <f>IF(M188="","",M188+Data!M$482)</f>
        <v>56.248000000000005</v>
      </c>
      <c r="P266" s="80">
        <f>IF(N188="","",N188+Data!N$482)</f>
        <v>57.648000000000003</v>
      </c>
    </row>
    <row r="267" spans="1:16">
      <c r="A267" s="81"/>
      <c r="B267" s="116">
        <f t="shared" si="4"/>
        <v>43993</v>
      </c>
      <c r="C267" s="74"/>
      <c r="D267" s="74"/>
      <c r="E267" s="80" t="str">
        <f>IF(C189="","",C189+Data!C$482)</f>
        <v/>
      </c>
      <c r="F267" s="80" t="str">
        <f>IF(D189="","",D189+Data!D$482)</f>
        <v/>
      </c>
      <c r="G267" s="80" t="str">
        <f>IF(E189="","",E189+Data!E$482)</f>
        <v/>
      </c>
      <c r="H267" s="80" t="str">
        <f>IF(F189="","",F189+Data!F$482)</f>
        <v/>
      </c>
      <c r="I267" s="80" t="str">
        <f>IF(G189="","",G189+Data!G$482)</f>
        <v/>
      </c>
      <c r="J267" s="80" t="str">
        <f>IF(H189="","",H189+Data!H$482)</f>
        <v/>
      </c>
      <c r="K267" s="80" t="str">
        <f>IF(I189="","",I189+Data!I$482)</f>
        <v/>
      </c>
      <c r="L267" s="80" t="str">
        <f>IF(J189="","",J189+Data!J$482)</f>
        <v/>
      </c>
      <c r="M267" s="80" t="str">
        <f>IF(K189="","",K189+Data!K$482)</f>
        <v/>
      </c>
      <c r="N267" s="80">
        <f>IF(L189="","",L189+Data!L$482)</f>
        <v>55.676000000000002</v>
      </c>
      <c r="O267" s="80">
        <f>IF(M189="","",M189+Data!M$482)</f>
        <v>58.678000000000004</v>
      </c>
      <c r="P267" s="80">
        <f>IF(N189="","",N189+Data!N$482)</f>
        <v>60.078000000000003</v>
      </c>
    </row>
    <row r="268" spans="1:16">
      <c r="A268" s="81"/>
      <c r="B268" s="116">
        <f t="shared" si="4"/>
        <v>44000</v>
      </c>
      <c r="C268" s="74"/>
      <c r="D268" s="74"/>
      <c r="E268" s="80" t="str">
        <f>IF(C190="","",C190+Data!C$482)</f>
        <v/>
      </c>
      <c r="F268" s="80" t="str">
        <f>IF(D190="","",D190+Data!D$482)</f>
        <v/>
      </c>
      <c r="G268" s="80" t="str">
        <f>IF(E190="","",E190+Data!E$482)</f>
        <v/>
      </c>
      <c r="H268" s="80" t="str">
        <f>IF(F190="","",F190+Data!F$482)</f>
        <v/>
      </c>
      <c r="I268" s="80" t="str">
        <f>IF(G190="","",G190+Data!G$482)</f>
        <v/>
      </c>
      <c r="J268" s="80" t="str">
        <f>IF(H190="","",H190+Data!H$482)</f>
        <v/>
      </c>
      <c r="K268" s="80" t="str">
        <f>IF(I190="","",I190+Data!I$482)</f>
        <v/>
      </c>
      <c r="L268" s="80" t="str">
        <f>IF(J190="","",J190+Data!J$482)</f>
        <v/>
      </c>
      <c r="M268" s="80" t="str">
        <f>IF(K190="","",K190+Data!K$482)</f>
        <v/>
      </c>
      <c r="N268" s="80">
        <f>IF(L190="","",L190+Data!L$482)</f>
        <v>55.696000000000005</v>
      </c>
      <c r="O268" s="80">
        <f>IF(M190="","",M190+Data!M$482)</f>
        <v>58.698000000000008</v>
      </c>
      <c r="P268" s="80">
        <f>IF(N190="","",N190+Data!N$482)</f>
        <v>60.098000000000006</v>
      </c>
    </row>
    <row r="269" spans="1:16">
      <c r="A269" s="81"/>
      <c r="B269" s="116">
        <f t="shared" si="4"/>
        <v>44007</v>
      </c>
      <c r="C269" s="74"/>
      <c r="D269" s="74"/>
      <c r="E269" s="80" t="str">
        <f>IF(C191="","",C191+Data!C$482)</f>
        <v/>
      </c>
      <c r="F269" s="80" t="str">
        <f>IF(D191="","",D191+Data!D$482)</f>
        <v/>
      </c>
      <c r="G269" s="80" t="str">
        <f>IF(E191="","",E191+Data!E$482)</f>
        <v/>
      </c>
      <c r="H269" s="80" t="str">
        <f>IF(F191="","",F191+Data!F$482)</f>
        <v/>
      </c>
      <c r="I269" s="80" t="str">
        <f>IF(G191="","",G191+Data!G$482)</f>
        <v/>
      </c>
      <c r="J269" s="80" t="str">
        <f>IF(H191="","",H191+Data!H$482)</f>
        <v/>
      </c>
      <c r="K269" s="80" t="str">
        <f>IF(I191="","",I191+Data!I$482)</f>
        <v/>
      </c>
      <c r="L269" s="80" t="str">
        <f>IF(J191="","",J191+Data!J$482)</f>
        <v/>
      </c>
      <c r="M269" s="80" t="str">
        <f>IF(K191="","",K191+Data!K$482)</f>
        <v/>
      </c>
      <c r="N269" s="80">
        <f>IF(L191="","",L191+Data!L$482)</f>
        <v>56.846000000000004</v>
      </c>
      <c r="O269" s="80">
        <f>IF(M191="","",M191+Data!M$482)</f>
        <v>59.848000000000006</v>
      </c>
      <c r="P269" s="80">
        <f>IF(N191="","",N191+Data!N$482)</f>
        <v>61.248000000000005</v>
      </c>
    </row>
    <row r="270" spans="1:16">
      <c r="A270" s="81"/>
      <c r="B270" s="116">
        <f t="shared" si="4"/>
        <v>44014</v>
      </c>
      <c r="C270" s="74"/>
      <c r="D270" s="74"/>
      <c r="E270" s="80" t="str">
        <f>IF(C192="","",C192+Data!C$482)</f>
        <v/>
      </c>
      <c r="F270" s="80" t="str">
        <f>IF(D192="","",D192+Data!D$482)</f>
        <v/>
      </c>
      <c r="G270" s="80" t="str">
        <f>IF(E192="","",E192+Data!E$482)</f>
        <v/>
      </c>
      <c r="H270" s="80" t="str">
        <f>IF(F192="","",F192+Data!F$482)</f>
        <v/>
      </c>
      <c r="I270" s="80" t="str">
        <f>IF(G192="","",G192+Data!G$482)</f>
        <v/>
      </c>
      <c r="J270" s="80" t="str">
        <f>IF(H192="","",H192+Data!H$482)</f>
        <v/>
      </c>
      <c r="K270" s="80" t="str">
        <f>IF(I192="","",I192+Data!I$482)</f>
        <v/>
      </c>
      <c r="L270" s="80" t="str">
        <f>IF(J192="","",J192+Data!J$482)</f>
        <v/>
      </c>
      <c r="M270" s="80" t="str">
        <f>IF(K192="","",K192+Data!K$482)</f>
        <v/>
      </c>
      <c r="N270" s="80">
        <f>IF(L192="","",L192+Data!L$482)</f>
        <v>57.486000000000004</v>
      </c>
      <c r="O270" s="80">
        <f>IF(M192="","",M192+Data!M$482)</f>
        <v>60.488000000000007</v>
      </c>
      <c r="P270" s="80">
        <f>IF(N192="","",N192+Data!N$482)</f>
        <v>61.888000000000005</v>
      </c>
    </row>
    <row r="271" spans="1:16">
      <c r="A271" s="81"/>
      <c r="B271" s="116">
        <f t="shared" si="4"/>
        <v>44021</v>
      </c>
      <c r="C271" s="74"/>
      <c r="D271" s="74"/>
      <c r="E271" s="80" t="str">
        <f>IF(C193="","",C193+Data!C$482)</f>
        <v/>
      </c>
      <c r="F271" s="80" t="str">
        <f>IF(D193="","",D193+Data!D$482)</f>
        <v/>
      </c>
      <c r="G271" s="80" t="str">
        <f>IF(E193="","",E193+Data!E$482)</f>
        <v/>
      </c>
      <c r="H271" s="80" t="str">
        <f>IF(F193="","",F193+Data!F$482)</f>
        <v/>
      </c>
      <c r="I271" s="80" t="str">
        <f>IF(G193="","",G193+Data!G$482)</f>
        <v/>
      </c>
      <c r="J271" s="80" t="str">
        <f>IF(H193="","",H193+Data!H$482)</f>
        <v/>
      </c>
      <c r="K271" s="80" t="str">
        <f>IF(I193="","",I193+Data!I$482)</f>
        <v/>
      </c>
      <c r="L271" s="80" t="str">
        <f>IF(J193="","",J193+Data!J$482)</f>
        <v/>
      </c>
      <c r="M271" s="80" t="str">
        <f>IF(K193="","",K193+Data!K$482)</f>
        <v/>
      </c>
      <c r="N271" s="80">
        <f>IF(L193="","",L193+Data!L$482)</f>
        <v>58.725999999999999</v>
      </c>
      <c r="O271" s="80">
        <f>IF(M193="","",M193+Data!M$482)</f>
        <v>61.728000000000002</v>
      </c>
      <c r="P271" s="80">
        <f>IF(N193="","",N193+Data!N$482)</f>
        <v>63.128</v>
      </c>
    </row>
    <row r="272" spans="1:16">
      <c r="A272" s="81"/>
      <c r="B272" s="116">
        <f t="shared" si="4"/>
        <v>44028</v>
      </c>
      <c r="C272" s="74"/>
      <c r="D272" s="74"/>
      <c r="E272" s="80" t="str">
        <f>IF(C194="","",C194+Data!C$482)</f>
        <v/>
      </c>
      <c r="F272" s="80" t="str">
        <f>IF(D194="","",D194+Data!D$482)</f>
        <v/>
      </c>
      <c r="G272" s="80" t="str">
        <f>IF(E194="","",E194+Data!E$482)</f>
        <v/>
      </c>
      <c r="H272" s="80" t="str">
        <f>IF(F194="","",F194+Data!F$482)</f>
        <v/>
      </c>
      <c r="I272" s="80" t="str">
        <f>IF(G194="","",G194+Data!G$482)</f>
        <v/>
      </c>
      <c r="J272" s="80" t="str">
        <f>IF(H194="","",H194+Data!H$482)</f>
        <v/>
      </c>
      <c r="K272" s="80" t="str">
        <f>IF(I194="","",I194+Data!I$482)</f>
        <v/>
      </c>
      <c r="L272" s="80" t="str">
        <f>IF(J194="","",J194+Data!J$482)</f>
        <v/>
      </c>
      <c r="M272" s="80" t="str">
        <f>IF(K194="","",K194+Data!K$482)</f>
        <v/>
      </c>
      <c r="N272" s="80">
        <f>IF(L194="","",L194+Data!L$482)</f>
        <v>59.016000000000005</v>
      </c>
      <c r="O272" s="80">
        <f>IF(M194="","",M194+Data!M$482)</f>
        <v>62.018000000000008</v>
      </c>
      <c r="P272" s="80">
        <f>IF(N194="","",N194+Data!N$482)</f>
        <v>63.418000000000006</v>
      </c>
    </row>
    <row r="273" spans="1:16">
      <c r="A273" s="81"/>
      <c r="B273" s="116">
        <f t="shared" si="4"/>
        <v>44035</v>
      </c>
      <c r="C273" s="74"/>
      <c r="D273" s="74"/>
      <c r="E273" s="80" t="str">
        <f>IF(C195="","",C195+Data!C$482)</f>
        <v/>
      </c>
      <c r="F273" s="80" t="str">
        <f>IF(D195="","",D195+Data!D$482)</f>
        <v/>
      </c>
      <c r="G273" s="80" t="str">
        <f>IF(E195="","",E195+Data!E$482)</f>
        <v/>
      </c>
      <c r="H273" s="80" t="str">
        <f>IF(F195="","",F195+Data!F$482)</f>
        <v/>
      </c>
      <c r="I273" s="80" t="str">
        <f>IF(G195="","",G195+Data!G$482)</f>
        <v/>
      </c>
      <c r="J273" s="80" t="str">
        <f>IF(H195="","",H195+Data!H$482)</f>
        <v/>
      </c>
      <c r="K273" s="80" t="str">
        <f>IF(I195="","",I195+Data!I$482)</f>
        <v/>
      </c>
      <c r="L273" s="80" t="str">
        <f>IF(J195="","",J195+Data!J$482)</f>
        <v/>
      </c>
      <c r="M273" s="80" t="str">
        <f>IF(K195="","",K195+Data!K$482)</f>
        <v/>
      </c>
      <c r="N273" s="80" t="str">
        <f>IF(L195="","",L195+Data!L$482)</f>
        <v/>
      </c>
      <c r="O273" s="80" t="str">
        <f>IF(M195="","",M195+Data!M$482)</f>
        <v/>
      </c>
      <c r="P273" s="80" t="str">
        <f>IF(N195="","",N195+Data!N$482)</f>
        <v/>
      </c>
    </row>
    <row r="274" spans="1:16">
      <c r="A274" s="81"/>
      <c r="B274" s="116"/>
      <c r="C274" s="74"/>
      <c r="D274" s="74"/>
      <c r="E274" s="80" t="str">
        <f>IF(C196="","",C196+Data!C$482)</f>
        <v/>
      </c>
      <c r="F274" s="80" t="str">
        <f>IF(D196="","",D196+Data!D$482)</f>
        <v/>
      </c>
      <c r="G274" s="80" t="str">
        <f>IF(E196="","",E196+Data!E$482)</f>
        <v/>
      </c>
      <c r="H274" s="80" t="str">
        <f>IF(F196="","",F196+Data!F$482)</f>
        <v/>
      </c>
      <c r="I274" s="80" t="str">
        <f>IF(G196="","",G196+Data!G$482)</f>
        <v/>
      </c>
      <c r="J274" s="80" t="str">
        <f>IF(H196="","",H196+Data!H$482)</f>
        <v/>
      </c>
      <c r="K274" s="80" t="str">
        <f>IF(I196="","",I196+Data!I$482)</f>
        <v/>
      </c>
      <c r="L274" s="80" t="str">
        <f>IF(J196="","",J196+Data!J$482)</f>
        <v/>
      </c>
      <c r="M274" s="80" t="str">
        <f>IF(K196="","",K196+Data!K$482)</f>
        <v/>
      </c>
      <c r="N274" s="80" t="str">
        <f>IF(L196="","",L196+Data!L$482)</f>
        <v/>
      </c>
      <c r="O274" s="80" t="str">
        <f>IF(M196="","",M196+Data!M$482)</f>
        <v/>
      </c>
      <c r="P274" s="80" t="str">
        <f>IF(N196="","",N196+Data!N$482)</f>
        <v/>
      </c>
    </row>
    <row r="275" spans="1:16">
      <c r="A275" s="81"/>
      <c r="B275" s="116"/>
      <c r="C275" s="74"/>
      <c r="D275" s="74"/>
      <c r="E275" s="80" t="str">
        <f>IF(C197="","",C197+Data!C$482)</f>
        <v/>
      </c>
      <c r="F275" s="80" t="str">
        <f>IF(D197="","",D197+Data!D$482)</f>
        <v/>
      </c>
      <c r="G275" s="80" t="str">
        <f>IF(E197="","",E197+Data!E$482)</f>
        <v/>
      </c>
      <c r="H275" s="80" t="str">
        <f>IF(F197="","",F197+Data!F$482)</f>
        <v/>
      </c>
      <c r="I275" s="80" t="str">
        <f>IF(G197="","",G197+Data!G$482)</f>
        <v/>
      </c>
      <c r="J275" s="80" t="str">
        <f>IF(H197="","",H197+Data!H$482)</f>
        <v/>
      </c>
      <c r="K275" s="80" t="str">
        <f>IF(I197="","",I197+Data!I$482)</f>
        <v/>
      </c>
      <c r="L275" s="80" t="str">
        <f>IF(J197="","",J197+Data!J$482)</f>
        <v/>
      </c>
      <c r="M275" s="80" t="str">
        <f>IF(K197="","",K197+Data!K$482)</f>
        <v/>
      </c>
      <c r="N275" s="80" t="str">
        <f>IF(L197="","",L197+Data!L$482)</f>
        <v/>
      </c>
      <c r="O275" s="80" t="str">
        <f>IF(M197="","",M197+Data!M$482)</f>
        <v/>
      </c>
      <c r="P275" s="80" t="str">
        <f>IF(N197="","",N197+Data!N$482)</f>
        <v/>
      </c>
    </row>
    <row r="276" spans="1:16">
      <c r="A276" s="81"/>
      <c r="B276" s="116"/>
      <c r="C276" s="74"/>
      <c r="D276" s="74"/>
      <c r="E276" s="80" t="str">
        <f>IF(C198="","",C198+Data!C$482)</f>
        <v/>
      </c>
      <c r="F276" s="80" t="str">
        <f>IF(D198="","",D198+Data!D$482)</f>
        <v/>
      </c>
      <c r="G276" s="80" t="str">
        <f>IF(E198="","",E198+Data!E$482)</f>
        <v/>
      </c>
      <c r="H276" s="80" t="str">
        <f>IF(F198="","",F198+Data!F$482)</f>
        <v/>
      </c>
      <c r="I276" s="80" t="str">
        <f>IF(G198="","",G198+Data!G$482)</f>
        <v/>
      </c>
      <c r="J276" s="80" t="str">
        <f>IF(H198="","",H198+Data!H$482)</f>
        <v/>
      </c>
      <c r="K276" s="80" t="str">
        <f>IF(I198="","",I198+Data!I$482)</f>
        <v/>
      </c>
      <c r="L276" s="80" t="str">
        <f>IF(J198="","",J198+Data!J$482)</f>
        <v/>
      </c>
      <c r="M276" s="80" t="str">
        <f>IF(K198="","",K198+Data!K$482)</f>
        <v/>
      </c>
      <c r="N276" s="80" t="str">
        <f>IF(L198="","",L198+Data!L$482)</f>
        <v/>
      </c>
      <c r="O276" s="80" t="str">
        <f>IF(M198="","",M198+Data!M$482)</f>
        <v/>
      </c>
      <c r="P276" s="80" t="str">
        <f>IF(N198="","",N198+Data!N$482)</f>
        <v/>
      </c>
    </row>
    <row r="277" spans="1:16">
      <c r="A277" s="82"/>
      <c r="B277" s="116"/>
      <c r="C277" s="79"/>
      <c r="D277" s="79"/>
      <c r="E277" s="80" t="str">
        <f>IF(C199="","",C199+Data!C$482)</f>
        <v/>
      </c>
      <c r="F277" s="80" t="str">
        <f>IF(D199="","",D199+Data!D$482)</f>
        <v/>
      </c>
      <c r="G277" s="80" t="str">
        <f>IF(E199="","",E199+Data!E$482)</f>
        <v/>
      </c>
      <c r="H277" s="80" t="str">
        <f>IF(F199="","",F199+Data!F$482)</f>
        <v/>
      </c>
      <c r="I277" s="80" t="str">
        <f>IF(G199="","",G199+Data!G$482)</f>
        <v/>
      </c>
      <c r="J277" s="80" t="str">
        <f>IF(H199="","",H199+Data!H$482)</f>
        <v/>
      </c>
      <c r="K277" s="80" t="str">
        <f>IF(I199="","",I199+Data!I$482)</f>
        <v/>
      </c>
      <c r="L277" s="80" t="str">
        <f>IF(J199="","",J199+Data!J$482)</f>
        <v/>
      </c>
      <c r="M277" s="80" t="str">
        <f>IF(K199="","",K199+Data!K$482)</f>
        <v/>
      </c>
      <c r="N277" s="80" t="str">
        <f>IF(L199="","",L199+Data!L$482)</f>
        <v/>
      </c>
      <c r="O277" s="80" t="str">
        <f>IF(M199="","",M199+Data!M$482)</f>
        <v/>
      </c>
      <c r="P277" s="80" t="str">
        <f>IF(N199="","",N199+Data!N$482)</f>
        <v/>
      </c>
    </row>
    <row r="278" spans="1:16">
      <c r="A278" s="82"/>
      <c r="B278" s="116"/>
      <c r="C278" s="79"/>
      <c r="D278" s="79"/>
      <c r="E278" s="80" t="str">
        <f>IF(C200="","",C200+Data!C$482)</f>
        <v/>
      </c>
      <c r="F278" s="80" t="str">
        <f>IF(D200="","",D200+Data!D$482)</f>
        <v/>
      </c>
      <c r="G278" s="80" t="str">
        <f>IF(E200="","",E200+Data!E$482)</f>
        <v/>
      </c>
      <c r="H278" s="80" t="str">
        <f>IF(F200="","",F200+Data!F$482)</f>
        <v/>
      </c>
      <c r="I278" s="80" t="str">
        <f>IF(G200="","",G200+Data!G$482)</f>
        <v/>
      </c>
      <c r="J278" s="80" t="str">
        <f>IF(H200="","",H200+Data!H$482)</f>
        <v/>
      </c>
      <c r="K278" s="80" t="str">
        <f>IF(I200="","",I200+Data!I$482)</f>
        <v/>
      </c>
      <c r="L278" s="80" t="str">
        <f>IF(J200="","",J200+Data!J$482)</f>
        <v/>
      </c>
      <c r="M278" s="80" t="str">
        <f>IF(K200="","",K200+Data!K$482)</f>
        <v/>
      </c>
      <c r="N278" s="80" t="str">
        <f>IF(L200="","",L200+Data!L$482)</f>
        <v/>
      </c>
      <c r="O278" s="80" t="str">
        <f>IF(M200="","",M200+Data!M$482)</f>
        <v/>
      </c>
      <c r="P278" s="80" t="str">
        <f>IF(N200="","",N200+Data!N$482)</f>
        <v/>
      </c>
    </row>
    <row r="279" spans="1:16" ht="13.8" thickBot="1">
      <c r="A279" s="73"/>
      <c r="B279" s="73"/>
      <c r="C279" s="73"/>
      <c r="D279" s="73"/>
      <c r="E279" s="275" t="str">
        <f>IF(C201="","",C201+Data!C$482)</f>
        <v/>
      </c>
      <c r="F279" s="275" t="str">
        <f>IF(D201="","",D201+Data!D$482)</f>
        <v/>
      </c>
      <c r="G279" s="275" t="str">
        <f>IF(E201="","",E201+Data!E$482)</f>
        <v/>
      </c>
      <c r="H279" s="275" t="str">
        <f>IF(F201="","",F201+Data!F$482)</f>
        <v/>
      </c>
      <c r="I279" s="275" t="str">
        <f>IF(G201="","",G201+Data!G$482)</f>
        <v/>
      </c>
      <c r="J279" s="275" t="str">
        <f>IF(H201="","",H201+Data!H$482)</f>
        <v/>
      </c>
      <c r="K279" s="275" t="str">
        <f>IF(I201="","",I201+Data!I$482)</f>
        <v/>
      </c>
      <c r="L279" s="275" t="str">
        <f>IF(J201="","",J201+Data!J$482)</f>
        <v/>
      </c>
      <c r="M279" s="275" t="str">
        <f>IF(K201="","",K201+Data!K$482)</f>
        <v/>
      </c>
      <c r="N279" s="275" t="str">
        <f>IF(L201="","",L201+Data!L$482)</f>
        <v/>
      </c>
      <c r="O279" s="275" t="str">
        <f>IF(M201="","",M201+Data!M$482)</f>
        <v/>
      </c>
      <c r="P279" s="275" t="str">
        <f>IF(N201="","",N201+Data!N$482)</f>
        <v/>
      </c>
    </row>
    <row r="280" spans="1:16">
      <c r="A280" s="182" t="s">
        <v>286</v>
      </c>
      <c r="B280" s="74"/>
      <c r="C280" s="74"/>
      <c r="D280" s="74"/>
      <c r="E280" s="117"/>
      <c r="F280" s="117"/>
      <c r="G280" s="117"/>
      <c r="H280" s="117"/>
      <c r="I280" s="117"/>
      <c r="J280" s="117"/>
      <c r="K280" s="117"/>
      <c r="L280" s="117"/>
      <c r="M280" s="117"/>
      <c r="N280" s="117"/>
      <c r="O280" s="117"/>
      <c r="P280" s="117"/>
    </row>
    <row r="281" spans="1:16">
      <c r="A281" s="109"/>
      <c r="B281" s="111"/>
      <c r="C281" s="111"/>
      <c r="D281" s="111"/>
      <c r="E281" s="187"/>
      <c r="F281" s="187"/>
      <c r="G281" s="187"/>
      <c r="H281" s="187"/>
      <c r="I281" s="187"/>
      <c r="J281" s="187"/>
      <c r="K281" s="187"/>
      <c r="L281" s="187"/>
      <c r="M281" s="187"/>
      <c r="N281" s="187"/>
      <c r="O281" s="187"/>
      <c r="P281" s="187"/>
    </row>
    <row r="282" spans="1:16">
      <c r="A282" s="109"/>
      <c r="B282" s="111"/>
      <c r="C282" s="111"/>
      <c r="D282" s="111"/>
      <c r="E282" s="187"/>
      <c r="F282" s="187"/>
      <c r="G282" s="187"/>
      <c r="H282" s="187"/>
      <c r="I282" s="187"/>
      <c r="J282" s="187"/>
      <c r="K282" s="187"/>
      <c r="L282" s="187"/>
      <c r="M282" s="187"/>
      <c r="N282" s="187"/>
      <c r="O282" s="187"/>
      <c r="P282" s="187"/>
    </row>
    <row r="283" spans="1:16" ht="13.8" thickBot="1">
      <c r="A283" s="169" t="s">
        <v>361</v>
      </c>
      <c r="B283" s="83"/>
      <c r="C283" s="83"/>
      <c r="D283" s="83"/>
      <c r="E283" s="83"/>
      <c r="F283" s="83"/>
      <c r="G283" s="83"/>
      <c r="H283" s="83"/>
      <c r="I283" s="83"/>
      <c r="J283" s="83"/>
      <c r="K283" s="83"/>
      <c r="L283" s="83"/>
      <c r="M283" s="83"/>
      <c r="N283" s="83"/>
      <c r="O283" s="83"/>
      <c r="P283" s="83"/>
    </row>
    <row r="284" spans="1:16">
      <c r="A284" s="85" t="s">
        <v>29</v>
      </c>
      <c r="B284" s="118" t="s">
        <v>33</v>
      </c>
      <c r="C284" s="118" t="s">
        <v>48</v>
      </c>
      <c r="D284" s="84"/>
      <c r="E284" s="593" t="s">
        <v>34</v>
      </c>
      <c r="F284" s="593"/>
      <c r="G284" s="593"/>
      <c r="H284" s="593"/>
      <c r="I284" s="593"/>
      <c r="J284" s="593"/>
      <c r="K284" s="593"/>
      <c r="L284" s="593"/>
      <c r="M284" s="593"/>
      <c r="N284" s="593"/>
      <c r="O284" s="593"/>
      <c r="P284" s="593"/>
    </row>
    <row r="285" spans="1:16" ht="13.8" thickBot="1">
      <c r="A285" s="83" t="s">
        <v>52</v>
      </c>
      <c r="B285" s="170" t="s">
        <v>49</v>
      </c>
      <c r="C285" s="171" t="s">
        <v>50</v>
      </c>
      <c r="D285" s="170"/>
      <c r="E285" s="452" t="s">
        <v>80</v>
      </c>
      <c r="F285" s="453" t="s">
        <v>69</v>
      </c>
      <c r="G285" s="453" t="s">
        <v>70</v>
      </c>
      <c r="H285" s="453" t="s">
        <v>71</v>
      </c>
      <c r="I285" s="453" t="s">
        <v>72</v>
      </c>
      <c r="J285" s="453" t="s">
        <v>73</v>
      </c>
      <c r="K285" s="453" t="s">
        <v>74</v>
      </c>
      <c r="L285" s="453" t="s">
        <v>75</v>
      </c>
      <c r="M285" s="453" t="s">
        <v>76</v>
      </c>
      <c r="N285" s="453" t="s">
        <v>77</v>
      </c>
      <c r="O285" s="453" t="s">
        <v>78</v>
      </c>
      <c r="P285" s="453" t="s">
        <v>79</v>
      </c>
    </row>
    <row r="286" spans="1:16">
      <c r="A286" s="85"/>
      <c r="B286" s="86"/>
      <c r="C286" s="84"/>
      <c r="D286" s="84"/>
      <c r="E286" s="635" t="s">
        <v>159</v>
      </c>
      <c r="F286" s="636"/>
      <c r="G286" s="636"/>
      <c r="H286" s="636"/>
      <c r="I286" s="636"/>
      <c r="J286" s="636"/>
      <c r="K286" s="636"/>
      <c r="L286" s="636"/>
      <c r="M286" s="636"/>
      <c r="N286" s="636"/>
      <c r="O286" s="636"/>
      <c r="P286" s="636"/>
    </row>
    <row r="287" spans="1:16">
      <c r="A287" s="71">
        <v>2019</v>
      </c>
      <c r="B287" s="254">
        <v>43587</v>
      </c>
      <c r="C287" s="254" t="str">
        <f>IF(Data!C304="","",Data!C304)</f>
        <v/>
      </c>
      <c r="D287" s="85"/>
      <c r="E287" s="87" t="str">
        <f>IF(Data!E304="","",Data!E304)</f>
        <v/>
      </c>
      <c r="F287" s="87" t="str">
        <f>IF(Data!F304="","",Data!F304)</f>
        <v/>
      </c>
      <c r="G287" s="87" t="str">
        <f>IF(Data!G304="","",Data!G304)</f>
        <v/>
      </c>
      <c r="H287" s="87" t="str">
        <f>IF(Data!H304="","",Data!H304)</f>
        <v/>
      </c>
      <c r="I287" s="87" t="str">
        <f>IF(Data!I304="","",Data!I304)</f>
        <v/>
      </c>
      <c r="J287" s="87" t="str">
        <f>IF(Data!J304="","",Data!J304)</f>
        <v/>
      </c>
      <c r="K287" s="87" t="str">
        <f>IF(Data!K304="","",Data!K304)</f>
        <v/>
      </c>
      <c r="L287" s="87" t="str">
        <f>IF(Data!L304="","",Data!L304)</f>
        <v/>
      </c>
      <c r="M287" s="87" t="str">
        <f>IF(Data!M304="","",Data!M304)</f>
        <v/>
      </c>
      <c r="N287" s="87" t="str">
        <f>IF(Data!N304="","",Data!N304)</f>
        <v/>
      </c>
      <c r="O287" s="87" t="str">
        <f>IF(Data!O304="","",Data!O304)</f>
        <v/>
      </c>
      <c r="P287" s="87" t="str">
        <f>IF(Data!P304="","",Data!P304)</f>
        <v/>
      </c>
    </row>
    <row r="288" spans="1:16">
      <c r="A288" s="88"/>
      <c r="B288" s="254">
        <f>B287+7</f>
        <v>43594</v>
      </c>
      <c r="C288" s="254" t="str">
        <f>IF(Data!C305="","",Data!C305)</f>
        <v/>
      </c>
      <c r="D288" s="85"/>
      <c r="E288" s="87" t="str">
        <f>IF(Data!E305="","",Data!E305)</f>
        <v/>
      </c>
      <c r="F288" s="87" t="str">
        <f>IF(Data!F305="","",Data!F305)</f>
        <v/>
      </c>
      <c r="G288" s="87" t="str">
        <f>IF(Data!G305="","",Data!G305)</f>
        <v/>
      </c>
      <c r="H288" s="87" t="str">
        <f>IF(Data!H305="","",Data!H305)</f>
        <v/>
      </c>
      <c r="I288" s="87" t="str">
        <f>IF(Data!I305="","",Data!I305)</f>
        <v/>
      </c>
      <c r="J288" s="87" t="str">
        <f>IF(Data!J305="","",Data!J305)</f>
        <v/>
      </c>
      <c r="K288" s="87" t="str">
        <f>IF(Data!K305="","",Data!K305)</f>
        <v/>
      </c>
      <c r="L288" s="87" t="str">
        <f>IF(Data!L305="","",Data!L305)</f>
        <v/>
      </c>
      <c r="M288" s="87" t="str">
        <f>IF(Data!M305="","",Data!M305)</f>
        <v/>
      </c>
      <c r="N288" s="87" t="str">
        <f>IF(Data!N305="","",Data!N305)</f>
        <v/>
      </c>
      <c r="O288" s="87" t="str">
        <f>IF(Data!O305="","",Data!O305)</f>
        <v/>
      </c>
      <c r="P288" s="87" t="str">
        <f>IF(Data!P305="","",Data!P305)</f>
        <v/>
      </c>
    </row>
    <row r="289" spans="1:16">
      <c r="A289" s="88"/>
      <c r="B289" s="254">
        <f t="shared" ref="B289:B351" si="5">B288+7</f>
        <v>43601</v>
      </c>
      <c r="C289" s="254" t="str">
        <f>IF(Data!C306="","",Data!C306)</f>
        <v/>
      </c>
      <c r="D289" s="85"/>
      <c r="E289" s="87" t="str">
        <f>IF(Data!E306="","",Data!E306)</f>
        <v/>
      </c>
      <c r="F289" s="87" t="str">
        <f>IF(Data!F306="","",Data!F306)</f>
        <v/>
      </c>
      <c r="G289" s="87" t="str">
        <f>IF(Data!G306="","",Data!G306)</f>
        <v/>
      </c>
      <c r="H289" s="87" t="str">
        <f>IF(Data!H306="","",Data!H306)</f>
        <v/>
      </c>
      <c r="I289" s="87" t="str">
        <f>IF(Data!I306="","",Data!I306)</f>
        <v/>
      </c>
      <c r="J289" s="87" t="str">
        <f>IF(Data!J306="","",Data!J306)</f>
        <v/>
      </c>
      <c r="K289" s="87" t="str">
        <f>IF(Data!K306="","",Data!K306)</f>
        <v/>
      </c>
      <c r="L289" s="87" t="str">
        <f>IF(Data!L306="","",Data!L306)</f>
        <v/>
      </c>
      <c r="M289" s="87" t="str">
        <f>IF(Data!M306="","",Data!M306)</f>
        <v/>
      </c>
      <c r="N289" s="87" t="str">
        <f>IF(Data!N306="","",Data!N306)</f>
        <v/>
      </c>
      <c r="O289" s="87" t="str">
        <f>IF(Data!O306="","",Data!O306)</f>
        <v/>
      </c>
      <c r="P289" s="87" t="str">
        <f>IF(Data!P306="","",Data!P306)</f>
        <v/>
      </c>
    </row>
    <row r="290" spans="1:16">
      <c r="A290" s="88"/>
      <c r="B290" s="254">
        <f t="shared" si="5"/>
        <v>43608</v>
      </c>
      <c r="C290" s="254" t="str">
        <f>IF(Data!C307="","",Data!C307)</f>
        <v/>
      </c>
      <c r="D290" s="85"/>
      <c r="E290" s="87" t="str">
        <f>IF(Data!E307="","",Data!E307)</f>
        <v/>
      </c>
      <c r="F290" s="87" t="str">
        <f>IF(Data!F307="","",Data!F307)</f>
        <v/>
      </c>
      <c r="G290" s="87" t="str">
        <f>IF(Data!G307="","",Data!G307)</f>
        <v/>
      </c>
      <c r="H290" s="87" t="str">
        <f>IF(Data!H307="","",Data!H307)</f>
        <v/>
      </c>
      <c r="I290" s="87" t="str">
        <f>IF(Data!I307="","",Data!I307)</f>
        <v/>
      </c>
      <c r="J290" s="87" t="str">
        <f>IF(Data!J307="","",Data!J307)</f>
        <v/>
      </c>
      <c r="K290" s="87" t="str">
        <f>IF(Data!K307="","",Data!K307)</f>
        <v/>
      </c>
      <c r="L290" s="87" t="str">
        <f>IF(Data!L307="","",Data!L307)</f>
        <v/>
      </c>
      <c r="M290" s="87" t="str">
        <f>IF(Data!M307="","",Data!M307)</f>
        <v/>
      </c>
      <c r="N290" s="87" t="str">
        <f>IF(Data!N307="","",Data!N307)</f>
        <v/>
      </c>
      <c r="O290" s="87" t="str">
        <f>IF(Data!O307="","",Data!O307)</f>
        <v/>
      </c>
      <c r="P290" s="87" t="str">
        <f>IF(Data!P307="","",Data!P307)</f>
        <v/>
      </c>
    </row>
    <row r="291" spans="1:16">
      <c r="A291" s="88"/>
      <c r="B291" s="254">
        <f t="shared" si="5"/>
        <v>43615</v>
      </c>
      <c r="C291" s="254" t="str">
        <f>IF(Data!C308="","",Data!C308)</f>
        <v/>
      </c>
      <c r="D291" s="85"/>
      <c r="E291" s="87" t="str">
        <f>IF(Data!E308="","",Data!E308)</f>
        <v/>
      </c>
      <c r="F291" s="87" t="str">
        <f>IF(Data!F308="","",Data!F308)</f>
        <v/>
      </c>
      <c r="G291" s="87" t="str">
        <f>IF(Data!G308="","",Data!G308)</f>
        <v/>
      </c>
      <c r="H291" s="87" t="str">
        <f>IF(Data!H308="","",Data!H308)</f>
        <v/>
      </c>
      <c r="I291" s="87" t="str">
        <f>IF(Data!I308="","",Data!I308)</f>
        <v/>
      </c>
      <c r="J291" s="87" t="str">
        <f>IF(Data!J308="","",Data!J308)</f>
        <v/>
      </c>
      <c r="K291" s="87" t="str">
        <f>IF(Data!K308="","",Data!K308)</f>
        <v/>
      </c>
      <c r="L291" s="87" t="str">
        <f>IF(Data!L308="","",Data!L308)</f>
        <v/>
      </c>
      <c r="M291" s="87" t="str">
        <f>IF(Data!M308="","",Data!M308)</f>
        <v/>
      </c>
      <c r="N291" s="87" t="str">
        <f>IF(Data!N308="","",Data!N308)</f>
        <v/>
      </c>
      <c r="O291" s="87" t="str">
        <f>IF(Data!O308="","",Data!O308)</f>
        <v/>
      </c>
      <c r="P291" s="87" t="str">
        <f>IF(Data!P308="","",Data!P308)</f>
        <v/>
      </c>
    </row>
    <row r="292" spans="1:16">
      <c r="A292" s="88"/>
      <c r="B292" s="254">
        <f t="shared" si="5"/>
        <v>43622</v>
      </c>
      <c r="C292" s="254" t="str">
        <f>IF(Data!C309="","",Data!C309)</f>
        <v/>
      </c>
      <c r="D292" s="85"/>
      <c r="E292" s="87" t="str">
        <f>IF(Data!E309="","",Data!E309)</f>
        <v/>
      </c>
      <c r="F292" s="87" t="str">
        <f>IF(Data!F309="","",Data!F309)</f>
        <v/>
      </c>
      <c r="G292" s="87" t="str">
        <f>IF(Data!G309="","",Data!G309)</f>
        <v/>
      </c>
      <c r="H292" s="87" t="str">
        <f>IF(Data!H309="","",Data!H309)</f>
        <v/>
      </c>
      <c r="I292" s="87" t="str">
        <f>IF(Data!I309="","",Data!I309)</f>
        <v/>
      </c>
      <c r="J292" s="87" t="str">
        <f>IF(Data!J309="","",Data!J309)</f>
        <v/>
      </c>
      <c r="K292" s="87" t="str">
        <f>IF(Data!K309="","",Data!K309)</f>
        <v/>
      </c>
      <c r="L292" s="87" t="str">
        <f>IF(Data!L309="","",Data!L309)</f>
        <v/>
      </c>
      <c r="M292" s="87" t="str">
        <f>IF(Data!M309="","",Data!M309)</f>
        <v/>
      </c>
      <c r="N292" s="87" t="str">
        <f>IF(Data!N309="","",Data!N309)</f>
        <v/>
      </c>
      <c r="O292" s="87" t="str">
        <f>IF(Data!O309="","",Data!O309)</f>
        <v/>
      </c>
      <c r="P292" s="87" t="str">
        <f>IF(Data!P309="","",Data!P309)</f>
        <v/>
      </c>
    </row>
    <row r="293" spans="1:16">
      <c r="A293" s="88"/>
      <c r="B293" s="254">
        <f t="shared" si="5"/>
        <v>43629</v>
      </c>
      <c r="C293" s="254" t="str">
        <f>IF(Data!C310="","",Data!C310)</f>
        <v/>
      </c>
      <c r="D293" s="85"/>
      <c r="E293" s="87" t="str">
        <f>IF(Data!E310="","",Data!E310)</f>
        <v/>
      </c>
      <c r="F293" s="87" t="str">
        <f>IF(Data!F310="","",Data!F310)</f>
        <v/>
      </c>
      <c r="G293" s="87" t="str">
        <f>IF(Data!G310="","",Data!G310)</f>
        <v/>
      </c>
      <c r="H293" s="87" t="str">
        <f>IF(Data!H310="","",Data!H310)</f>
        <v/>
      </c>
      <c r="I293" s="87" t="str">
        <f>IF(Data!I310="","",Data!I310)</f>
        <v/>
      </c>
      <c r="J293" s="87" t="str">
        <f>IF(Data!J310="","",Data!J310)</f>
        <v/>
      </c>
      <c r="K293" s="87" t="str">
        <f>IF(Data!K310="","",Data!K310)</f>
        <v/>
      </c>
      <c r="L293" s="87" t="str">
        <f>IF(Data!L310="","",Data!L310)</f>
        <v/>
      </c>
      <c r="M293" s="87" t="str">
        <f>IF(Data!M310="","",Data!M310)</f>
        <v/>
      </c>
      <c r="N293" s="87" t="str">
        <f>IF(Data!N310="","",Data!N310)</f>
        <v/>
      </c>
      <c r="O293" s="87" t="str">
        <f>IF(Data!O310="","",Data!O310)</f>
        <v/>
      </c>
      <c r="P293" s="87" t="str">
        <f>IF(Data!P310="","",Data!P310)</f>
        <v/>
      </c>
    </row>
    <row r="294" spans="1:16">
      <c r="A294" s="88"/>
      <c r="B294" s="254">
        <f t="shared" si="5"/>
        <v>43636</v>
      </c>
      <c r="C294" s="254" t="str">
        <f>IF(Data!C311="","",Data!C311)</f>
        <v/>
      </c>
      <c r="D294" s="85"/>
      <c r="E294" s="87" t="str">
        <f>IF(Data!E311="","",Data!E311)</f>
        <v/>
      </c>
      <c r="F294" s="87" t="str">
        <f>IF(Data!F311="","",Data!F311)</f>
        <v/>
      </c>
      <c r="G294" s="87" t="str">
        <f>IF(Data!G311="","",Data!G311)</f>
        <v/>
      </c>
      <c r="H294" s="87" t="str">
        <f>IF(Data!H311="","",Data!H311)</f>
        <v/>
      </c>
      <c r="I294" s="87" t="str">
        <f>IF(Data!I311="","",Data!I311)</f>
        <v/>
      </c>
      <c r="J294" s="87" t="str">
        <f>IF(Data!J311="","",Data!J311)</f>
        <v/>
      </c>
      <c r="K294" s="87" t="str">
        <f>IF(Data!K311="","",Data!K311)</f>
        <v/>
      </c>
      <c r="L294" s="87" t="str">
        <f>IF(Data!L311="","",Data!L311)</f>
        <v/>
      </c>
      <c r="M294" s="87" t="str">
        <f>IF(Data!M311="","",Data!M311)</f>
        <v/>
      </c>
      <c r="N294" s="87" t="str">
        <f>IF(Data!N311="","",Data!N311)</f>
        <v/>
      </c>
      <c r="O294" s="87" t="str">
        <f>IF(Data!O311="","",Data!O311)</f>
        <v/>
      </c>
      <c r="P294" s="87" t="str">
        <f>IF(Data!P311="","",Data!P311)</f>
        <v/>
      </c>
    </row>
    <row r="295" spans="1:16">
      <c r="A295" s="88"/>
      <c r="B295" s="254">
        <f t="shared" si="5"/>
        <v>43643</v>
      </c>
      <c r="C295" s="254" t="str">
        <f>IF(Data!C312="","",Data!C312)</f>
        <v/>
      </c>
      <c r="D295" s="85"/>
      <c r="E295" s="87" t="str">
        <f>IF(Data!E312="","",Data!E312)</f>
        <v/>
      </c>
      <c r="F295" s="87" t="str">
        <f>IF(Data!F312="","",Data!F312)</f>
        <v/>
      </c>
      <c r="G295" s="87" t="str">
        <f>IF(Data!G312="","",Data!G312)</f>
        <v/>
      </c>
      <c r="H295" s="87" t="str">
        <f>IF(Data!H312="","",Data!H312)</f>
        <v/>
      </c>
      <c r="I295" s="87" t="str">
        <f>IF(Data!I312="","",Data!I312)</f>
        <v/>
      </c>
      <c r="J295" s="87" t="str">
        <f>IF(Data!J312="","",Data!J312)</f>
        <v/>
      </c>
      <c r="K295" s="87" t="str">
        <f>IF(Data!K312="","",Data!K312)</f>
        <v/>
      </c>
      <c r="L295" s="87" t="str">
        <f>IF(Data!L312="","",Data!L312)</f>
        <v/>
      </c>
      <c r="M295" s="87" t="str">
        <f>IF(Data!M312="","",Data!M312)</f>
        <v/>
      </c>
      <c r="N295" s="87" t="str">
        <f>IF(Data!N312="","",Data!N312)</f>
        <v/>
      </c>
      <c r="O295" s="87" t="str">
        <f>IF(Data!O312="","",Data!O312)</f>
        <v/>
      </c>
      <c r="P295" s="87" t="str">
        <f>IF(Data!P312="","",Data!P312)</f>
        <v/>
      </c>
    </row>
    <row r="296" spans="1:16">
      <c r="A296" s="88"/>
      <c r="B296" s="254">
        <f t="shared" si="5"/>
        <v>43650</v>
      </c>
      <c r="C296" s="254" t="str">
        <f>IF(Data!C313="","",Data!C313)</f>
        <v/>
      </c>
      <c r="D296" s="85"/>
      <c r="E296" s="87" t="str">
        <f>IF(Data!E313="","",Data!E313)</f>
        <v/>
      </c>
      <c r="F296" s="87" t="str">
        <f>IF(Data!F313="","",Data!F313)</f>
        <v/>
      </c>
      <c r="G296" s="87" t="str">
        <f>IF(Data!G313="","",Data!G313)</f>
        <v/>
      </c>
      <c r="H296" s="87" t="str">
        <f>IF(Data!H313="","",Data!H313)</f>
        <v/>
      </c>
      <c r="I296" s="87" t="str">
        <f>IF(Data!I313="","",Data!I313)</f>
        <v/>
      </c>
      <c r="J296" s="87" t="str">
        <f>IF(Data!J313="","",Data!J313)</f>
        <v/>
      </c>
      <c r="K296" s="87" t="str">
        <f>IF(Data!K313="","",Data!K313)</f>
        <v/>
      </c>
      <c r="L296" s="87" t="str">
        <f>IF(Data!L313="","",Data!L313)</f>
        <v/>
      </c>
      <c r="M296" s="87" t="str">
        <f>IF(Data!M313="","",Data!M313)</f>
        <v/>
      </c>
      <c r="N296" s="87" t="str">
        <f>IF(Data!N313="","",Data!N313)</f>
        <v/>
      </c>
      <c r="O296" s="87" t="str">
        <f>IF(Data!O313="","",Data!O313)</f>
        <v/>
      </c>
      <c r="P296" s="87" t="str">
        <f>IF(Data!P313="","",Data!P313)</f>
        <v/>
      </c>
    </row>
    <row r="297" spans="1:16">
      <c r="A297" s="88"/>
      <c r="B297" s="254">
        <f t="shared" si="5"/>
        <v>43657</v>
      </c>
      <c r="C297" s="254" t="str">
        <f>IF(Data!C314="","",Data!C314)</f>
        <v/>
      </c>
      <c r="D297" s="85"/>
      <c r="E297" s="87" t="str">
        <f>IF(Data!E314="","",Data!E314)</f>
        <v/>
      </c>
      <c r="F297" s="87" t="str">
        <f>IF(Data!F314="","",Data!F314)</f>
        <v/>
      </c>
      <c r="G297" s="87" t="str">
        <f>IF(Data!G314="","",Data!G314)</f>
        <v/>
      </c>
      <c r="H297" s="87" t="str">
        <f>IF(Data!H314="","",Data!H314)</f>
        <v/>
      </c>
      <c r="I297" s="87" t="str">
        <f>IF(Data!I314="","",Data!I314)</f>
        <v/>
      </c>
      <c r="J297" s="87" t="str">
        <f>IF(Data!J314="","",Data!J314)</f>
        <v/>
      </c>
      <c r="K297" s="87" t="str">
        <f>IF(Data!K314="","",Data!K314)</f>
        <v/>
      </c>
      <c r="L297" s="87" t="str">
        <f>IF(Data!L314="","",Data!L314)</f>
        <v/>
      </c>
      <c r="M297" s="87" t="str">
        <f>IF(Data!M314="","",Data!M314)</f>
        <v/>
      </c>
      <c r="N297" s="87" t="str">
        <f>IF(Data!N314="","",Data!N314)</f>
        <v/>
      </c>
      <c r="O297" s="87" t="str">
        <f>IF(Data!O314="","",Data!O314)</f>
        <v/>
      </c>
      <c r="P297" s="87" t="str">
        <f>IF(Data!P314="","",Data!P314)</f>
        <v/>
      </c>
    </row>
    <row r="298" spans="1:16">
      <c r="A298" s="88"/>
      <c r="B298" s="254">
        <f t="shared" si="5"/>
        <v>43664</v>
      </c>
      <c r="C298" s="254" t="str">
        <f>IF(Data!C315="","",Data!C315)</f>
        <v/>
      </c>
      <c r="D298" s="85"/>
      <c r="E298" s="87" t="str">
        <f>IF(Data!E315="","",Data!E315)</f>
        <v/>
      </c>
      <c r="F298" s="87" t="str">
        <f>IF(Data!F315="","",Data!F315)</f>
        <v/>
      </c>
      <c r="G298" s="87" t="str">
        <f>IF(Data!G315="","",Data!G315)</f>
        <v/>
      </c>
      <c r="H298" s="87" t="str">
        <f>IF(Data!H315="","",Data!H315)</f>
        <v/>
      </c>
      <c r="I298" s="87" t="str">
        <f>IF(Data!I315="","",Data!I315)</f>
        <v/>
      </c>
      <c r="J298" s="87" t="str">
        <f>IF(Data!J315="","",Data!J315)</f>
        <v/>
      </c>
      <c r="K298" s="87" t="str">
        <f>IF(Data!K315="","",Data!K315)</f>
        <v/>
      </c>
      <c r="L298" s="87" t="str">
        <f>IF(Data!L315="","",Data!L315)</f>
        <v/>
      </c>
      <c r="M298" s="87" t="str">
        <f>IF(Data!M315="","",Data!M315)</f>
        <v/>
      </c>
      <c r="N298" s="87" t="str">
        <f>IF(Data!N315="","",Data!N315)</f>
        <v/>
      </c>
      <c r="O298" s="87" t="str">
        <f>IF(Data!O315="","",Data!O315)</f>
        <v/>
      </c>
      <c r="P298" s="87" t="str">
        <f>IF(Data!P315="","",Data!P315)</f>
        <v/>
      </c>
    </row>
    <row r="299" spans="1:16">
      <c r="A299" s="88"/>
      <c r="B299" s="254">
        <f t="shared" si="5"/>
        <v>43671</v>
      </c>
      <c r="C299" s="254" t="str">
        <f>IF(Data!C316="","",Data!C316)</f>
        <v/>
      </c>
      <c r="D299" s="85"/>
      <c r="E299" s="87" t="str">
        <f>IF(Data!E316="","",Data!E316)</f>
        <v/>
      </c>
      <c r="F299" s="87" t="str">
        <f>IF(Data!F316="","",Data!F316)</f>
        <v/>
      </c>
      <c r="G299" s="87" t="str">
        <f>IF(Data!G316="","",Data!G316)</f>
        <v/>
      </c>
      <c r="H299" s="87" t="str">
        <f>IF(Data!H316="","",Data!H316)</f>
        <v/>
      </c>
      <c r="I299" s="87" t="str">
        <f>IF(Data!I316="","",Data!I316)</f>
        <v/>
      </c>
      <c r="J299" s="87" t="str">
        <f>IF(Data!J316="","",Data!J316)</f>
        <v/>
      </c>
      <c r="K299" s="87" t="str">
        <f>IF(Data!K316="","",Data!K316)</f>
        <v/>
      </c>
      <c r="L299" s="87" t="str">
        <f>IF(Data!L316="","",Data!L316)</f>
        <v/>
      </c>
      <c r="M299" s="87" t="str">
        <f>IF(Data!M316="","",Data!M316)</f>
        <v/>
      </c>
      <c r="N299" s="87" t="str">
        <f>IF(Data!N316="","",Data!N316)</f>
        <v/>
      </c>
      <c r="O299" s="87" t="str">
        <f>IF(Data!O316="","",Data!O316)</f>
        <v/>
      </c>
      <c r="P299" s="87" t="str">
        <f>IF(Data!P316="","",Data!P316)</f>
        <v/>
      </c>
    </row>
    <row r="300" spans="1:16">
      <c r="A300" s="88"/>
      <c r="B300" s="254">
        <f t="shared" si="5"/>
        <v>43678</v>
      </c>
      <c r="C300" s="254" t="str">
        <f>IF(Data!C317="","",Data!C317)</f>
        <v/>
      </c>
      <c r="D300" s="85"/>
      <c r="E300" s="87" t="str">
        <f>IF(Data!E317="","",Data!E317)</f>
        <v/>
      </c>
      <c r="F300" s="87" t="str">
        <f>IF(Data!F317="","",Data!F317)</f>
        <v/>
      </c>
      <c r="G300" s="87" t="str">
        <f>IF(Data!G317="","",Data!G317)</f>
        <v/>
      </c>
      <c r="H300" s="87" t="str">
        <f>IF(Data!H317="","",Data!H317)</f>
        <v/>
      </c>
      <c r="I300" s="87" t="str">
        <f>IF(Data!I317="","",Data!I317)</f>
        <v/>
      </c>
      <c r="J300" s="87" t="str">
        <f>IF(Data!J317="","",Data!J317)</f>
        <v/>
      </c>
      <c r="K300" s="87" t="str">
        <f>IF(Data!K317="","",Data!K317)</f>
        <v/>
      </c>
      <c r="L300" s="87" t="str">
        <f>IF(Data!L317="","",Data!L317)</f>
        <v/>
      </c>
      <c r="M300" s="87" t="str">
        <f>IF(Data!M317="","",Data!M317)</f>
        <v/>
      </c>
      <c r="N300" s="87" t="str">
        <f>IF(Data!N317="","",Data!N317)</f>
        <v/>
      </c>
      <c r="O300" s="87" t="str">
        <f>IF(Data!O317="","",Data!O317)</f>
        <v/>
      </c>
      <c r="P300" s="87" t="str">
        <f>IF(Data!P317="","",Data!P317)</f>
        <v/>
      </c>
    </row>
    <row r="301" spans="1:16">
      <c r="A301" s="88"/>
      <c r="B301" s="254">
        <f t="shared" si="5"/>
        <v>43685</v>
      </c>
      <c r="C301" s="254" t="str">
        <f>IF(Data!C318="","",Data!C318)</f>
        <v/>
      </c>
      <c r="D301" s="85"/>
      <c r="E301" s="87" t="str">
        <f>IF(Data!E318="","",Data!E318)</f>
        <v/>
      </c>
      <c r="F301" s="87" t="str">
        <f>IF(Data!F318="","",Data!F318)</f>
        <v/>
      </c>
      <c r="G301" s="87" t="str">
        <f>IF(Data!G318="","",Data!G318)</f>
        <v/>
      </c>
      <c r="H301" s="87" t="str">
        <f>IF(Data!H318="","",Data!H318)</f>
        <v/>
      </c>
      <c r="I301" s="87" t="str">
        <f>IF(Data!I318="","",Data!I318)</f>
        <v/>
      </c>
      <c r="J301" s="87" t="str">
        <f>IF(Data!J318="","",Data!J318)</f>
        <v/>
      </c>
      <c r="K301" s="87" t="str">
        <f>IF(Data!K318="","",Data!K318)</f>
        <v/>
      </c>
      <c r="L301" s="87" t="str">
        <f>IF(Data!L318="","",Data!L318)</f>
        <v/>
      </c>
      <c r="M301" s="87" t="str">
        <f>IF(Data!M318="","",Data!M318)</f>
        <v/>
      </c>
      <c r="N301" s="87" t="str">
        <f>IF(Data!N318="","",Data!N318)</f>
        <v/>
      </c>
      <c r="O301" s="87" t="str">
        <f>IF(Data!O318="","",Data!O318)</f>
        <v/>
      </c>
      <c r="P301" s="87" t="str">
        <f>IF(Data!P318="","",Data!P318)</f>
        <v/>
      </c>
    </row>
    <row r="302" spans="1:16">
      <c r="A302" s="88"/>
      <c r="B302" s="254">
        <f t="shared" si="5"/>
        <v>43692</v>
      </c>
      <c r="C302" s="254" t="str">
        <f>IF(Data!C319="","",Data!C319)</f>
        <v/>
      </c>
      <c r="D302" s="85"/>
      <c r="E302" s="87" t="str">
        <f>IF(Data!E319="","",Data!E319)</f>
        <v/>
      </c>
      <c r="F302" s="87" t="str">
        <f>IF(Data!F319="","",Data!F319)</f>
        <v/>
      </c>
      <c r="G302" s="87" t="str">
        <f>IF(Data!G319="","",Data!G319)</f>
        <v/>
      </c>
      <c r="H302" s="87" t="str">
        <f>IF(Data!H319="","",Data!H319)</f>
        <v/>
      </c>
      <c r="I302" s="87" t="str">
        <f>IF(Data!I319="","",Data!I319)</f>
        <v/>
      </c>
      <c r="J302" s="87" t="str">
        <f>IF(Data!J319="","",Data!J319)</f>
        <v/>
      </c>
      <c r="K302" s="87" t="str">
        <f>IF(Data!K319="","",Data!K319)</f>
        <v/>
      </c>
      <c r="L302" s="87" t="str">
        <f>IF(Data!L319="","",Data!L319)</f>
        <v/>
      </c>
      <c r="M302" s="87" t="str">
        <f>IF(Data!M319="","",Data!M319)</f>
        <v/>
      </c>
      <c r="N302" s="87" t="str">
        <f>IF(Data!N319="","",Data!N319)</f>
        <v/>
      </c>
      <c r="O302" s="87" t="str">
        <f>IF(Data!O319="","",Data!O319)</f>
        <v/>
      </c>
      <c r="P302" s="87" t="str">
        <f>IF(Data!P319="","",Data!P319)</f>
        <v/>
      </c>
    </row>
    <row r="303" spans="1:16">
      <c r="A303" s="88"/>
      <c r="B303" s="254">
        <f t="shared" si="5"/>
        <v>43699</v>
      </c>
      <c r="C303" s="254" t="str">
        <f>IF(Data!C320="","",Data!C320)</f>
        <v/>
      </c>
      <c r="D303" s="85"/>
      <c r="E303" s="87" t="str">
        <f>IF(Data!E320="","",Data!E320)</f>
        <v/>
      </c>
      <c r="F303" s="87" t="str">
        <f>IF(Data!F320="","",Data!F320)</f>
        <v/>
      </c>
      <c r="G303" s="87" t="str">
        <f>IF(Data!G320="","",Data!G320)</f>
        <v/>
      </c>
      <c r="H303" s="87" t="str">
        <f>IF(Data!H320="","",Data!H320)</f>
        <v/>
      </c>
      <c r="I303" s="87" t="str">
        <f>IF(Data!I320="","",Data!I320)</f>
        <v/>
      </c>
      <c r="J303" s="87" t="str">
        <f>IF(Data!J320="","",Data!J320)</f>
        <v/>
      </c>
      <c r="K303" s="87" t="str">
        <f>IF(Data!K320="","",Data!K320)</f>
        <v/>
      </c>
      <c r="L303" s="87" t="str">
        <f>IF(Data!L320="","",Data!L320)</f>
        <v/>
      </c>
      <c r="M303" s="87" t="str">
        <f>IF(Data!M320="","",Data!M320)</f>
        <v/>
      </c>
      <c r="N303" s="87" t="str">
        <f>IF(Data!N320="","",Data!N320)</f>
        <v/>
      </c>
      <c r="O303" s="87" t="str">
        <f>IF(Data!O320="","",Data!O320)</f>
        <v/>
      </c>
      <c r="P303" s="87" t="str">
        <f>IF(Data!P320="","",Data!P320)</f>
        <v/>
      </c>
    </row>
    <row r="304" spans="1:16">
      <c r="A304" s="88"/>
      <c r="B304" s="254">
        <f t="shared" si="5"/>
        <v>43706</v>
      </c>
      <c r="C304" s="254" t="str">
        <f>IF(Data!C321="","",Data!C321)</f>
        <v/>
      </c>
      <c r="D304" s="85"/>
      <c r="E304" s="87" t="str">
        <f>IF(Data!E321="","",Data!E321)</f>
        <v/>
      </c>
      <c r="F304" s="87" t="str">
        <f>IF(Data!F321="","",Data!F321)</f>
        <v/>
      </c>
      <c r="G304" s="87" t="str">
        <f>IF(Data!G321="","",Data!G321)</f>
        <v/>
      </c>
      <c r="H304" s="87" t="str">
        <f>IF(Data!H321="","",Data!H321)</f>
        <v/>
      </c>
      <c r="I304" s="87" t="str">
        <f>IF(Data!I321="","",Data!I321)</f>
        <v/>
      </c>
      <c r="J304" s="87" t="str">
        <f>IF(Data!J321="","",Data!J321)</f>
        <v/>
      </c>
      <c r="K304" s="87" t="str">
        <f>IF(Data!K321="","",Data!K321)</f>
        <v/>
      </c>
      <c r="L304" s="87" t="str">
        <f>IF(Data!L321="","",Data!L321)</f>
        <v/>
      </c>
      <c r="M304" s="87" t="str">
        <f>IF(Data!M321="","",Data!M321)</f>
        <v/>
      </c>
      <c r="N304" s="87" t="str">
        <f>IF(Data!N321="","",Data!N321)</f>
        <v/>
      </c>
      <c r="O304" s="87" t="str">
        <f>IF(Data!O321="","",Data!O321)</f>
        <v/>
      </c>
      <c r="P304" s="87" t="str">
        <f>IF(Data!P321="","",Data!P321)</f>
        <v/>
      </c>
    </row>
    <row r="305" spans="1:16">
      <c r="A305" s="88"/>
      <c r="B305" s="254">
        <f t="shared" si="5"/>
        <v>43713</v>
      </c>
      <c r="C305" s="254" t="str">
        <f>IF(Data!C322="","",Data!C322)</f>
        <v/>
      </c>
      <c r="D305" s="85"/>
      <c r="E305" s="87" t="str">
        <f>IF(Data!E322="","",Data!E322)</f>
        <v/>
      </c>
      <c r="F305" s="87" t="str">
        <f>IF(Data!F322="","",Data!F322)</f>
        <v/>
      </c>
      <c r="G305" s="87" t="str">
        <f>IF(Data!G322="","",Data!G322)</f>
        <v/>
      </c>
      <c r="H305" s="87" t="str">
        <f>IF(Data!H322="","",Data!H322)</f>
        <v/>
      </c>
      <c r="I305" s="87" t="str">
        <f>IF(Data!I322="","",Data!I322)</f>
        <v/>
      </c>
      <c r="J305" s="87" t="str">
        <f>IF(Data!J322="","",Data!J322)</f>
        <v/>
      </c>
      <c r="K305" s="87" t="str">
        <f>IF(Data!K322="","",Data!K322)</f>
        <v/>
      </c>
      <c r="L305" s="87" t="str">
        <f>IF(Data!L322="","",Data!L322)</f>
        <v/>
      </c>
      <c r="M305" s="87" t="str">
        <f>IF(Data!M322="","",Data!M322)</f>
        <v/>
      </c>
      <c r="N305" s="87" t="str">
        <f>IF(Data!N322="","",Data!N322)</f>
        <v/>
      </c>
      <c r="O305" s="87" t="str">
        <f>IF(Data!O322="","",Data!O322)</f>
        <v/>
      </c>
      <c r="P305" s="87" t="str">
        <f>IF(Data!P322="","",Data!P322)</f>
        <v/>
      </c>
    </row>
    <row r="306" spans="1:16">
      <c r="A306" s="88"/>
      <c r="B306" s="254">
        <f t="shared" si="5"/>
        <v>43720</v>
      </c>
      <c r="C306" s="254" t="str">
        <f>IF(Data!C323="","",Data!C323)</f>
        <v/>
      </c>
      <c r="D306" s="85"/>
      <c r="E306" s="87" t="str">
        <f>IF(Data!E323="","",Data!E323)</f>
        <v/>
      </c>
      <c r="F306" s="87" t="str">
        <f>IF(Data!F323="","",Data!F323)</f>
        <v/>
      </c>
      <c r="G306" s="87" t="str">
        <f>IF(Data!G323="","",Data!G323)</f>
        <v/>
      </c>
      <c r="H306" s="87" t="str">
        <f>IF(Data!H323="","",Data!H323)</f>
        <v/>
      </c>
      <c r="I306" s="87" t="str">
        <f>IF(Data!I323="","",Data!I323)</f>
        <v/>
      </c>
      <c r="J306" s="87" t="str">
        <f>IF(Data!J323="","",Data!J323)</f>
        <v/>
      </c>
      <c r="K306" s="87" t="str">
        <f>IF(Data!K323="","",Data!K323)</f>
        <v/>
      </c>
      <c r="L306" s="87" t="str">
        <f>IF(Data!L323="","",Data!L323)</f>
        <v/>
      </c>
      <c r="M306" s="87" t="str">
        <f>IF(Data!M323="","",Data!M323)</f>
        <v/>
      </c>
      <c r="N306" s="87" t="str">
        <f>IF(Data!N323="","",Data!N323)</f>
        <v/>
      </c>
      <c r="O306" s="87" t="str">
        <f>IF(Data!O323="","",Data!O323)</f>
        <v/>
      </c>
      <c r="P306" s="87" t="str">
        <f>IF(Data!P323="","",Data!P323)</f>
        <v/>
      </c>
    </row>
    <row r="307" spans="1:16">
      <c r="A307" s="88"/>
      <c r="B307" s="254">
        <f t="shared" si="5"/>
        <v>43727</v>
      </c>
      <c r="C307" s="254" t="str">
        <f>IF(Data!C324="","",Data!C324)</f>
        <v/>
      </c>
      <c r="D307" s="85"/>
      <c r="E307" s="87" t="str">
        <f>IF(Data!E324="","",Data!E324)</f>
        <v/>
      </c>
      <c r="F307" s="87" t="str">
        <f>IF(Data!F324="","",Data!F324)</f>
        <v/>
      </c>
      <c r="G307" s="87" t="str">
        <f>IF(Data!G324="","",Data!G324)</f>
        <v/>
      </c>
      <c r="H307" s="87" t="str">
        <f>IF(Data!H324="","",Data!H324)</f>
        <v/>
      </c>
      <c r="I307" s="87" t="str">
        <f>IF(Data!I324="","",Data!I324)</f>
        <v/>
      </c>
      <c r="J307" s="87" t="str">
        <f>IF(Data!J324="","",Data!J324)</f>
        <v/>
      </c>
      <c r="K307" s="87" t="str">
        <f>IF(Data!K324="","",Data!K324)</f>
        <v/>
      </c>
      <c r="L307" s="87" t="str">
        <f>IF(Data!L324="","",Data!L324)</f>
        <v/>
      </c>
      <c r="M307" s="87" t="str">
        <f>IF(Data!M324="","",Data!M324)</f>
        <v/>
      </c>
      <c r="N307" s="87" t="str">
        <f>IF(Data!N324="","",Data!N324)</f>
        <v/>
      </c>
      <c r="O307" s="87" t="str">
        <f>IF(Data!O324="","",Data!O324)</f>
        <v/>
      </c>
      <c r="P307" s="87" t="str">
        <f>IF(Data!P324="","",Data!P324)</f>
        <v/>
      </c>
    </row>
    <row r="308" spans="1:16">
      <c r="A308" s="88"/>
      <c r="B308" s="254">
        <f t="shared" si="5"/>
        <v>43734</v>
      </c>
      <c r="C308" s="254" t="str">
        <f>IF(Data!C325="","",Data!C325)</f>
        <v/>
      </c>
      <c r="D308" s="85"/>
      <c r="E308" s="87" t="str">
        <f>IF(Data!E325="","",Data!E325)</f>
        <v/>
      </c>
      <c r="F308" s="87" t="str">
        <f>IF(Data!F325="","",Data!F325)</f>
        <v/>
      </c>
      <c r="G308" s="87" t="str">
        <f>IF(Data!G325="","",Data!G325)</f>
        <v/>
      </c>
      <c r="H308" s="87" t="str">
        <f>IF(Data!H325="","",Data!H325)</f>
        <v/>
      </c>
      <c r="I308" s="87" t="str">
        <f>IF(Data!I325="","",Data!I325)</f>
        <v/>
      </c>
      <c r="J308" s="87" t="str">
        <f>IF(Data!J325="","",Data!J325)</f>
        <v/>
      </c>
      <c r="K308" s="87" t="str">
        <f>IF(Data!K325="","",Data!K325)</f>
        <v/>
      </c>
      <c r="L308" s="87" t="str">
        <f>IF(Data!L325="","",Data!L325)</f>
        <v/>
      </c>
      <c r="M308" s="87" t="str">
        <f>IF(Data!M325="","",Data!M325)</f>
        <v/>
      </c>
      <c r="N308" s="87" t="str">
        <f>IF(Data!N325="","",Data!N325)</f>
        <v/>
      </c>
      <c r="O308" s="87" t="str">
        <f>IF(Data!O325="","",Data!O325)</f>
        <v/>
      </c>
      <c r="P308" s="87" t="str">
        <f>IF(Data!P325="","",Data!P325)</f>
        <v/>
      </c>
    </row>
    <row r="309" spans="1:16">
      <c r="A309" s="88"/>
      <c r="B309" s="254">
        <f t="shared" si="5"/>
        <v>43741</v>
      </c>
      <c r="C309" s="254">
        <f>IF(Data!C326="","",Data!C326)</f>
        <v>43735</v>
      </c>
      <c r="D309" s="85"/>
      <c r="E309" s="87">
        <f>IF(Data!E326="","",Data!E326)</f>
        <v>56.6</v>
      </c>
      <c r="F309" s="87" t="str">
        <f>IF(Data!F326="","",Data!F326)</f>
        <v/>
      </c>
      <c r="G309" s="87" t="str">
        <f>IF(Data!G326="","",Data!G326)</f>
        <v/>
      </c>
      <c r="H309" s="87" t="str">
        <f>IF(Data!H326="","",Data!H326)</f>
        <v/>
      </c>
      <c r="I309" s="87" t="str">
        <f>IF(Data!I326="","",Data!I326)</f>
        <v/>
      </c>
      <c r="J309" s="87" t="str">
        <f>IF(Data!J326="","",Data!J326)</f>
        <v/>
      </c>
      <c r="K309" s="87" t="str">
        <f>IF(Data!K326="","",Data!K326)</f>
        <v/>
      </c>
      <c r="L309" s="87" t="str">
        <f>IF(Data!L326="","",Data!L326)</f>
        <v/>
      </c>
      <c r="M309" s="87" t="str">
        <f>IF(Data!M326="","",Data!M326)</f>
        <v/>
      </c>
      <c r="N309" s="87" t="str">
        <f>IF(Data!N326="","",Data!N326)</f>
        <v/>
      </c>
      <c r="O309" s="87" t="str">
        <f>IF(Data!O326="","",Data!O326)</f>
        <v/>
      </c>
      <c r="P309" s="87" t="str">
        <f>IF(Data!P326="","",Data!P326)</f>
        <v/>
      </c>
    </row>
    <row r="310" spans="1:16">
      <c r="A310" s="88"/>
      <c r="B310" s="254">
        <f t="shared" si="5"/>
        <v>43748</v>
      </c>
      <c r="C310" s="254" t="str">
        <f>IF(Data!C327="","",Data!C327)</f>
        <v/>
      </c>
      <c r="D310" s="85"/>
      <c r="E310" s="87">
        <f>IF(Data!E327="","",Data!E327)</f>
        <v>56.6</v>
      </c>
      <c r="F310" s="87" t="str">
        <f>IF(Data!F327="","",Data!F327)</f>
        <v/>
      </c>
      <c r="G310" s="87" t="str">
        <f>IF(Data!G327="","",Data!G327)</f>
        <v/>
      </c>
      <c r="H310" s="87" t="str">
        <f>IF(Data!H327="","",Data!H327)</f>
        <v/>
      </c>
      <c r="I310" s="87" t="str">
        <f>IF(Data!I327="","",Data!I327)</f>
        <v/>
      </c>
      <c r="J310" s="87" t="str">
        <f>IF(Data!J327="","",Data!J327)</f>
        <v/>
      </c>
      <c r="K310" s="87" t="str">
        <f>IF(Data!K327="","",Data!K327)</f>
        <v/>
      </c>
      <c r="L310" s="87" t="str">
        <f>IF(Data!L327="","",Data!L327)</f>
        <v/>
      </c>
      <c r="M310" s="87" t="str">
        <f>IF(Data!M327="","",Data!M327)</f>
        <v/>
      </c>
      <c r="N310" s="87" t="str">
        <f>IF(Data!N327="","",Data!N327)</f>
        <v/>
      </c>
      <c r="O310" s="87" t="str">
        <f>IF(Data!O327="","",Data!O327)</f>
        <v/>
      </c>
      <c r="P310" s="87" t="str">
        <f>IF(Data!P327="","",Data!P327)</f>
        <v/>
      </c>
    </row>
    <row r="311" spans="1:16">
      <c r="A311" s="88"/>
      <c r="B311" s="254">
        <f t="shared" si="5"/>
        <v>43755</v>
      </c>
      <c r="C311" s="254" t="str">
        <f>IF(Data!C328="","",Data!C328)</f>
        <v/>
      </c>
      <c r="D311" s="85"/>
      <c r="E311" s="87">
        <f>IF(Data!E328="","",Data!E328)</f>
        <v>56.6</v>
      </c>
      <c r="F311" s="87" t="str">
        <f>IF(Data!F328="","",Data!F328)</f>
        <v/>
      </c>
      <c r="G311" s="87" t="str">
        <f>IF(Data!G328="","",Data!G328)</f>
        <v/>
      </c>
      <c r="H311" s="87" t="str">
        <f>IF(Data!H328="","",Data!H328)</f>
        <v/>
      </c>
      <c r="I311" s="87" t="str">
        <f>IF(Data!I328="","",Data!I328)</f>
        <v/>
      </c>
      <c r="J311" s="87" t="str">
        <f>IF(Data!J328="","",Data!J328)</f>
        <v/>
      </c>
      <c r="K311" s="87" t="str">
        <f>IF(Data!K328="","",Data!K328)</f>
        <v/>
      </c>
      <c r="L311" s="87" t="str">
        <f>IF(Data!L328="","",Data!L328)</f>
        <v/>
      </c>
      <c r="M311" s="87" t="str">
        <f>IF(Data!M328="","",Data!M328)</f>
        <v/>
      </c>
      <c r="N311" s="87" t="str">
        <f>IF(Data!N328="","",Data!N328)</f>
        <v/>
      </c>
      <c r="O311" s="87" t="str">
        <f>IF(Data!O328="","",Data!O328)</f>
        <v/>
      </c>
      <c r="P311" s="87" t="str">
        <f>IF(Data!P328="","",Data!P328)</f>
        <v/>
      </c>
    </row>
    <row r="312" spans="1:16">
      <c r="A312" s="88"/>
      <c r="B312" s="254">
        <f t="shared" si="5"/>
        <v>43762</v>
      </c>
      <c r="C312" s="254" t="str">
        <f>IF(Data!C329="","",Data!C329)</f>
        <v/>
      </c>
      <c r="D312" s="85"/>
      <c r="E312" s="87">
        <f>IF(Data!E329="","",Data!E329)</f>
        <v>56.6</v>
      </c>
      <c r="F312" s="87" t="str">
        <f>IF(Data!F329="","",Data!F329)</f>
        <v/>
      </c>
      <c r="G312" s="87" t="str">
        <f>IF(Data!G329="","",Data!G329)</f>
        <v/>
      </c>
      <c r="H312" s="87" t="str">
        <f>IF(Data!H329="","",Data!H329)</f>
        <v/>
      </c>
      <c r="I312" s="87" t="str">
        <f>IF(Data!I329="","",Data!I329)</f>
        <v/>
      </c>
      <c r="J312" s="87" t="str">
        <f>IF(Data!J329="","",Data!J329)</f>
        <v/>
      </c>
      <c r="K312" s="87" t="str">
        <f>IF(Data!K329="","",Data!K329)</f>
        <v/>
      </c>
      <c r="L312" s="87" t="str">
        <f>IF(Data!L329="","",Data!L329)</f>
        <v/>
      </c>
      <c r="M312" s="87" t="str">
        <f>IF(Data!M329="","",Data!M329)</f>
        <v/>
      </c>
      <c r="N312" s="87" t="str">
        <f>IF(Data!N329="","",Data!N329)</f>
        <v/>
      </c>
      <c r="O312" s="87" t="str">
        <f>IF(Data!O329="","",Data!O329)</f>
        <v/>
      </c>
      <c r="P312" s="87" t="str">
        <f>IF(Data!P329="","",Data!P329)</f>
        <v/>
      </c>
    </row>
    <row r="313" spans="1:16">
      <c r="A313" s="88"/>
      <c r="B313" s="254">
        <f t="shared" si="5"/>
        <v>43769</v>
      </c>
      <c r="C313" s="254" t="str">
        <f>IF(Data!C330="","",Data!C330)</f>
        <v/>
      </c>
      <c r="D313" s="85"/>
      <c r="E313" s="87">
        <f>IF(Data!E330="","",Data!E330)</f>
        <v>56.6</v>
      </c>
      <c r="F313" s="87" t="str">
        <f>IF(Data!F330="","",Data!F330)</f>
        <v/>
      </c>
      <c r="G313" s="87" t="str">
        <f>IF(Data!G330="","",Data!G330)</f>
        <v/>
      </c>
      <c r="H313" s="87" t="str">
        <f>IF(Data!H330="","",Data!H330)</f>
        <v/>
      </c>
      <c r="I313" s="87" t="str">
        <f>IF(Data!I330="","",Data!I330)</f>
        <v/>
      </c>
      <c r="J313" s="87" t="str">
        <f>IF(Data!J330="","",Data!J330)</f>
        <v/>
      </c>
      <c r="K313" s="87" t="str">
        <f>IF(Data!K330="","",Data!K330)</f>
        <v/>
      </c>
      <c r="L313" s="87" t="str">
        <f>IF(Data!L330="","",Data!L330)</f>
        <v/>
      </c>
      <c r="M313" s="87" t="str">
        <f>IF(Data!M330="","",Data!M330)</f>
        <v/>
      </c>
      <c r="N313" s="87" t="str">
        <f>IF(Data!N330="","",Data!N330)</f>
        <v/>
      </c>
      <c r="O313" s="87" t="str">
        <f>IF(Data!O330="","",Data!O330)</f>
        <v/>
      </c>
      <c r="P313" s="87" t="str">
        <f>IF(Data!P330="","",Data!P330)</f>
        <v/>
      </c>
    </row>
    <row r="314" spans="1:16">
      <c r="A314" s="88"/>
      <c r="B314" s="254">
        <f t="shared" si="5"/>
        <v>43776</v>
      </c>
      <c r="C314" s="254">
        <f>IF(Data!C331="","",Data!C331)</f>
        <v>43769</v>
      </c>
      <c r="D314" s="85"/>
      <c r="E314" s="87">
        <f>IF(Data!E331="","",Data!E331)</f>
        <v>56.6</v>
      </c>
      <c r="F314" s="87">
        <f>IF(Data!F331="","",Data!F331)</f>
        <v>59.4</v>
      </c>
      <c r="G314" s="87" t="str">
        <f>IF(Data!G331="","",Data!G331)</f>
        <v/>
      </c>
      <c r="H314" s="87" t="str">
        <f>IF(Data!H331="","",Data!H331)</f>
        <v/>
      </c>
      <c r="I314" s="87" t="str">
        <f>IF(Data!I331="","",Data!I331)</f>
        <v/>
      </c>
      <c r="J314" s="87" t="str">
        <f>IF(Data!J331="","",Data!J331)</f>
        <v/>
      </c>
      <c r="K314" s="87" t="str">
        <f>IF(Data!K331="","",Data!K331)</f>
        <v/>
      </c>
      <c r="L314" s="87" t="str">
        <f>IF(Data!L331="","",Data!L331)</f>
        <v/>
      </c>
      <c r="M314" s="87" t="str">
        <f>IF(Data!M331="","",Data!M331)</f>
        <v/>
      </c>
      <c r="N314" s="87" t="str">
        <f>IF(Data!N331="","",Data!N331)</f>
        <v/>
      </c>
      <c r="O314" s="87" t="str">
        <f>IF(Data!O331="","",Data!O331)</f>
        <v/>
      </c>
      <c r="P314" s="87" t="str">
        <f>IF(Data!P331="","",Data!P331)</f>
        <v/>
      </c>
    </row>
    <row r="315" spans="1:16">
      <c r="A315" s="88"/>
      <c r="B315" s="254">
        <f t="shared" si="5"/>
        <v>43783</v>
      </c>
      <c r="C315" s="254" t="str">
        <f>IF(Data!C332="","",Data!C332)</f>
        <v/>
      </c>
      <c r="D315" s="85"/>
      <c r="E315" s="87">
        <f>IF(Data!E332="","",Data!E332)</f>
        <v>56.6</v>
      </c>
      <c r="F315" s="87">
        <f>IF(Data!F332="","",Data!F332)</f>
        <v>59.4</v>
      </c>
      <c r="G315" s="87" t="str">
        <f>IF(Data!G332="","",Data!G332)</f>
        <v/>
      </c>
      <c r="H315" s="87" t="str">
        <f>IF(Data!H332="","",Data!H332)</f>
        <v/>
      </c>
      <c r="I315" s="87" t="str">
        <f>IF(Data!I332="","",Data!I332)</f>
        <v/>
      </c>
      <c r="J315" s="87" t="str">
        <f>IF(Data!J332="","",Data!J332)</f>
        <v/>
      </c>
      <c r="K315" s="87" t="str">
        <f>IF(Data!K332="","",Data!K332)</f>
        <v/>
      </c>
      <c r="L315" s="87" t="str">
        <f>IF(Data!L332="","",Data!L332)</f>
        <v/>
      </c>
      <c r="M315" s="87" t="str">
        <f>IF(Data!M332="","",Data!M332)</f>
        <v/>
      </c>
      <c r="N315" s="87" t="str">
        <f>IF(Data!N332="","",Data!N332)</f>
        <v/>
      </c>
      <c r="O315" s="87" t="str">
        <f>IF(Data!O332="","",Data!O332)</f>
        <v/>
      </c>
      <c r="P315" s="87" t="str">
        <f>IF(Data!P332="","",Data!P332)</f>
        <v/>
      </c>
    </row>
    <row r="316" spans="1:16">
      <c r="A316" s="88"/>
      <c r="B316" s="254">
        <f t="shared" si="5"/>
        <v>43790</v>
      </c>
      <c r="C316" s="254" t="str">
        <f>IF(Data!C333="","",Data!C333)</f>
        <v/>
      </c>
      <c r="D316" s="85"/>
      <c r="E316" s="87">
        <f>IF(Data!E333="","",Data!E333)</f>
        <v>56.6</v>
      </c>
      <c r="F316" s="87">
        <f>IF(Data!F333="","",Data!F333)</f>
        <v>59.4</v>
      </c>
      <c r="G316" s="87" t="str">
        <f>IF(Data!G333="","",Data!G333)</f>
        <v/>
      </c>
      <c r="H316" s="87" t="str">
        <f>IF(Data!H333="","",Data!H333)</f>
        <v/>
      </c>
      <c r="I316" s="87" t="str">
        <f>IF(Data!I333="","",Data!I333)</f>
        <v/>
      </c>
      <c r="J316" s="87" t="str">
        <f>IF(Data!J333="","",Data!J333)</f>
        <v/>
      </c>
      <c r="K316" s="87" t="str">
        <f>IF(Data!K333="","",Data!K333)</f>
        <v/>
      </c>
      <c r="L316" s="87" t="str">
        <f>IF(Data!L333="","",Data!L333)</f>
        <v/>
      </c>
      <c r="M316" s="87" t="str">
        <f>IF(Data!M333="","",Data!M333)</f>
        <v/>
      </c>
      <c r="N316" s="87" t="str">
        <f>IF(Data!N333="","",Data!N333)</f>
        <v/>
      </c>
      <c r="O316" s="87" t="str">
        <f>IF(Data!O333="","",Data!O333)</f>
        <v/>
      </c>
      <c r="P316" s="87" t="str">
        <f>IF(Data!P333="","",Data!P333)</f>
        <v/>
      </c>
    </row>
    <row r="317" spans="1:16">
      <c r="A317" s="88"/>
      <c r="B317" s="254">
        <f t="shared" si="5"/>
        <v>43797</v>
      </c>
      <c r="C317" s="254">
        <f>IF(Data!C334="","",Data!C334)</f>
        <v>43796</v>
      </c>
      <c r="D317" s="85"/>
      <c r="E317" s="87">
        <f>IF(Data!E334="","",Data!E334)</f>
        <v>56.6</v>
      </c>
      <c r="F317" s="87">
        <f>IF(Data!F334="","",Data!F334)</f>
        <v>59.4</v>
      </c>
      <c r="G317" s="87">
        <f>IF(Data!G334="","",Data!G334)</f>
        <v>59.1</v>
      </c>
      <c r="H317" s="87" t="str">
        <f>IF(Data!H334="","",Data!H334)</f>
        <v/>
      </c>
      <c r="I317" s="87" t="str">
        <f>IF(Data!I334="","",Data!I334)</f>
        <v/>
      </c>
      <c r="J317" s="87" t="str">
        <f>IF(Data!J334="","",Data!J334)</f>
        <v/>
      </c>
      <c r="K317" s="87" t="str">
        <f>IF(Data!K334="","",Data!K334)</f>
        <v/>
      </c>
      <c r="L317" s="87" t="str">
        <f>IF(Data!L334="","",Data!L334)</f>
        <v/>
      </c>
      <c r="M317" s="87" t="str">
        <f>IF(Data!M334="","",Data!M334)</f>
        <v/>
      </c>
      <c r="N317" s="87" t="str">
        <f>IF(Data!N334="","",Data!N334)</f>
        <v/>
      </c>
      <c r="O317" s="87" t="str">
        <f>IF(Data!O334="","",Data!O334)</f>
        <v/>
      </c>
      <c r="P317" s="87" t="str">
        <f>IF(Data!P334="","",Data!P334)</f>
        <v/>
      </c>
    </row>
    <row r="318" spans="1:16">
      <c r="A318" s="88"/>
      <c r="B318" s="254">
        <f t="shared" si="5"/>
        <v>43804</v>
      </c>
      <c r="C318" s="254" t="str">
        <f>IF(Data!C335="","",Data!C335)</f>
        <v/>
      </c>
      <c r="D318" s="85"/>
      <c r="E318" s="87">
        <f>IF(Data!E335="","",Data!E335)</f>
        <v>56.6</v>
      </c>
      <c r="F318" s="87">
        <f>IF(Data!F335="","",Data!F335)</f>
        <v>59.4</v>
      </c>
      <c r="G318" s="87">
        <f>IF(Data!G335="","",Data!G335)</f>
        <v>59.1</v>
      </c>
      <c r="H318" s="87" t="str">
        <f>IF(Data!H335="","",Data!H335)</f>
        <v/>
      </c>
      <c r="I318" s="87" t="str">
        <f>IF(Data!I335="","",Data!I335)</f>
        <v/>
      </c>
      <c r="J318" s="87" t="str">
        <f>IF(Data!J335="","",Data!J335)</f>
        <v/>
      </c>
      <c r="K318" s="87" t="str">
        <f>IF(Data!K335="","",Data!K335)</f>
        <v/>
      </c>
      <c r="L318" s="87" t="str">
        <f>IF(Data!L335="","",Data!L335)</f>
        <v/>
      </c>
      <c r="M318" s="87" t="str">
        <f>IF(Data!M335="","",Data!M335)</f>
        <v/>
      </c>
      <c r="N318" s="87" t="str">
        <f>IF(Data!N335="","",Data!N335)</f>
        <v/>
      </c>
      <c r="O318" s="87" t="str">
        <f>IF(Data!O335="","",Data!O335)</f>
        <v/>
      </c>
      <c r="P318" s="87" t="str">
        <f>IF(Data!P335="","",Data!P335)</f>
        <v/>
      </c>
    </row>
    <row r="319" spans="1:16">
      <c r="A319" s="88"/>
      <c r="B319" s="254">
        <f t="shared" si="5"/>
        <v>43811</v>
      </c>
      <c r="C319" s="254" t="str">
        <f>IF(Data!C336="","",Data!C336)</f>
        <v/>
      </c>
      <c r="D319" s="85"/>
      <c r="E319" s="87">
        <f>IF(Data!E336="","",Data!E336)</f>
        <v>56.6</v>
      </c>
      <c r="F319" s="87">
        <f>IF(Data!F336="","",Data!F336)</f>
        <v>59.4</v>
      </c>
      <c r="G319" s="87">
        <f>IF(Data!G336="","",Data!G336)</f>
        <v>59.1</v>
      </c>
      <c r="H319" s="87" t="str">
        <f>IF(Data!H336="","",Data!H336)</f>
        <v/>
      </c>
      <c r="I319" s="87" t="str">
        <f>IF(Data!I336="","",Data!I336)</f>
        <v/>
      </c>
      <c r="J319" s="87" t="str">
        <f>IF(Data!J336="","",Data!J336)</f>
        <v/>
      </c>
      <c r="K319" s="87" t="str">
        <f>IF(Data!K336="","",Data!K336)</f>
        <v/>
      </c>
      <c r="L319" s="87" t="str">
        <f>IF(Data!L336="","",Data!L336)</f>
        <v/>
      </c>
      <c r="M319" s="87" t="str">
        <f>IF(Data!M336="","",Data!M336)</f>
        <v/>
      </c>
      <c r="N319" s="87" t="str">
        <f>IF(Data!N336="","",Data!N336)</f>
        <v/>
      </c>
      <c r="O319" s="87" t="str">
        <f>IF(Data!O336="","",Data!O336)</f>
        <v/>
      </c>
      <c r="P319" s="87" t="str">
        <f>IF(Data!P336="","",Data!P336)</f>
        <v/>
      </c>
    </row>
    <row r="320" spans="1:16">
      <c r="A320" s="88"/>
      <c r="B320" s="254">
        <f t="shared" si="5"/>
        <v>43818</v>
      </c>
      <c r="C320" s="254" t="str">
        <f>IF(Data!C337="","",Data!C337)</f>
        <v/>
      </c>
      <c r="D320" s="85"/>
      <c r="E320" s="87">
        <f>IF(Data!E337="","",Data!E337)</f>
        <v>56.6</v>
      </c>
      <c r="F320" s="87">
        <f>IF(Data!F337="","",Data!F337)</f>
        <v>59.4</v>
      </c>
      <c r="G320" s="87">
        <f>IF(Data!G337="","",Data!G337)</f>
        <v>59.1</v>
      </c>
      <c r="H320" s="87" t="str">
        <f>IF(Data!H337="","",Data!H337)</f>
        <v/>
      </c>
      <c r="I320" s="87" t="str">
        <f>IF(Data!I337="","",Data!I337)</f>
        <v/>
      </c>
      <c r="J320" s="87" t="str">
        <f>IF(Data!J337="","",Data!J337)</f>
        <v/>
      </c>
      <c r="K320" s="87" t="str">
        <f>IF(Data!K337="","",Data!K337)</f>
        <v/>
      </c>
      <c r="L320" s="87" t="str">
        <f>IF(Data!L337="","",Data!L337)</f>
        <v/>
      </c>
      <c r="M320" s="87" t="str">
        <f>IF(Data!M337="","",Data!M337)</f>
        <v/>
      </c>
      <c r="N320" s="87" t="str">
        <f>IF(Data!N337="","",Data!N337)</f>
        <v/>
      </c>
      <c r="O320" s="87" t="str">
        <f>IF(Data!O337="","",Data!O337)</f>
        <v/>
      </c>
      <c r="P320" s="87" t="str">
        <f>IF(Data!P337="","",Data!P337)</f>
        <v/>
      </c>
    </row>
    <row r="321" spans="1:16">
      <c r="A321" s="71" t="s">
        <v>81</v>
      </c>
      <c r="B321" s="254">
        <f t="shared" si="5"/>
        <v>43825</v>
      </c>
      <c r="C321" s="254" t="str">
        <f>IF(Data!C338="","",Data!C338)</f>
        <v/>
      </c>
      <c r="D321" s="85"/>
      <c r="E321" s="87">
        <f>IF(Data!E338="","",Data!E338)</f>
        <v>56.6</v>
      </c>
      <c r="F321" s="87">
        <f>IF(Data!F338="","",Data!F338)</f>
        <v>59.4</v>
      </c>
      <c r="G321" s="87">
        <f>IF(Data!G338="","",Data!G338)</f>
        <v>59.1</v>
      </c>
      <c r="H321" s="87" t="str">
        <f>IF(Data!H338="","",Data!H338)</f>
        <v/>
      </c>
      <c r="I321" s="87" t="str">
        <f>IF(Data!I338="","",Data!I338)</f>
        <v/>
      </c>
      <c r="J321" s="87" t="str">
        <f>IF(Data!J338="","",Data!J338)</f>
        <v/>
      </c>
      <c r="K321" s="87" t="str">
        <f>IF(Data!K338="","",Data!K338)</f>
        <v/>
      </c>
      <c r="L321" s="87" t="str">
        <f>IF(Data!L338="","",Data!L338)</f>
        <v/>
      </c>
      <c r="M321" s="87" t="str">
        <f>IF(Data!M338="","",Data!M338)</f>
        <v/>
      </c>
      <c r="N321" s="87" t="str">
        <f>IF(Data!N338="","",Data!N338)</f>
        <v/>
      </c>
      <c r="O321" s="87" t="str">
        <f>IF(Data!O338="","",Data!O338)</f>
        <v/>
      </c>
      <c r="P321" s="87" t="str">
        <f>IF(Data!P338="","",Data!P338)</f>
        <v/>
      </c>
    </row>
    <row r="322" spans="1:16">
      <c r="A322" s="71">
        <v>2020</v>
      </c>
      <c r="B322" s="254">
        <f t="shared" si="5"/>
        <v>43832</v>
      </c>
      <c r="C322" s="254">
        <f>IF(Data!C339="","",Data!C339)</f>
        <v>43826</v>
      </c>
      <c r="D322" s="85"/>
      <c r="E322" s="87">
        <f>IF(Data!E339="","",Data!E339)</f>
        <v>56.6</v>
      </c>
      <c r="F322" s="87">
        <f>IF(Data!F339="","",Data!F339)</f>
        <v>59.4</v>
      </c>
      <c r="G322" s="87">
        <f>IF(Data!G339="","",Data!G339)</f>
        <v>59.1</v>
      </c>
      <c r="H322" s="87">
        <f>IF(Data!H339="","",Data!H339)</f>
        <v>59.7</v>
      </c>
      <c r="I322" s="87" t="str">
        <f>IF(Data!I339="","",Data!I339)</f>
        <v/>
      </c>
      <c r="J322" s="87" t="str">
        <f>IF(Data!J339="","",Data!J339)</f>
        <v/>
      </c>
      <c r="K322" s="87" t="str">
        <f>IF(Data!K339="","",Data!K339)</f>
        <v/>
      </c>
      <c r="L322" s="87" t="str">
        <f>IF(Data!L339="","",Data!L339)</f>
        <v/>
      </c>
      <c r="M322" s="87" t="str">
        <f>IF(Data!M339="","",Data!M339)</f>
        <v/>
      </c>
      <c r="N322" s="87" t="str">
        <f>IF(Data!N339="","",Data!N339)</f>
        <v/>
      </c>
      <c r="O322" s="87" t="str">
        <f>IF(Data!O339="","",Data!O339)</f>
        <v/>
      </c>
      <c r="P322" s="87" t="str">
        <f>IF(Data!P339="","",Data!P339)</f>
        <v/>
      </c>
    </row>
    <row r="323" spans="1:16">
      <c r="A323" s="88"/>
      <c r="B323" s="254">
        <f t="shared" si="5"/>
        <v>43839</v>
      </c>
      <c r="C323" s="254" t="str">
        <f>IF(Data!C340="","",Data!C340)</f>
        <v/>
      </c>
      <c r="D323" s="85"/>
      <c r="E323" s="87">
        <f>IF(Data!E340="","",Data!E340)</f>
        <v>56.6</v>
      </c>
      <c r="F323" s="87">
        <f>IF(Data!F340="","",Data!F340)</f>
        <v>59.4</v>
      </c>
      <c r="G323" s="87">
        <f>IF(Data!G340="","",Data!G340)</f>
        <v>59.1</v>
      </c>
      <c r="H323" s="87">
        <f>IF(Data!H340="","",Data!H340)</f>
        <v>59.7</v>
      </c>
      <c r="I323" s="87" t="str">
        <f>IF(Data!I340="","",Data!I340)</f>
        <v/>
      </c>
      <c r="J323" s="87" t="str">
        <f>IF(Data!J340="","",Data!J340)</f>
        <v/>
      </c>
      <c r="K323" s="87" t="str">
        <f>IF(Data!K340="","",Data!K340)</f>
        <v/>
      </c>
      <c r="L323" s="87" t="str">
        <f>IF(Data!L340="","",Data!L340)</f>
        <v/>
      </c>
      <c r="M323" s="87" t="str">
        <f>IF(Data!M340="","",Data!M340)</f>
        <v/>
      </c>
      <c r="N323" s="87" t="str">
        <f>IF(Data!N340="","",Data!N340)</f>
        <v/>
      </c>
      <c r="O323" s="87" t="str">
        <f>IF(Data!O340="","",Data!O340)</f>
        <v/>
      </c>
      <c r="P323" s="87" t="str">
        <f>IF(Data!P340="","",Data!P340)</f>
        <v/>
      </c>
    </row>
    <row r="324" spans="1:16">
      <c r="A324" s="88"/>
      <c r="B324" s="254">
        <f t="shared" si="5"/>
        <v>43846</v>
      </c>
      <c r="C324" s="254" t="str">
        <f>IF(Data!C341="","",Data!C341)</f>
        <v/>
      </c>
      <c r="D324" s="85"/>
      <c r="E324" s="87">
        <f>IF(Data!E341="","",Data!E341)</f>
        <v>56.6</v>
      </c>
      <c r="F324" s="87">
        <f>IF(Data!F341="","",Data!F341)</f>
        <v>59.4</v>
      </c>
      <c r="G324" s="87">
        <f>IF(Data!G341="","",Data!G341)</f>
        <v>59.1</v>
      </c>
      <c r="H324" s="87">
        <f>IF(Data!H341="","",Data!H341)</f>
        <v>59.7</v>
      </c>
      <c r="I324" s="87" t="str">
        <f>IF(Data!I341="","",Data!I341)</f>
        <v/>
      </c>
      <c r="J324" s="87" t="str">
        <f>IF(Data!J341="","",Data!J341)</f>
        <v/>
      </c>
      <c r="K324" s="87" t="str">
        <f>IF(Data!K341="","",Data!K341)</f>
        <v/>
      </c>
      <c r="L324" s="87" t="str">
        <f>IF(Data!L341="","",Data!L341)</f>
        <v/>
      </c>
      <c r="M324" s="87" t="str">
        <f>IF(Data!M341="","",Data!M341)</f>
        <v/>
      </c>
      <c r="N324" s="87" t="str">
        <f>IF(Data!N341="","",Data!N341)</f>
        <v/>
      </c>
      <c r="O324" s="87" t="str">
        <f>IF(Data!O341="","",Data!O341)</f>
        <v/>
      </c>
      <c r="P324" s="87" t="str">
        <f>IF(Data!P341="","",Data!P341)</f>
        <v/>
      </c>
    </row>
    <row r="325" spans="1:16">
      <c r="A325" s="88"/>
      <c r="B325" s="254">
        <f t="shared" si="5"/>
        <v>43853</v>
      </c>
      <c r="C325" s="254" t="str">
        <f>IF(Data!C342="","",Data!C342)</f>
        <v/>
      </c>
      <c r="D325" s="85"/>
      <c r="E325" s="87">
        <f>IF(Data!E342="","",Data!E342)</f>
        <v>56.6</v>
      </c>
      <c r="F325" s="87">
        <f>IF(Data!F342="","",Data!F342)</f>
        <v>59.4</v>
      </c>
      <c r="G325" s="87">
        <f>IF(Data!G342="","",Data!G342)</f>
        <v>59.1</v>
      </c>
      <c r="H325" s="87">
        <f>IF(Data!H342="","",Data!H342)</f>
        <v>59.7</v>
      </c>
      <c r="I325" s="87" t="str">
        <f>IF(Data!I342="","",Data!I342)</f>
        <v/>
      </c>
      <c r="J325" s="87" t="str">
        <f>IF(Data!J342="","",Data!J342)</f>
        <v/>
      </c>
      <c r="K325" s="87" t="str">
        <f>IF(Data!K342="","",Data!K342)</f>
        <v/>
      </c>
      <c r="L325" s="87" t="str">
        <f>IF(Data!L342="","",Data!L342)</f>
        <v/>
      </c>
      <c r="M325" s="87" t="str">
        <f>IF(Data!M342="","",Data!M342)</f>
        <v/>
      </c>
      <c r="N325" s="87" t="str">
        <f>IF(Data!N342="","",Data!N342)</f>
        <v/>
      </c>
      <c r="O325" s="87" t="str">
        <f>IF(Data!O342="","",Data!O342)</f>
        <v/>
      </c>
      <c r="P325" s="87" t="str">
        <f>IF(Data!P342="","",Data!P342)</f>
        <v/>
      </c>
    </row>
    <row r="326" spans="1:16">
      <c r="A326" s="88"/>
      <c r="B326" s="254">
        <f t="shared" si="5"/>
        <v>43860</v>
      </c>
      <c r="C326" s="254" t="str">
        <f>IF(Data!C343="","",Data!C343)</f>
        <v/>
      </c>
      <c r="D326" s="85"/>
      <c r="E326" s="87">
        <f>IF(Data!E343="","",Data!E343)</f>
        <v>56.6</v>
      </c>
      <c r="F326" s="87">
        <f>IF(Data!F343="","",Data!F343)</f>
        <v>59.4</v>
      </c>
      <c r="G326" s="87">
        <f>IF(Data!G343="","",Data!G343)</f>
        <v>59.1</v>
      </c>
      <c r="H326" s="87">
        <f>IF(Data!H343="","",Data!H343)</f>
        <v>59.7</v>
      </c>
      <c r="I326" s="87" t="str">
        <f>IF(Data!I343="","",Data!I343)</f>
        <v/>
      </c>
      <c r="J326" s="87" t="str">
        <f>IF(Data!J343="","",Data!J343)</f>
        <v/>
      </c>
      <c r="K326" s="87" t="str">
        <f>IF(Data!K343="","",Data!K343)</f>
        <v/>
      </c>
      <c r="L326" s="87" t="str">
        <f>IF(Data!L343="","",Data!L343)</f>
        <v/>
      </c>
      <c r="M326" s="87" t="str">
        <f>IF(Data!M343="","",Data!M343)</f>
        <v/>
      </c>
      <c r="N326" s="87" t="str">
        <f>IF(Data!N343="","",Data!N343)</f>
        <v/>
      </c>
      <c r="O326" s="87" t="str">
        <f>IF(Data!O343="","",Data!O343)</f>
        <v/>
      </c>
      <c r="P326" s="87" t="str">
        <f>IF(Data!P343="","",Data!P343)</f>
        <v/>
      </c>
    </row>
    <row r="327" spans="1:16">
      <c r="A327" s="88"/>
      <c r="B327" s="254">
        <f t="shared" si="5"/>
        <v>43867</v>
      </c>
      <c r="C327" s="254">
        <f>IF(Data!C344="","",Data!C344)</f>
        <v>43861</v>
      </c>
      <c r="D327" s="85"/>
      <c r="E327" s="87">
        <f>IF(Data!E344="","",Data!E344)</f>
        <v>56.6</v>
      </c>
      <c r="F327" s="87">
        <f>IF(Data!F344="","",Data!F344)</f>
        <v>59.4</v>
      </c>
      <c r="G327" s="87">
        <f>IF(Data!G344="","",Data!G344)</f>
        <v>59.1</v>
      </c>
      <c r="H327" s="87">
        <f>IF(Data!H344="","",Data!H344)</f>
        <v>59.7</v>
      </c>
      <c r="I327" s="87">
        <f>IF(Data!I344="","",Data!I344)</f>
        <v>61.6</v>
      </c>
      <c r="J327" s="87" t="str">
        <f>IF(Data!J344="","",Data!J344)</f>
        <v/>
      </c>
      <c r="K327" s="87" t="str">
        <f>IF(Data!K344="","",Data!K344)</f>
        <v/>
      </c>
      <c r="L327" s="87" t="str">
        <f>IF(Data!L344="","",Data!L344)</f>
        <v/>
      </c>
      <c r="M327" s="87" t="str">
        <f>IF(Data!M344="","",Data!M344)</f>
        <v/>
      </c>
      <c r="N327" s="87" t="str">
        <f>IF(Data!N344="","",Data!N344)</f>
        <v/>
      </c>
      <c r="O327" s="87" t="str">
        <f>IF(Data!O344="","",Data!O344)</f>
        <v/>
      </c>
      <c r="P327" s="87" t="str">
        <f>IF(Data!P344="","",Data!P344)</f>
        <v/>
      </c>
    </row>
    <row r="328" spans="1:16">
      <c r="A328" s="88"/>
      <c r="B328" s="254">
        <f t="shared" si="5"/>
        <v>43874</v>
      </c>
      <c r="C328" s="254" t="str">
        <f>IF(Data!C345="","",Data!C345)</f>
        <v/>
      </c>
      <c r="D328" s="85"/>
      <c r="E328" s="87">
        <f>IF(Data!E345="","",Data!E345)</f>
        <v>56.6</v>
      </c>
      <c r="F328" s="87">
        <f>IF(Data!F345="","",Data!F345)</f>
        <v>59.4</v>
      </c>
      <c r="G328" s="87">
        <f>IF(Data!G345="","",Data!G345)</f>
        <v>59.1</v>
      </c>
      <c r="H328" s="87">
        <f>IF(Data!H345="","",Data!H345)</f>
        <v>59.7</v>
      </c>
      <c r="I328" s="87">
        <f>IF(Data!I345="","",Data!I345)</f>
        <v>61.6</v>
      </c>
      <c r="J328" s="87" t="str">
        <f>IF(Data!J345="","",Data!J345)</f>
        <v/>
      </c>
      <c r="K328" s="87" t="str">
        <f>IF(Data!K345="","",Data!K345)</f>
        <v/>
      </c>
      <c r="L328" s="87" t="str">
        <f>IF(Data!L345="","",Data!L345)</f>
        <v/>
      </c>
      <c r="M328" s="87" t="str">
        <f>IF(Data!M345="","",Data!M345)</f>
        <v/>
      </c>
      <c r="N328" s="87" t="str">
        <f>IF(Data!N345="","",Data!N345)</f>
        <v/>
      </c>
      <c r="O328" s="87" t="str">
        <f>IF(Data!O345="","",Data!O345)</f>
        <v/>
      </c>
      <c r="P328" s="87" t="str">
        <f>IF(Data!P345="","",Data!P345)</f>
        <v/>
      </c>
    </row>
    <row r="329" spans="1:16">
      <c r="A329" s="88"/>
      <c r="B329" s="254">
        <f t="shared" si="5"/>
        <v>43881</v>
      </c>
      <c r="C329" s="254" t="str">
        <f>IF(Data!C346="","",Data!C346)</f>
        <v/>
      </c>
      <c r="D329" s="85"/>
      <c r="E329" s="87">
        <f>IF(Data!E346="","",Data!E346)</f>
        <v>56.6</v>
      </c>
      <c r="F329" s="87">
        <f>IF(Data!F346="","",Data!F346)</f>
        <v>59.4</v>
      </c>
      <c r="G329" s="87">
        <f>IF(Data!G346="","",Data!G346)</f>
        <v>59.1</v>
      </c>
      <c r="H329" s="87">
        <f>IF(Data!H346="","",Data!H346)</f>
        <v>59.7</v>
      </c>
      <c r="I329" s="87">
        <f>IF(Data!I346="","",Data!I346)</f>
        <v>61.6</v>
      </c>
      <c r="J329" s="87" t="str">
        <f>IF(Data!J346="","",Data!J346)</f>
        <v/>
      </c>
      <c r="K329" s="87" t="str">
        <f>IF(Data!K346="","",Data!K346)</f>
        <v/>
      </c>
      <c r="L329" s="87" t="str">
        <f>IF(Data!L346="","",Data!L346)</f>
        <v/>
      </c>
      <c r="M329" s="87" t="str">
        <f>IF(Data!M346="","",Data!M346)</f>
        <v/>
      </c>
      <c r="N329" s="87" t="str">
        <f>IF(Data!N346="","",Data!N346)</f>
        <v/>
      </c>
      <c r="O329" s="87" t="str">
        <f>IF(Data!O346="","",Data!O346)</f>
        <v/>
      </c>
      <c r="P329" s="87" t="str">
        <f>IF(Data!P346="","",Data!P346)</f>
        <v/>
      </c>
    </row>
    <row r="330" spans="1:16">
      <c r="A330" s="88"/>
      <c r="B330" s="254">
        <f t="shared" si="5"/>
        <v>43888</v>
      </c>
      <c r="C330" s="254" t="str">
        <f>IF(Data!C347="","",Data!C347)</f>
        <v/>
      </c>
      <c r="D330" s="85"/>
      <c r="E330" s="87">
        <f>IF(Data!E347="","",Data!E347)</f>
        <v>56.6</v>
      </c>
      <c r="F330" s="87">
        <f>IF(Data!F347="","",Data!F347)</f>
        <v>59.4</v>
      </c>
      <c r="G330" s="87">
        <f>IF(Data!G347="","",Data!G347)</f>
        <v>59.1</v>
      </c>
      <c r="H330" s="87">
        <f>IF(Data!H347="","",Data!H347)</f>
        <v>59.7</v>
      </c>
      <c r="I330" s="87">
        <f>IF(Data!I347="","",Data!I347)</f>
        <v>61.6</v>
      </c>
      <c r="J330" s="87" t="str">
        <f>IF(Data!J347="","",Data!J347)</f>
        <v/>
      </c>
      <c r="K330" s="87" t="str">
        <f>IF(Data!K347="","",Data!K347)</f>
        <v/>
      </c>
      <c r="L330" s="87" t="str">
        <f>IF(Data!L347="","",Data!L347)</f>
        <v/>
      </c>
      <c r="M330" s="87" t="str">
        <f>IF(Data!M347="","",Data!M347)</f>
        <v/>
      </c>
      <c r="N330" s="87" t="str">
        <f>IF(Data!N347="","",Data!N347)</f>
        <v/>
      </c>
      <c r="O330" s="87" t="str">
        <f>IF(Data!O347="","",Data!O347)</f>
        <v/>
      </c>
      <c r="P330" s="87" t="str">
        <f>IF(Data!P347="","",Data!P347)</f>
        <v/>
      </c>
    </row>
    <row r="331" spans="1:16">
      <c r="A331" s="88"/>
      <c r="B331" s="254">
        <f t="shared" si="5"/>
        <v>43895</v>
      </c>
      <c r="C331" s="254">
        <f>IF(Data!C348="","",Data!C348)</f>
        <v>43889</v>
      </c>
      <c r="D331" s="85"/>
      <c r="E331" s="87">
        <f>IF(Data!E348="","",Data!E348)</f>
        <v>56.6</v>
      </c>
      <c r="F331" s="87">
        <f>IF(Data!F348="","",Data!F348)</f>
        <v>59.4</v>
      </c>
      <c r="G331" s="87">
        <f>IF(Data!G348="","",Data!G348)</f>
        <v>59.1</v>
      </c>
      <c r="H331" s="87">
        <f>IF(Data!H348="","",Data!H348)</f>
        <v>59.7</v>
      </c>
      <c r="I331" s="87">
        <f>IF(Data!I348="","",Data!I348)</f>
        <v>61.6</v>
      </c>
      <c r="J331" s="87">
        <f>IF(Data!J348="","",Data!J348)</f>
        <v>59.7</v>
      </c>
      <c r="K331" s="87" t="str">
        <f>IF(Data!K348="","",Data!K348)</f>
        <v/>
      </c>
      <c r="L331" s="87" t="str">
        <f>IF(Data!L348="","",Data!L348)</f>
        <v/>
      </c>
      <c r="M331" s="87" t="str">
        <f>IF(Data!M348="","",Data!M348)</f>
        <v/>
      </c>
      <c r="N331" s="87" t="str">
        <f>IF(Data!N348="","",Data!N348)</f>
        <v/>
      </c>
      <c r="O331" s="87" t="str">
        <f>IF(Data!O348="","",Data!O348)</f>
        <v/>
      </c>
      <c r="P331" s="87" t="str">
        <f>IF(Data!P348="","",Data!P348)</f>
        <v/>
      </c>
    </row>
    <row r="332" spans="1:16">
      <c r="A332" s="88"/>
      <c r="B332" s="254">
        <f t="shared" si="5"/>
        <v>43902</v>
      </c>
      <c r="C332" s="254" t="str">
        <f>IF(Data!C349="","",Data!C349)</f>
        <v/>
      </c>
      <c r="D332" s="85"/>
      <c r="E332" s="87">
        <f>IF(Data!E349="","",Data!E349)</f>
        <v>56.6</v>
      </c>
      <c r="F332" s="87">
        <f>IF(Data!F349="","",Data!F349)</f>
        <v>59.4</v>
      </c>
      <c r="G332" s="87">
        <f>IF(Data!G349="","",Data!G349)</f>
        <v>59.1</v>
      </c>
      <c r="H332" s="87">
        <f>IF(Data!H349="","",Data!H349)</f>
        <v>59.7</v>
      </c>
      <c r="I332" s="87">
        <f>IF(Data!I349="","",Data!I349)</f>
        <v>61.6</v>
      </c>
      <c r="J332" s="87">
        <f>IF(Data!J349="","",Data!J349)</f>
        <v>59.7</v>
      </c>
      <c r="K332" s="87" t="str">
        <f>IF(Data!K349="","",Data!K349)</f>
        <v/>
      </c>
      <c r="L332" s="87" t="str">
        <f>IF(Data!L349="","",Data!L349)</f>
        <v/>
      </c>
      <c r="M332" s="87" t="str">
        <f>IF(Data!M349="","",Data!M349)</f>
        <v/>
      </c>
      <c r="N332" s="87" t="str">
        <f>IF(Data!N349="","",Data!N349)</f>
        <v/>
      </c>
      <c r="O332" s="87" t="str">
        <f>IF(Data!O349="","",Data!O349)</f>
        <v/>
      </c>
      <c r="P332" s="87" t="str">
        <f>IF(Data!P349="","",Data!P349)</f>
        <v/>
      </c>
    </row>
    <row r="333" spans="1:16">
      <c r="A333" s="88"/>
      <c r="B333" s="254">
        <f t="shared" si="5"/>
        <v>43909</v>
      </c>
      <c r="C333" s="254" t="str">
        <f>IF(Data!C350="","",Data!C350)</f>
        <v/>
      </c>
      <c r="D333" s="85"/>
      <c r="E333" s="87">
        <f>IF(Data!E350="","",Data!E350)</f>
        <v>56.6</v>
      </c>
      <c r="F333" s="87">
        <f>IF(Data!F350="","",Data!F350)</f>
        <v>59.4</v>
      </c>
      <c r="G333" s="87">
        <f>IF(Data!G350="","",Data!G350)</f>
        <v>59.1</v>
      </c>
      <c r="H333" s="87">
        <f>IF(Data!H350="","",Data!H350)</f>
        <v>59.7</v>
      </c>
      <c r="I333" s="87">
        <f>IF(Data!I350="","",Data!I350)</f>
        <v>61.6</v>
      </c>
      <c r="J333" s="87">
        <f>IF(Data!J350="","",Data!J350)</f>
        <v>59.7</v>
      </c>
      <c r="K333" s="87" t="str">
        <f>IF(Data!K350="","",Data!K350)</f>
        <v/>
      </c>
      <c r="L333" s="87" t="str">
        <f>IF(Data!L350="","",Data!L350)</f>
        <v/>
      </c>
      <c r="M333" s="87" t="str">
        <f>IF(Data!M350="","",Data!M350)</f>
        <v/>
      </c>
      <c r="N333" s="87" t="str">
        <f>IF(Data!N350="","",Data!N350)</f>
        <v/>
      </c>
      <c r="O333" s="87" t="str">
        <f>IF(Data!O350="","",Data!O350)</f>
        <v/>
      </c>
      <c r="P333" s="87" t="str">
        <f>IF(Data!P350="","",Data!P350)</f>
        <v/>
      </c>
    </row>
    <row r="334" spans="1:16">
      <c r="A334" s="88"/>
      <c r="B334" s="254">
        <f t="shared" si="5"/>
        <v>43916</v>
      </c>
      <c r="C334" s="254">
        <f>IF(Data!C351="","",Data!C351)</f>
        <v>43920</v>
      </c>
      <c r="D334" s="85"/>
      <c r="E334" s="87">
        <f>IF(Data!E351="","",Data!E351)</f>
        <v>56.6</v>
      </c>
      <c r="F334" s="87">
        <f>IF(Data!F351="","",Data!F351)</f>
        <v>59.4</v>
      </c>
      <c r="G334" s="87">
        <f>IF(Data!G351="","",Data!G351)</f>
        <v>59.1</v>
      </c>
      <c r="H334" s="87">
        <f>IF(Data!H351="","",Data!H351)</f>
        <v>59.7</v>
      </c>
      <c r="I334" s="87">
        <f>IF(Data!I351="","",Data!I351)</f>
        <v>61.6</v>
      </c>
      <c r="J334" s="87">
        <f>IF(Data!J351="","",Data!J351)</f>
        <v>59.7</v>
      </c>
      <c r="K334" s="87">
        <f>IF(Data!K351="","",Data!K351)</f>
        <v>60.6</v>
      </c>
      <c r="L334" s="87" t="str">
        <f>IF(Data!L351="","",Data!L351)</f>
        <v/>
      </c>
      <c r="M334" s="87" t="str">
        <f>IF(Data!M351="","",Data!M351)</f>
        <v/>
      </c>
      <c r="N334" s="87" t="str">
        <f>IF(Data!N351="","",Data!N351)</f>
        <v/>
      </c>
      <c r="O334" s="87" t="str">
        <f>IF(Data!O351="","",Data!O351)</f>
        <v/>
      </c>
      <c r="P334" s="87" t="str">
        <f>IF(Data!P351="","",Data!P351)</f>
        <v/>
      </c>
    </row>
    <row r="335" spans="1:16">
      <c r="A335" s="88"/>
      <c r="B335" s="254">
        <f t="shared" si="5"/>
        <v>43923</v>
      </c>
      <c r="C335" s="254" t="str">
        <f>IF(Data!C352="","",Data!C352)</f>
        <v/>
      </c>
      <c r="D335" s="85"/>
      <c r="E335" s="87">
        <f>IF(Data!E352="","",Data!E352)</f>
        <v>56.6</v>
      </c>
      <c r="F335" s="87">
        <f>IF(Data!F352="","",Data!F352)</f>
        <v>59.4</v>
      </c>
      <c r="G335" s="87">
        <f>IF(Data!G352="","",Data!G352)</f>
        <v>59.1</v>
      </c>
      <c r="H335" s="87">
        <f>IF(Data!H352="","",Data!H352)</f>
        <v>59.7</v>
      </c>
      <c r="I335" s="87">
        <f>IF(Data!I352="","",Data!I352)</f>
        <v>61.6</v>
      </c>
      <c r="J335" s="87">
        <f>IF(Data!J352="","",Data!J352)</f>
        <v>59.7</v>
      </c>
      <c r="K335" s="87">
        <f>IF(Data!K352="","",Data!K352)</f>
        <v>60.6</v>
      </c>
      <c r="L335" s="87" t="str">
        <f>IF(Data!L352="","",Data!L352)</f>
        <v/>
      </c>
      <c r="M335" s="87" t="str">
        <f>IF(Data!M352="","",Data!M352)</f>
        <v/>
      </c>
      <c r="N335" s="87" t="str">
        <f>IF(Data!N352="","",Data!N352)</f>
        <v/>
      </c>
      <c r="O335" s="87" t="str">
        <f>IF(Data!O352="","",Data!O352)</f>
        <v/>
      </c>
      <c r="P335" s="87" t="str">
        <f>IF(Data!P352="","",Data!P352)</f>
        <v/>
      </c>
    </row>
    <row r="336" spans="1:16">
      <c r="A336" s="88"/>
      <c r="B336" s="254">
        <f t="shared" si="5"/>
        <v>43930</v>
      </c>
      <c r="C336" s="254" t="str">
        <f>IF(Data!C353="","",Data!C353)</f>
        <v/>
      </c>
      <c r="D336" s="85"/>
      <c r="E336" s="87">
        <f>IF(Data!E353="","",Data!E353)</f>
        <v>56.6</v>
      </c>
      <c r="F336" s="87">
        <f>IF(Data!F353="","",Data!F353)</f>
        <v>59.4</v>
      </c>
      <c r="G336" s="87">
        <f>IF(Data!G353="","",Data!G353)</f>
        <v>59.1</v>
      </c>
      <c r="H336" s="87">
        <f>IF(Data!H353="","",Data!H353)</f>
        <v>59.7</v>
      </c>
      <c r="I336" s="87">
        <f>IF(Data!I353="","",Data!I353)</f>
        <v>61.6</v>
      </c>
      <c r="J336" s="87">
        <f>IF(Data!J353="","",Data!J353)</f>
        <v>59.7</v>
      </c>
      <c r="K336" s="87">
        <f>IF(Data!K353="","",Data!K353)</f>
        <v>60.6</v>
      </c>
      <c r="L336" s="87" t="str">
        <f>IF(Data!L353="","",Data!L353)</f>
        <v/>
      </c>
      <c r="M336" s="87" t="str">
        <f>IF(Data!M353="","",Data!M353)</f>
        <v/>
      </c>
      <c r="N336" s="87" t="str">
        <f>IF(Data!N353="","",Data!N353)</f>
        <v/>
      </c>
      <c r="O336" s="87" t="str">
        <f>IF(Data!O353="","",Data!O353)</f>
        <v/>
      </c>
      <c r="P336" s="87" t="str">
        <f>IF(Data!P353="","",Data!P353)</f>
        <v/>
      </c>
    </row>
    <row r="337" spans="1:16">
      <c r="A337" s="88"/>
      <c r="B337" s="254">
        <f t="shared" si="5"/>
        <v>43937</v>
      </c>
      <c r="C337" s="254" t="str">
        <f>IF(Data!C354="","",Data!C354)</f>
        <v/>
      </c>
      <c r="D337" s="85"/>
      <c r="E337" s="87">
        <f>IF(Data!E354="","",Data!E354)</f>
        <v>56.6</v>
      </c>
      <c r="F337" s="87">
        <f>IF(Data!F354="","",Data!F354)</f>
        <v>59.4</v>
      </c>
      <c r="G337" s="87">
        <f>IF(Data!G354="","",Data!G354)</f>
        <v>59.1</v>
      </c>
      <c r="H337" s="87">
        <f>IF(Data!H354="","",Data!H354)</f>
        <v>59.7</v>
      </c>
      <c r="I337" s="87">
        <f>IF(Data!I354="","",Data!I354)</f>
        <v>61.6</v>
      </c>
      <c r="J337" s="87">
        <f>IF(Data!J354="","",Data!J354)</f>
        <v>59.7</v>
      </c>
      <c r="K337" s="87">
        <f>IF(Data!K354="","",Data!K354)</f>
        <v>60.6</v>
      </c>
      <c r="L337" s="87" t="str">
        <f>IF(Data!L354="","",Data!L354)</f>
        <v/>
      </c>
      <c r="M337" s="87" t="str">
        <f>IF(Data!M354="","",Data!M354)</f>
        <v/>
      </c>
      <c r="N337" s="87" t="str">
        <f>IF(Data!N354="","",Data!N354)</f>
        <v/>
      </c>
      <c r="O337" s="87" t="str">
        <f>IF(Data!O354="","",Data!O354)</f>
        <v/>
      </c>
      <c r="P337" s="87" t="str">
        <f>IF(Data!P354="","",Data!P354)</f>
        <v/>
      </c>
    </row>
    <row r="338" spans="1:16">
      <c r="A338" s="88"/>
      <c r="B338" s="254">
        <f t="shared" si="5"/>
        <v>43944</v>
      </c>
      <c r="C338" s="254" t="str">
        <f>IF(Data!C355="","",Data!C355)</f>
        <v/>
      </c>
      <c r="D338" s="85"/>
      <c r="E338" s="87">
        <f>IF(Data!E355="","",Data!E355)</f>
        <v>56.6</v>
      </c>
      <c r="F338" s="87">
        <f>IF(Data!F355="","",Data!F355)</f>
        <v>59.4</v>
      </c>
      <c r="G338" s="87">
        <f>IF(Data!G355="","",Data!G355)</f>
        <v>59.1</v>
      </c>
      <c r="H338" s="87">
        <f>IF(Data!H355="","",Data!H355)</f>
        <v>59.7</v>
      </c>
      <c r="I338" s="87">
        <f>IF(Data!I355="","",Data!I355)</f>
        <v>61.6</v>
      </c>
      <c r="J338" s="87">
        <f>IF(Data!J355="","",Data!J355)</f>
        <v>59.7</v>
      </c>
      <c r="K338" s="87">
        <f>IF(Data!K355="","",Data!K355)</f>
        <v>60.6</v>
      </c>
      <c r="L338" s="87" t="str">
        <f>IF(Data!L355="","",Data!L355)</f>
        <v/>
      </c>
      <c r="M338" s="87" t="str">
        <f>IF(Data!M355="","",Data!M355)</f>
        <v/>
      </c>
      <c r="N338" s="87" t="str">
        <f>IF(Data!N355="","",Data!N355)</f>
        <v/>
      </c>
      <c r="O338" s="87" t="str">
        <f>IF(Data!O355="","",Data!O355)</f>
        <v/>
      </c>
      <c r="P338" s="87" t="str">
        <f>IF(Data!P355="","",Data!P355)</f>
        <v/>
      </c>
    </row>
    <row r="339" spans="1:16">
      <c r="A339" s="88"/>
      <c r="B339" s="254">
        <f t="shared" si="5"/>
        <v>43951</v>
      </c>
      <c r="C339" s="254" t="str">
        <f>IF(Data!C356="","",Data!C356)</f>
        <v/>
      </c>
      <c r="D339" s="85"/>
      <c r="E339" s="87">
        <f>IF(Data!E356="","",Data!E356)</f>
        <v>56.6</v>
      </c>
      <c r="F339" s="87">
        <f>IF(Data!F356="","",Data!F356)</f>
        <v>59.4</v>
      </c>
      <c r="G339" s="87">
        <f>IF(Data!G356="","",Data!G356)</f>
        <v>59.1</v>
      </c>
      <c r="H339" s="87">
        <f>IF(Data!H356="","",Data!H356)</f>
        <v>59.7</v>
      </c>
      <c r="I339" s="87">
        <f>IF(Data!I356="","",Data!I356)</f>
        <v>61.6</v>
      </c>
      <c r="J339" s="87">
        <f>IF(Data!J356="","",Data!J356)</f>
        <v>59.7</v>
      </c>
      <c r="K339" s="87">
        <f>IF(Data!K356="","",Data!K356)</f>
        <v>60.6</v>
      </c>
      <c r="L339" s="87" t="str">
        <f>IF(Data!L356="","",Data!L356)</f>
        <v/>
      </c>
      <c r="M339" s="87" t="str">
        <f>IF(Data!M356="","",Data!M356)</f>
        <v/>
      </c>
      <c r="N339" s="87" t="str">
        <f>IF(Data!N356="","",Data!N356)</f>
        <v/>
      </c>
      <c r="O339" s="87" t="str">
        <f>IF(Data!O356="","",Data!O356)</f>
        <v/>
      </c>
      <c r="P339" s="87" t="str">
        <f>IF(Data!P356="","",Data!P356)</f>
        <v/>
      </c>
    </row>
    <row r="340" spans="1:16">
      <c r="A340" s="88"/>
      <c r="B340" s="254">
        <f t="shared" si="5"/>
        <v>43958</v>
      </c>
      <c r="C340" s="254">
        <f>IF(Data!C357="","",Data!C357)</f>
        <v>43951</v>
      </c>
      <c r="D340" s="85"/>
      <c r="E340" s="87">
        <f>IF(Data!E357="","",Data!E357)</f>
        <v>56.6</v>
      </c>
      <c r="F340" s="87">
        <f>IF(Data!F357="","",Data!F357)</f>
        <v>59.4</v>
      </c>
      <c r="G340" s="87">
        <f>IF(Data!G357="","",Data!G357)</f>
        <v>59.1</v>
      </c>
      <c r="H340" s="87">
        <f>IF(Data!H357="","",Data!H357)</f>
        <v>59.7</v>
      </c>
      <c r="I340" s="87">
        <f>IF(Data!I357="","",Data!I357)</f>
        <v>61.6</v>
      </c>
      <c r="J340" s="87">
        <f>IF(Data!J357="","",Data!J357)</f>
        <v>59.7</v>
      </c>
      <c r="K340" s="87">
        <f>IF(Data!K357="","",Data!K357)</f>
        <v>60.6</v>
      </c>
      <c r="L340" s="87">
        <f>IF(Data!L357="","",Data!L357)</f>
        <v>57.6</v>
      </c>
      <c r="M340" s="87" t="str">
        <f>IF(Data!M357="","",Data!M357)</f>
        <v/>
      </c>
      <c r="N340" s="87" t="str">
        <f>IF(Data!N357="","",Data!N357)</f>
        <v/>
      </c>
      <c r="O340" s="87" t="str">
        <f>IF(Data!O357="","",Data!O357)</f>
        <v/>
      </c>
      <c r="P340" s="87" t="str">
        <f>IF(Data!P357="","",Data!P357)</f>
        <v/>
      </c>
    </row>
    <row r="341" spans="1:16">
      <c r="A341" s="88"/>
      <c r="B341" s="254">
        <f t="shared" si="5"/>
        <v>43965</v>
      </c>
      <c r="C341" s="254" t="str">
        <f>IF(Data!C358="","",Data!C358)</f>
        <v/>
      </c>
      <c r="D341" s="85"/>
      <c r="E341" s="87">
        <f>IF(Data!E358="","",Data!E358)</f>
        <v>56.6</v>
      </c>
      <c r="F341" s="87">
        <f>IF(Data!F358="","",Data!F358)</f>
        <v>59.4</v>
      </c>
      <c r="G341" s="87">
        <f>IF(Data!G358="","",Data!G358)</f>
        <v>59.1</v>
      </c>
      <c r="H341" s="87">
        <f>IF(Data!H358="","",Data!H358)</f>
        <v>59.7</v>
      </c>
      <c r="I341" s="87">
        <f>IF(Data!I358="","",Data!I358)</f>
        <v>61.6</v>
      </c>
      <c r="J341" s="87">
        <f>IF(Data!J358="","",Data!J358)</f>
        <v>59.7</v>
      </c>
      <c r="K341" s="87">
        <f>IF(Data!K358="","",Data!K358)</f>
        <v>60.6</v>
      </c>
      <c r="L341" s="87">
        <f>IF(Data!L358="","",Data!L358)</f>
        <v>57.6</v>
      </c>
      <c r="M341" s="87" t="str">
        <f>IF(Data!M358="","",Data!M358)</f>
        <v/>
      </c>
      <c r="N341" s="87" t="str">
        <f>IF(Data!N358="","",Data!N358)</f>
        <v/>
      </c>
      <c r="O341" s="87" t="str">
        <f>IF(Data!O358="","",Data!O358)</f>
        <v/>
      </c>
      <c r="P341" s="87" t="str">
        <f>IF(Data!P358="","",Data!P358)</f>
        <v/>
      </c>
    </row>
    <row r="342" spans="1:16">
      <c r="A342" s="88"/>
      <c r="B342" s="254">
        <f t="shared" si="5"/>
        <v>43972</v>
      </c>
      <c r="C342" s="254" t="str">
        <f>IF(Data!C359="","",Data!C359)</f>
        <v/>
      </c>
      <c r="D342" s="85"/>
      <c r="E342" s="87">
        <f>IF(Data!E359="","",Data!E359)</f>
        <v>56.6</v>
      </c>
      <c r="F342" s="87">
        <f>IF(Data!F359="","",Data!F359)</f>
        <v>59.4</v>
      </c>
      <c r="G342" s="87">
        <f>IF(Data!G359="","",Data!G359)</f>
        <v>59.1</v>
      </c>
      <c r="H342" s="87">
        <f>IF(Data!H359="","",Data!H359)</f>
        <v>59.7</v>
      </c>
      <c r="I342" s="87">
        <f>IF(Data!I359="","",Data!I359)</f>
        <v>61.6</v>
      </c>
      <c r="J342" s="87">
        <f>IF(Data!J359="","",Data!J359)</f>
        <v>59.7</v>
      </c>
      <c r="K342" s="87">
        <f>IF(Data!K359="","",Data!K359)</f>
        <v>60.6</v>
      </c>
      <c r="L342" s="87">
        <f>IF(Data!L359="","",Data!L359)</f>
        <v>57.6</v>
      </c>
      <c r="M342" s="87" t="str">
        <f>IF(Data!M359="","",Data!M359)</f>
        <v/>
      </c>
      <c r="N342" s="87" t="str">
        <f>IF(Data!N359="","",Data!N359)</f>
        <v/>
      </c>
      <c r="O342" s="87" t="str">
        <f>IF(Data!O359="","",Data!O359)</f>
        <v/>
      </c>
      <c r="P342" s="87" t="str">
        <f>IF(Data!P359="","",Data!P359)</f>
        <v/>
      </c>
    </row>
    <row r="343" spans="1:16">
      <c r="A343" s="88"/>
      <c r="B343" s="254">
        <f t="shared" si="5"/>
        <v>43979</v>
      </c>
      <c r="C343" s="254" t="str">
        <f>IF(Data!C360="","",Data!C360)</f>
        <v/>
      </c>
      <c r="D343" s="85"/>
      <c r="E343" s="87">
        <f>IF(Data!E360="","",Data!E360)</f>
        <v>56.6</v>
      </c>
      <c r="F343" s="87">
        <f>IF(Data!F360="","",Data!F360)</f>
        <v>59.4</v>
      </c>
      <c r="G343" s="87">
        <f>IF(Data!G360="","",Data!G360)</f>
        <v>59.1</v>
      </c>
      <c r="H343" s="87">
        <f>IF(Data!H360="","",Data!H360)</f>
        <v>59.7</v>
      </c>
      <c r="I343" s="87">
        <f>IF(Data!I360="","",Data!I360)</f>
        <v>61.6</v>
      </c>
      <c r="J343" s="87">
        <f>IF(Data!J360="","",Data!J360)</f>
        <v>59.7</v>
      </c>
      <c r="K343" s="87">
        <f>IF(Data!K360="","",Data!K360)</f>
        <v>60.6</v>
      </c>
      <c r="L343" s="87">
        <f>IF(Data!L360="","",Data!L360)</f>
        <v>57.6</v>
      </c>
      <c r="M343" s="87" t="str">
        <f>IF(Data!M360="","",Data!M360)</f>
        <v/>
      </c>
      <c r="N343" s="87" t="str">
        <f>IF(Data!N360="","",Data!N360)</f>
        <v/>
      </c>
      <c r="O343" s="87" t="str">
        <f>IF(Data!O360="","",Data!O360)</f>
        <v/>
      </c>
      <c r="P343" s="87" t="str">
        <f>IF(Data!P360="","",Data!P360)</f>
        <v/>
      </c>
    </row>
    <row r="344" spans="1:16">
      <c r="A344" s="88"/>
      <c r="B344" s="254">
        <f t="shared" si="5"/>
        <v>43986</v>
      </c>
      <c r="C344" s="254" t="str">
        <f>IF(Data!C361="","",Data!C361)</f>
        <v/>
      </c>
      <c r="D344" s="85"/>
      <c r="E344" s="87">
        <f>IF(Data!E361="","",Data!E361)</f>
        <v>56.6</v>
      </c>
      <c r="F344" s="87">
        <f>IF(Data!F361="","",Data!F361)</f>
        <v>59.4</v>
      </c>
      <c r="G344" s="87">
        <f>IF(Data!G361="","",Data!G361)</f>
        <v>59.1</v>
      </c>
      <c r="H344" s="87">
        <f>IF(Data!H361="","",Data!H361)</f>
        <v>59.7</v>
      </c>
      <c r="I344" s="87">
        <f>IF(Data!I361="","",Data!I361)</f>
        <v>61.6</v>
      </c>
      <c r="J344" s="87">
        <f>IF(Data!J361="","",Data!J361)</f>
        <v>59.7</v>
      </c>
      <c r="K344" s="87">
        <f>IF(Data!K361="","",Data!K361)</f>
        <v>60.6</v>
      </c>
      <c r="L344" s="87">
        <f>IF(Data!L361="","",Data!L361)</f>
        <v>57.6</v>
      </c>
      <c r="M344" s="87">
        <f>IF(Data!M361="","",Data!M361)</f>
        <v>55</v>
      </c>
      <c r="N344" s="87" t="str">
        <f>IF(Data!N361="","",Data!N361)</f>
        <v/>
      </c>
      <c r="O344" s="87" t="str">
        <f>IF(Data!O361="","",Data!O361)</f>
        <v/>
      </c>
      <c r="P344" s="87" t="str">
        <f>IF(Data!P361="","",Data!P361)</f>
        <v/>
      </c>
    </row>
    <row r="345" spans="1:16">
      <c r="A345" s="88"/>
      <c r="B345" s="254">
        <f t="shared" si="5"/>
        <v>43993</v>
      </c>
      <c r="C345" s="254" t="str">
        <f>IF(Data!C362="","",Data!C362)</f>
        <v/>
      </c>
      <c r="D345" s="85"/>
      <c r="E345" s="87">
        <f>IF(Data!E362="","",Data!E362)</f>
        <v>56.6</v>
      </c>
      <c r="F345" s="87">
        <f>IF(Data!F362="","",Data!F362)</f>
        <v>59.4</v>
      </c>
      <c r="G345" s="87">
        <f>IF(Data!G362="","",Data!G362)</f>
        <v>59.1</v>
      </c>
      <c r="H345" s="87">
        <f>IF(Data!H362="","",Data!H362)</f>
        <v>59.7</v>
      </c>
      <c r="I345" s="87">
        <f>IF(Data!I362="","",Data!I362)</f>
        <v>61.6</v>
      </c>
      <c r="J345" s="87">
        <f>IF(Data!J362="","",Data!J362)</f>
        <v>59.7</v>
      </c>
      <c r="K345" s="87">
        <f>IF(Data!K362="","",Data!K362)</f>
        <v>60.6</v>
      </c>
      <c r="L345" s="87">
        <f>IF(Data!L362="","",Data!L362)</f>
        <v>57.6</v>
      </c>
      <c r="M345" s="87">
        <f>IF(Data!M362="","",Data!M362)</f>
        <v>55</v>
      </c>
      <c r="N345" s="87" t="str">
        <f>IF(Data!N362="","",Data!N362)</f>
        <v/>
      </c>
      <c r="O345" s="87" t="str">
        <f>IF(Data!O362="","",Data!O362)</f>
        <v/>
      </c>
      <c r="P345" s="87" t="str">
        <f>IF(Data!P362="","",Data!P362)</f>
        <v/>
      </c>
    </row>
    <row r="346" spans="1:16">
      <c r="A346" s="88"/>
      <c r="B346" s="254">
        <f t="shared" si="5"/>
        <v>44000</v>
      </c>
      <c r="C346" s="254" t="str">
        <f>IF(Data!C363="","",Data!C363)</f>
        <v/>
      </c>
      <c r="D346" s="85"/>
      <c r="E346" s="87">
        <f>IF(Data!E363="","",Data!E363)</f>
        <v>56.6</v>
      </c>
      <c r="F346" s="87">
        <f>IF(Data!F363="","",Data!F363)</f>
        <v>59.4</v>
      </c>
      <c r="G346" s="87">
        <f>IF(Data!G363="","",Data!G363)</f>
        <v>59.1</v>
      </c>
      <c r="H346" s="87">
        <f>IF(Data!H363="","",Data!H363)</f>
        <v>59.7</v>
      </c>
      <c r="I346" s="87">
        <f>IF(Data!I363="","",Data!I363)</f>
        <v>61.6</v>
      </c>
      <c r="J346" s="87">
        <f>IF(Data!J363="","",Data!J363)</f>
        <v>59.7</v>
      </c>
      <c r="K346" s="87">
        <f>IF(Data!K363="","",Data!K363)</f>
        <v>60.6</v>
      </c>
      <c r="L346" s="87">
        <f>IF(Data!L363="","",Data!L363)</f>
        <v>57.6</v>
      </c>
      <c r="M346" s="87">
        <f>IF(Data!M363="","",Data!M363)</f>
        <v>55</v>
      </c>
      <c r="N346" s="87" t="str">
        <f>IF(Data!N363="","",Data!N363)</f>
        <v/>
      </c>
      <c r="O346" s="87" t="str">
        <f>IF(Data!O363="","",Data!O363)</f>
        <v/>
      </c>
      <c r="P346" s="87" t="str">
        <f>IF(Data!P363="","",Data!P363)</f>
        <v/>
      </c>
    </row>
    <row r="347" spans="1:16">
      <c r="A347" s="88"/>
      <c r="B347" s="254">
        <f t="shared" si="5"/>
        <v>44007</v>
      </c>
      <c r="C347" s="254" t="str">
        <f>IF(Data!C364="","",Data!C364)</f>
        <v/>
      </c>
      <c r="D347" s="85"/>
      <c r="E347" s="87">
        <f>IF(Data!E364="","",Data!E364)</f>
        <v>56.6</v>
      </c>
      <c r="F347" s="87">
        <f>IF(Data!F364="","",Data!F364)</f>
        <v>59.4</v>
      </c>
      <c r="G347" s="87">
        <f>IF(Data!G364="","",Data!G364)</f>
        <v>59.1</v>
      </c>
      <c r="H347" s="87">
        <f>IF(Data!H364="","",Data!H364)</f>
        <v>59.7</v>
      </c>
      <c r="I347" s="87">
        <f>IF(Data!I364="","",Data!I364)</f>
        <v>61.6</v>
      </c>
      <c r="J347" s="87">
        <f>IF(Data!J364="","",Data!J364)</f>
        <v>59.7</v>
      </c>
      <c r="K347" s="87">
        <f>IF(Data!K364="","",Data!K364)</f>
        <v>60.6</v>
      </c>
      <c r="L347" s="87">
        <f>IF(Data!L364="","",Data!L364)</f>
        <v>57.6</v>
      </c>
      <c r="M347" s="87">
        <f>IF(Data!M364="","",Data!M364)</f>
        <v>55</v>
      </c>
      <c r="N347" s="87" t="str">
        <f>IF(Data!N364="","",Data!N364)</f>
        <v/>
      </c>
      <c r="O347" s="87" t="str">
        <f>IF(Data!O364="","",Data!O364)</f>
        <v/>
      </c>
      <c r="P347" s="87" t="str">
        <f>IF(Data!P364="","",Data!P364)</f>
        <v/>
      </c>
    </row>
    <row r="348" spans="1:16">
      <c r="A348" s="88"/>
      <c r="B348" s="254">
        <f t="shared" si="5"/>
        <v>44014</v>
      </c>
      <c r="C348" s="254" t="str">
        <f>IF(Data!C365="","",Data!C365)</f>
        <v/>
      </c>
      <c r="D348" s="85"/>
      <c r="E348" s="87">
        <f>IF(Data!E365="","",Data!E365)</f>
        <v>56.6</v>
      </c>
      <c r="F348" s="87">
        <f>IF(Data!F365="","",Data!F365)</f>
        <v>59.4</v>
      </c>
      <c r="G348" s="87">
        <f>IF(Data!G365="","",Data!G365)</f>
        <v>59.1</v>
      </c>
      <c r="H348" s="87">
        <f>IF(Data!H365="","",Data!H365)</f>
        <v>59.7</v>
      </c>
      <c r="I348" s="87">
        <f>IF(Data!I365="","",Data!I365)</f>
        <v>61.6</v>
      </c>
      <c r="J348" s="87">
        <f>IF(Data!J365="","",Data!J365)</f>
        <v>59.7</v>
      </c>
      <c r="K348" s="87">
        <f>IF(Data!K365="","",Data!K365)</f>
        <v>60.6</v>
      </c>
      <c r="L348" s="87">
        <f>IF(Data!L365="","",Data!L365)</f>
        <v>57.6</v>
      </c>
      <c r="M348" s="87">
        <f>IF(Data!M365="","",Data!M365)</f>
        <v>55</v>
      </c>
      <c r="N348" s="87">
        <f>IF(Data!N365="","",Data!N365)</f>
        <v>54.9</v>
      </c>
      <c r="O348" s="87" t="str">
        <f>IF(Data!O365="","",Data!O365)</f>
        <v/>
      </c>
      <c r="P348" s="87" t="str">
        <f>IF(Data!P365="","",Data!P365)</f>
        <v/>
      </c>
    </row>
    <row r="349" spans="1:16">
      <c r="A349" s="88"/>
      <c r="B349" s="254">
        <f t="shared" si="5"/>
        <v>44021</v>
      </c>
      <c r="C349" s="254" t="str">
        <f>IF(Data!C366="","",Data!C366)</f>
        <v/>
      </c>
      <c r="D349" s="85"/>
      <c r="E349" s="87">
        <f>IF(Data!E366="","",Data!E366)</f>
        <v>56.6</v>
      </c>
      <c r="F349" s="87">
        <f>IF(Data!F366="","",Data!F366)</f>
        <v>59.4</v>
      </c>
      <c r="G349" s="87">
        <f>IF(Data!G366="","",Data!G366)</f>
        <v>59.1</v>
      </c>
      <c r="H349" s="87">
        <f>IF(Data!H366="","",Data!H366)</f>
        <v>59.7</v>
      </c>
      <c r="I349" s="87">
        <f>IF(Data!I366="","",Data!I366)</f>
        <v>61.6</v>
      </c>
      <c r="J349" s="87">
        <f>IF(Data!J366="","",Data!J366)</f>
        <v>59.7</v>
      </c>
      <c r="K349" s="87">
        <f>IF(Data!K366="","",Data!K366)</f>
        <v>60.6</v>
      </c>
      <c r="L349" s="87">
        <f>IF(Data!L366="","",Data!L366)</f>
        <v>57.6</v>
      </c>
      <c r="M349" s="87">
        <f>IF(Data!M366="","",Data!M366)</f>
        <v>55</v>
      </c>
      <c r="N349" s="87">
        <f>IF(Data!N366="","",Data!N366)</f>
        <v>54.9</v>
      </c>
      <c r="O349" s="87" t="str">
        <f>IF(Data!O366="","",Data!O366)</f>
        <v/>
      </c>
      <c r="P349" s="87" t="str">
        <f>IF(Data!P366="","",Data!P366)</f>
        <v/>
      </c>
    </row>
    <row r="350" spans="1:16">
      <c r="A350" s="88"/>
      <c r="B350" s="254">
        <f t="shared" si="5"/>
        <v>44028</v>
      </c>
      <c r="C350" s="254" t="str">
        <f>IF(Data!C367="","",Data!C367)</f>
        <v/>
      </c>
      <c r="D350" s="85"/>
      <c r="E350" s="87">
        <f>IF(Data!E367="","",Data!E367)</f>
        <v>56.6</v>
      </c>
      <c r="F350" s="87">
        <f>IF(Data!F367="","",Data!F367)</f>
        <v>59.4</v>
      </c>
      <c r="G350" s="87">
        <f>IF(Data!G367="","",Data!G367)</f>
        <v>59.1</v>
      </c>
      <c r="H350" s="87">
        <f>IF(Data!H367="","",Data!H367)</f>
        <v>59.7</v>
      </c>
      <c r="I350" s="87">
        <f>IF(Data!I367="","",Data!I367)</f>
        <v>61.6</v>
      </c>
      <c r="J350" s="87">
        <f>IF(Data!J367="","",Data!J367)</f>
        <v>59.7</v>
      </c>
      <c r="K350" s="87">
        <f>IF(Data!K367="","",Data!K367)</f>
        <v>60.6</v>
      </c>
      <c r="L350" s="87">
        <f>IF(Data!L367="","",Data!L367)</f>
        <v>57.6</v>
      </c>
      <c r="M350" s="87">
        <f>IF(Data!M367="","",Data!M367)</f>
        <v>55</v>
      </c>
      <c r="N350" s="87">
        <f>IF(Data!N367="","",Data!N367)</f>
        <v>54.9</v>
      </c>
      <c r="O350" s="87" t="str">
        <f>IF(Data!O367="","",Data!O367)</f>
        <v/>
      </c>
      <c r="P350" s="87" t="str">
        <f>IF(Data!P367="","",Data!P367)</f>
        <v/>
      </c>
    </row>
    <row r="351" spans="1:16">
      <c r="A351" s="88"/>
      <c r="B351" s="254">
        <f t="shared" si="5"/>
        <v>44035</v>
      </c>
      <c r="C351" s="254" t="str">
        <f>IF(Data!C368="","",Data!C368)</f>
        <v/>
      </c>
      <c r="D351" s="85"/>
      <c r="E351" s="87">
        <f>IF(Data!E368="","",Data!E368)</f>
        <v>56.6</v>
      </c>
      <c r="F351" s="87">
        <f>IF(Data!F368="","",Data!F368)</f>
        <v>59.4</v>
      </c>
      <c r="G351" s="87">
        <f>IF(Data!G368="","",Data!G368)</f>
        <v>59.1</v>
      </c>
      <c r="H351" s="87">
        <f>IF(Data!H368="","",Data!H368)</f>
        <v>59.7</v>
      </c>
      <c r="I351" s="87">
        <f>IF(Data!I368="","",Data!I368)</f>
        <v>61.6</v>
      </c>
      <c r="J351" s="87">
        <f>IF(Data!J368="","",Data!J368)</f>
        <v>59.7</v>
      </c>
      <c r="K351" s="87">
        <f>IF(Data!K368="","",Data!K368)</f>
        <v>60.6</v>
      </c>
      <c r="L351" s="87">
        <f>IF(Data!L368="","",Data!L368)</f>
        <v>57.6</v>
      </c>
      <c r="M351" s="87">
        <f>IF(Data!M368="","",Data!M368)</f>
        <v>55</v>
      </c>
      <c r="N351" s="87">
        <f>IF(Data!N368="","",Data!N368)</f>
        <v>54.9</v>
      </c>
      <c r="O351" s="87" t="str">
        <f>IF(Data!O368="","",Data!O368)</f>
        <v/>
      </c>
      <c r="P351" s="87" t="str">
        <f>IF(Data!P368="","",Data!P368)</f>
        <v/>
      </c>
    </row>
    <row r="352" spans="1:16">
      <c r="A352" s="88"/>
      <c r="B352" s="254"/>
      <c r="C352" s="254" t="str">
        <f>IF(Data!C369="","",Data!C369)</f>
        <v/>
      </c>
      <c r="D352" s="85"/>
      <c r="E352" s="87" t="str">
        <f>IF(Data!E369="","",Data!E369)</f>
        <v/>
      </c>
      <c r="F352" s="87" t="str">
        <f>IF(Data!F369="","",Data!F369)</f>
        <v/>
      </c>
      <c r="G352" s="87" t="str">
        <f>IF(Data!G369="","",Data!G369)</f>
        <v/>
      </c>
      <c r="H352" s="87" t="str">
        <f>IF(Data!H369="","",Data!H369)</f>
        <v/>
      </c>
      <c r="I352" s="87" t="str">
        <f>IF(Data!I369="","",Data!I369)</f>
        <v/>
      </c>
      <c r="J352" s="87" t="str">
        <f>IF(Data!J369="","",Data!J369)</f>
        <v/>
      </c>
      <c r="K352" s="87" t="str">
        <f>IF(Data!K369="","",Data!K369)</f>
        <v/>
      </c>
      <c r="L352" s="87" t="str">
        <f>IF(Data!L369="","",Data!L369)</f>
        <v/>
      </c>
      <c r="M352" s="87" t="str">
        <f>IF(Data!M369="","",Data!M369)</f>
        <v/>
      </c>
      <c r="N352" s="87" t="str">
        <f>IF(Data!N369="","",Data!N369)</f>
        <v/>
      </c>
      <c r="O352" s="87" t="str">
        <f>IF(Data!O369="","",Data!O369)</f>
        <v/>
      </c>
      <c r="P352" s="87" t="str">
        <f>IF(Data!P369="","",Data!P369)</f>
        <v/>
      </c>
    </row>
    <row r="353" spans="1:16">
      <c r="A353" s="88"/>
      <c r="B353" s="254"/>
      <c r="C353" s="254" t="str">
        <f>IF(Data!C370="","",Data!C370)</f>
        <v/>
      </c>
      <c r="D353" s="85"/>
      <c r="E353" s="87" t="str">
        <f>IF(Data!E370="","",Data!E370)</f>
        <v/>
      </c>
      <c r="F353" s="87" t="str">
        <f>IF(Data!F370="","",Data!F370)</f>
        <v/>
      </c>
      <c r="G353" s="87" t="str">
        <f>IF(Data!G370="","",Data!G370)</f>
        <v/>
      </c>
      <c r="H353" s="87" t="str">
        <f>IF(Data!H370="","",Data!H370)</f>
        <v/>
      </c>
      <c r="I353" s="87" t="str">
        <f>IF(Data!I370="","",Data!I370)</f>
        <v/>
      </c>
      <c r="J353" s="87" t="str">
        <f>IF(Data!J370="","",Data!J370)</f>
        <v/>
      </c>
      <c r="K353" s="87" t="str">
        <f>IF(Data!K370="","",Data!K370)</f>
        <v/>
      </c>
      <c r="L353" s="87" t="str">
        <f>IF(Data!L370="","",Data!L370)</f>
        <v/>
      </c>
      <c r="M353" s="87" t="str">
        <f>IF(Data!M370="","",Data!M370)</f>
        <v/>
      </c>
      <c r="N353" s="87" t="str">
        <f>IF(Data!N370="","",Data!N370)</f>
        <v/>
      </c>
      <c r="O353" s="87" t="str">
        <f>IF(Data!O370="","",Data!O370)</f>
        <v/>
      </c>
      <c r="P353" s="87" t="str">
        <f>IF(Data!P370="","",Data!P370)</f>
        <v/>
      </c>
    </row>
    <row r="354" spans="1:16">
      <c r="A354" s="88"/>
      <c r="B354" s="254"/>
      <c r="C354" s="254" t="str">
        <f>IF(Data!C371="","",Data!C371)</f>
        <v/>
      </c>
      <c r="D354" s="85"/>
      <c r="E354" s="87" t="str">
        <f>IF(Data!E371="","",Data!E371)</f>
        <v/>
      </c>
      <c r="F354" s="87" t="str">
        <f>IF(Data!F371="","",Data!F371)</f>
        <v/>
      </c>
      <c r="G354" s="87" t="str">
        <f>IF(Data!G371="","",Data!G371)</f>
        <v/>
      </c>
      <c r="H354" s="87" t="str">
        <f>IF(Data!H371="","",Data!H371)</f>
        <v/>
      </c>
      <c r="I354" s="87" t="str">
        <f>IF(Data!I371="","",Data!I371)</f>
        <v/>
      </c>
      <c r="J354" s="87" t="str">
        <f>IF(Data!J371="","",Data!J371)</f>
        <v/>
      </c>
      <c r="K354" s="87" t="str">
        <f>IF(Data!K371="","",Data!K371)</f>
        <v/>
      </c>
      <c r="L354" s="87" t="str">
        <f>IF(Data!L371="","",Data!L371)</f>
        <v/>
      </c>
      <c r="M354" s="87" t="str">
        <f>IF(Data!M371="","",Data!M371)</f>
        <v/>
      </c>
      <c r="N354" s="87" t="str">
        <f>IF(Data!N371="","",Data!N371)</f>
        <v/>
      </c>
      <c r="O354" s="87" t="str">
        <f>IF(Data!O371="","",Data!O371)</f>
        <v/>
      </c>
      <c r="P354" s="87" t="str">
        <f>IF(Data!P371="","",Data!P371)</f>
        <v/>
      </c>
    </row>
    <row r="355" spans="1:16">
      <c r="A355" s="119"/>
      <c r="B355" s="254"/>
      <c r="C355" s="254" t="str">
        <f>IF(Data!C372="","",Data!C372)</f>
        <v/>
      </c>
      <c r="D355" s="85"/>
      <c r="E355" s="87" t="str">
        <f>IF(Data!E372="","",Data!E372)</f>
        <v/>
      </c>
      <c r="F355" s="87" t="str">
        <f>IF(Data!F372="","",Data!F372)</f>
        <v/>
      </c>
      <c r="G355" s="87" t="str">
        <f>IF(Data!G372="","",Data!G372)</f>
        <v/>
      </c>
      <c r="H355" s="87" t="str">
        <f>IF(Data!H372="","",Data!H372)</f>
        <v/>
      </c>
      <c r="I355" s="87" t="str">
        <f>IF(Data!I372="","",Data!I372)</f>
        <v/>
      </c>
      <c r="J355" s="87" t="str">
        <f>IF(Data!J372="","",Data!J372)</f>
        <v/>
      </c>
      <c r="K355" s="87" t="str">
        <f>IF(Data!K372="","",Data!K372)</f>
        <v/>
      </c>
      <c r="L355" s="87" t="str">
        <f>IF(Data!L372="","",Data!L372)</f>
        <v/>
      </c>
      <c r="M355" s="87" t="str">
        <f>IF(Data!M372="","",Data!M372)</f>
        <v/>
      </c>
      <c r="N355" s="87" t="str">
        <f>IF(Data!N372="","",Data!N372)</f>
        <v/>
      </c>
      <c r="O355" s="87" t="str">
        <f>IF(Data!O372="","",Data!O372)</f>
        <v/>
      </c>
      <c r="P355" s="87" t="str">
        <f>IF(Data!P372="","",Data!P372)</f>
        <v/>
      </c>
    </row>
    <row r="356" spans="1:16">
      <c r="A356" s="119"/>
      <c r="B356" s="254"/>
      <c r="C356" s="254" t="str">
        <f>IF(Data!C373="","",Data!C373)</f>
        <v/>
      </c>
      <c r="D356" s="85"/>
      <c r="E356" s="87" t="str">
        <f>IF(Data!E373="","",Data!E373)</f>
        <v/>
      </c>
      <c r="F356" s="87" t="str">
        <f>IF(Data!F373="","",Data!F373)</f>
        <v/>
      </c>
      <c r="G356" s="87" t="str">
        <f>IF(Data!G373="","",Data!G373)</f>
        <v/>
      </c>
      <c r="H356" s="87" t="str">
        <f>IF(Data!H373="","",Data!H373)</f>
        <v/>
      </c>
      <c r="I356" s="87" t="str">
        <f>IF(Data!I373="","",Data!I373)</f>
        <v/>
      </c>
      <c r="J356" s="87" t="str">
        <f>IF(Data!J373="","",Data!J373)</f>
        <v/>
      </c>
      <c r="K356" s="87" t="str">
        <f>IF(Data!K373="","",Data!K373)</f>
        <v/>
      </c>
      <c r="L356" s="87" t="str">
        <f>IF(Data!L373="","",Data!L373)</f>
        <v/>
      </c>
      <c r="M356" s="87" t="str">
        <f>IF(Data!M373="","",Data!M373)</f>
        <v/>
      </c>
      <c r="N356" s="87" t="str">
        <f>IF(Data!N373="","",Data!N373)</f>
        <v/>
      </c>
      <c r="O356" s="87" t="str">
        <f>IF(Data!O373="","",Data!O373)</f>
        <v/>
      </c>
      <c r="P356" s="87" t="str">
        <f>IF(Data!P373="","",Data!P373)</f>
        <v/>
      </c>
    </row>
    <row r="357" spans="1:16" ht="13.8" thickBot="1">
      <c r="A357" s="120"/>
      <c r="B357" s="89"/>
      <c r="C357" s="121"/>
      <c r="D357" s="83"/>
      <c r="E357" s="122"/>
      <c r="F357" s="123"/>
      <c r="G357" s="122"/>
      <c r="H357" s="122"/>
      <c r="I357" s="122"/>
      <c r="J357" s="122"/>
      <c r="K357" s="122"/>
      <c r="L357" s="123"/>
      <c r="M357" s="123"/>
      <c r="N357" s="123"/>
      <c r="O357" s="123"/>
      <c r="P357" s="123"/>
    </row>
    <row r="358" spans="1:16">
      <c r="A358" s="183" t="s">
        <v>287</v>
      </c>
      <c r="B358" s="85"/>
      <c r="C358" s="85"/>
      <c r="D358" s="85"/>
      <c r="E358" s="85"/>
      <c r="F358" s="85"/>
      <c r="G358" s="85"/>
      <c r="H358" s="85"/>
      <c r="I358" s="85"/>
      <c r="J358" s="85"/>
      <c r="K358" s="85"/>
      <c r="L358" s="85"/>
      <c r="M358" s="85"/>
      <c r="N358" s="85"/>
      <c r="O358" s="85"/>
      <c r="P358" s="85"/>
    </row>
    <row r="359" spans="1:16">
      <c r="A359" s="559" t="s">
        <v>336</v>
      </c>
      <c r="B359" s="85"/>
      <c r="C359" s="85"/>
      <c r="D359" s="85"/>
      <c r="E359" s="85"/>
      <c r="F359" s="85"/>
      <c r="G359" s="85"/>
      <c r="H359" s="85"/>
      <c r="I359" s="85"/>
      <c r="J359" s="85"/>
      <c r="K359" s="85"/>
      <c r="L359" s="85"/>
      <c r="M359" s="85"/>
      <c r="N359" s="85"/>
      <c r="O359" s="85"/>
      <c r="P359" s="85"/>
    </row>
    <row r="360" spans="1:16">
      <c r="A360" s="11"/>
      <c r="B360" s="11"/>
      <c r="C360" s="11"/>
      <c r="D360" s="11"/>
      <c r="E360" s="11"/>
      <c r="F360" s="11"/>
      <c r="G360" s="11"/>
      <c r="H360" s="11"/>
      <c r="I360" s="11"/>
      <c r="J360" s="11"/>
      <c r="K360" s="11"/>
      <c r="L360" s="11"/>
      <c r="M360" s="11"/>
      <c r="N360" s="11"/>
      <c r="O360" s="11"/>
      <c r="P360" s="11"/>
    </row>
    <row r="361" spans="1:16">
      <c r="A361" s="11"/>
      <c r="B361" s="11"/>
      <c r="C361" s="11"/>
      <c r="D361" s="11"/>
      <c r="E361" s="11"/>
      <c r="F361" s="11"/>
      <c r="G361" s="11"/>
      <c r="H361" s="11"/>
      <c r="I361" s="11"/>
      <c r="J361" s="11"/>
      <c r="K361" s="11"/>
      <c r="L361" s="11"/>
      <c r="M361" s="11"/>
      <c r="N361" s="11"/>
      <c r="O361" s="11"/>
      <c r="P361" s="11"/>
    </row>
    <row r="362" spans="1:16" ht="13.8" thickBot="1">
      <c r="A362" s="95" t="s">
        <v>362</v>
      </c>
      <c r="B362" s="95"/>
      <c r="C362" s="95"/>
      <c r="D362" s="95"/>
      <c r="E362" s="95"/>
      <c r="F362" s="95"/>
      <c r="G362" s="95"/>
      <c r="H362" s="95"/>
      <c r="I362" s="92"/>
      <c r="J362" s="92"/>
      <c r="K362" s="92"/>
      <c r="L362" s="92"/>
      <c r="M362" s="92"/>
      <c r="N362" s="92"/>
      <c r="O362" s="96"/>
      <c r="P362" s="96"/>
    </row>
    <row r="363" spans="1:16">
      <c r="A363" s="96" t="s">
        <v>29</v>
      </c>
      <c r="B363" s="174" t="s">
        <v>33</v>
      </c>
      <c r="C363" s="589" t="s">
        <v>34</v>
      </c>
      <c r="D363" s="589"/>
      <c r="E363" s="589"/>
      <c r="F363" s="589"/>
      <c r="G363" s="589"/>
      <c r="H363" s="589"/>
      <c r="I363" s="589"/>
      <c r="J363" s="589"/>
      <c r="K363" s="589"/>
      <c r="L363" s="589"/>
      <c r="M363" s="589"/>
      <c r="N363" s="589"/>
      <c r="O363" s="96"/>
      <c r="P363" s="96"/>
    </row>
    <row r="364" spans="1:16" ht="13.8" thickBot="1">
      <c r="A364" s="103" t="s">
        <v>52</v>
      </c>
      <c r="B364" s="175" t="s">
        <v>49</v>
      </c>
      <c r="C364" s="448" t="s">
        <v>80</v>
      </c>
      <c r="D364" s="449" t="s">
        <v>69</v>
      </c>
      <c r="E364" s="449" t="s">
        <v>70</v>
      </c>
      <c r="F364" s="449" t="s">
        <v>71</v>
      </c>
      <c r="G364" s="449" t="s">
        <v>72</v>
      </c>
      <c r="H364" s="449" t="s">
        <v>73</v>
      </c>
      <c r="I364" s="449" t="s">
        <v>74</v>
      </c>
      <c r="J364" s="449" t="s">
        <v>75</v>
      </c>
      <c r="K364" s="449" t="s">
        <v>76</v>
      </c>
      <c r="L364" s="449" t="s">
        <v>77</v>
      </c>
      <c r="M364" s="449" t="s">
        <v>78</v>
      </c>
      <c r="N364" s="449" t="s">
        <v>79</v>
      </c>
      <c r="O364" s="93"/>
      <c r="P364" s="93"/>
    </row>
    <row r="365" spans="1:16">
      <c r="A365" s="97"/>
      <c r="B365" s="97"/>
      <c r="C365" s="629" t="s">
        <v>159</v>
      </c>
      <c r="D365" s="630"/>
      <c r="E365" s="630"/>
      <c r="F365" s="630"/>
      <c r="G365" s="630"/>
      <c r="H365" s="630"/>
      <c r="I365" s="630"/>
      <c r="J365" s="630"/>
      <c r="K365" s="630"/>
      <c r="L365" s="630"/>
      <c r="M365" s="630"/>
      <c r="N365" s="630"/>
      <c r="O365" s="93"/>
      <c r="P365" s="93"/>
    </row>
    <row r="366" spans="1:16">
      <c r="A366" s="90">
        <v>2019</v>
      </c>
      <c r="B366" s="348">
        <v>43587</v>
      </c>
      <c r="C366" s="98" t="e">
        <f>IF(Data!E304&gt;0,Data!E304,E209)</f>
        <v>#REF!</v>
      </c>
      <c r="D366" s="98" t="e">
        <f>IF(Data!F304&gt;0,Data!F304,F209)</f>
        <v>#REF!</v>
      </c>
      <c r="E366" s="98" t="e">
        <f>IF(Data!G304&gt;0,Data!G304,G209)</f>
        <v>#REF!</v>
      </c>
      <c r="F366" s="98" t="e">
        <f>IF(Data!H304&gt;0,Data!H304,H209)</f>
        <v>#REF!</v>
      </c>
      <c r="G366" s="98" t="e">
        <f>IF(Data!I304&gt;0,Data!I304,I209)</f>
        <v>#REF!</v>
      </c>
      <c r="H366" s="98" t="e">
        <f>IF(Data!J304&gt;0,Data!J304,J209)</f>
        <v>#REF!</v>
      </c>
      <c r="I366" s="98" t="e">
        <f>IF(Data!K304&gt;0,Data!K304,K209)</f>
        <v>#REF!</v>
      </c>
      <c r="J366" s="98" t="e">
        <f>IF(Data!L304&gt;0,Data!L304,L209)</f>
        <v>#REF!</v>
      </c>
      <c r="K366" s="98" t="e">
        <f>IF(Data!M304&gt;0,Data!M304,M209)</f>
        <v>#REF!</v>
      </c>
      <c r="L366" s="98" t="e">
        <f>IF(Data!N304&gt;0,Data!N304,N209)</f>
        <v>#REF!</v>
      </c>
      <c r="M366" s="98" t="e">
        <f>IF(Data!O304&gt;0,Data!O304,O209)</f>
        <v>#REF!</v>
      </c>
      <c r="N366" s="98" t="e">
        <f>IF(Data!P304&gt;0,Data!P304,P209)</f>
        <v>#REF!</v>
      </c>
      <c r="O366" s="47"/>
      <c r="P366" s="47"/>
    </row>
    <row r="367" spans="1:16">
      <c r="A367" s="99"/>
      <c r="B367" s="91">
        <f>B366+7</f>
        <v>43594</v>
      </c>
      <c r="C367" s="98">
        <f>IF(Data!E305&gt;0,Data!E305,E210)</f>
        <v>68.064000000000007</v>
      </c>
      <c r="D367" s="98">
        <f>IF(Data!F305&gt;0,Data!F305,F210)</f>
        <v>68.94</v>
      </c>
      <c r="E367" s="98">
        <f>IF(Data!G305&gt;0,Data!G305,G210)</f>
        <v>69.498000000000005</v>
      </c>
      <c r="F367" s="98">
        <f>IF(Data!H305&gt;0,Data!H305,H210)</f>
        <v>72.076000000000008</v>
      </c>
      <c r="G367" s="98">
        <f>IF(Data!I305&gt;0,Data!I305,I210)</f>
        <v>72.36</v>
      </c>
      <c r="H367" s="98">
        <f>IF(Data!J305&gt;0,Data!J305,J210)</f>
        <v>69.667999999999992</v>
      </c>
      <c r="I367" s="98">
        <f>IF(Data!K305&gt;0,Data!K305,K210)</f>
        <v>70.437999999999988</v>
      </c>
      <c r="J367" s="98">
        <f>IF(Data!L305&gt;0,Data!L305,L210)</f>
        <v>69.066000000000003</v>
      </c>
      <c r="K367" s="98">
        <f>IF(Data!M305&gt;0,Data!M305,M210)</f>
        <v>69.424000000000007</v>
      </c>
      <c r="L367" s="98">
        <f>IF(Data!N305&gt;0,Data!N305,N210)</f>
        <v>70.665999999999997</v>
      </c>
      <c r="M367" s="98">
        <f>IF(Data!O305&gt;0,Data!O305,O210)</f>
        <v>73.667999999999992</v>
      </c>
      <c r="N367" s="98">
        <f>IF(Data!P305&gt;0,Data!P305,P210)</f>
        <v>75.067999999999998</v>
      </c>
      <c r="O367" s="47"/>
      <c r="P367" s="47"/>
    </row>
    <row r="368" spans="1:16">
      <c r="A368" s="99"/>
      <c r="B368" s="91">
        <f t="shared" ref="B368:B430" si="6">B367+7</f>
        <v>43601</v>
      </c>
      <c r="C368" s="98">
        <f>IF(Data!E306&gt;0,Data!E306,E211)</f>
        <v>64.554000000000002</v>
      </c>
      <c r="D368" s="98">
        <f>IF(Data!F306&gt;0,Data!F306,F211)</f>
        <v>65.429999999999993</v>
      </c>
      <c r="E368" s="98">
        <f>IF(Data!G306&gt;0,Data!G306,G211)</f>
        <v>65.647999999999996</v>
      </c>
      <c r="F368" s="98">
        <f>IF(Data!H306&gt;0,Data!H306,H211)</f>
        <v>68.225999999999999</v>
      </c>
      <c r="G368" s="98">
        <f>IF(Data!I306&gt;0,Data!I306,I211)</f>
        <v>68.73</v>
      </c>
      <c r="H368" s="98">
        <f>IF(Data!J306&gt;0,Data!J306,J211)</f>
        <v>66.037999999999997</v>
      </c>
      <c r="I368" s="98">
        <f>IF(Data!K306&gt;0,Data!K306,K211)</f>
        <v>66.807999999999993</v>
      </c>
      <c r="J368" s="98">
        <f>IF(Data!L306&gt;0,Data!L306,L211)</f>
        <v>65.676000000000002</v>
      </c>
      <c r="K368" s="98">
        <f>IF(Data!M306&gt;0,Data!M306,M211)</f>
        <v>66.034000000000006</v>
      </c>
      <c r="L368" s="98">
        <f>IF(Data!N306&gt;0,Data!N306,N211)</f>
        <v>67.475999999999999</v>
      </c>
      <c r="M368" s="98">
        <f>IF(Data!O306&gt;0,Data!O306,O211)</f>
        <v>70.477999999999994</v>
      </c>
      <c r="N368" s="98">
        <f>IF(Data!P306&gt;0,Data!P306,P211)</f>
        <v>71.878</v>
      </c>
      <c r="O368" s="47"/>
      <c r="P368" s="47"/>
    </row>
    <row r="369" spans="1:16">
      <c r="A369" s="99"/>
      <c r="B369" s="91">
        <f t="shared" si="6"/>
        <v>43608</v>
      </c>
      <c r="C369" s="98">
        <f>IF(Data!E307&gt;0,Data!E307,E212)</f>
        <v>61.484000000000002</v>
      </c>
      <c r="D369" s="98">
        <f>IF(Data!F307&gt;0,Data!F307,F212)</f>
        <v>62.360000000000007</v>
      </c>
      <c r="E369" s="98">
        <f>IF(Data!G307&gt;0,Data!G307,G212)</f>
        <v>62.168000000000006</v>
      </c>
      <c r="F369" s="98">
        <f>IF(Data!H307&gt;0,Data!H307,H212)</f>
        <v>64.746000000000009</v>
      </c>
      <c r="G369" s="98">
        <f>IF(Data!I307&gt;0,Data!I307,I212)</f>
        <v>65.440000000000012</v>
      </c>
      <c r="H369" s="98">
        <f>IF(Data!J307&gt;0,Data!J307,J212)</f>
        <v>62.748000000000005</v>
      </c>
      <c r="I369" s="98">
        <f>IF(Data!K307&gt;0,Data!K307,K212)</f>
        <v>63.518000000000008</v>
      </c>
      <c r="J369" s="98">
        <f>IF(Data!L307&gt;0,Data!L307,L212)</f>
        <v>62.935999999999986</v>
      </c>
      <c r="K369" s="98">
        <f>IF(Data!M307&gt;0,Data!M307,M212)</f>
        <v>63.293999999999997</v>
      </c>
      <c r="L369" s="98">
        <f>IF(Data!N307&gt;0,Data!N307,N212)</f>
        <v>65.225999999999999</v>
      </c>
      <c r="M369" s="98">
        <f>IF(Data!O307&gt;0,Data!O307,O212)</f>
        <v>68.227999999999994</v>
      </c>
      <c r="N369" s="98">
        <f>IF(Data!P307&gt;0,Data!P307,P212)</f>
        <v>69.628</v>
      </c>
      <c r="O369" s="47"/>
      <c r="P369" s="47"/>
    </row>
    <row r="370" spans="1:16">
      <c r="A370" s="99"/>
      <c r="B370" s="91">
        <f t="shared" si="6"/>
        <v>43615</v>
      </c>
      <c r="C370" s="98">
        <f>IF(Data!E308&gt;0,Data!E308,E213)</f>
        <v>61.014000000000003</v>
      </c>
      <c r="D370" s="98">
        <f>IF(Data!F308&gt;0,Data!F308,F213)</f>
        <v>61.890000000000008</v>
      </c>
      <c r="E370" s="98">
        <f>IF(Data!G308&gt;0,Data!G308,G213)</f>
        <v>61.908000000000001</v>
      </c>
      <c r="F370" s="98">
        <f>IF(Data!H308&gt;0,Data!H308,H213)</f>
        <v>64.486000000000004</v>
      </c>
      <c r="G370" s="98">
        <f>IF(Data!I308&gt;0,Data!I308,I213)</f>
        <v>64.850000000000009</v>
      </c>
      <c r="H370" s="98">
        <f>IF(Data!J308&gt;0,Data!J308,J213)</f>
        <v>62.158000000000001</v>
      </c>
      <c r="I370" s="98">
        <f>IF(Data!K308&gt;0,Data!K308,K213)</f>
        <v>62.928000000000004</v>
      </c>
      <c r="J370" s="98">
        <f>IF(Data!L308&gt;0,Data!L308,L213)</f>
        <v>62.375999999999998</v>
      </c>
      <c r="K370" s="98">
        <f>IF(Data!M308&gt;0,Data!M308,M213)</f>
        <v>62.734000000000009</v>
      </c>
      <c r="L370" s="98">
        <f>IF(Data!N308&gt;0,Data!N308,N213)</f>
        <v>64.736000000000004</v>
      </c>
      <c r="M370" s="98">
        <f>IF(Data!O308&gt;0,Data!O308,O213)</f>
        <v>67.738</v>
      </c>
      <c r="N370" s="98">
        <f>IF(Data!P308&gt;0,Data!P308,P213)</f>
        <v>69.138000000000005</v>
      </c>
      <c r="O370" s="47"/>
      <c r="P370" s="47"/>
    </row>
    <row r="371" spans="1:16">
      <c r="A371" s="99"/>
      <c r="B371" s="91">
        <f t="shared" si="6"/>
        <v>43622</v>
      </c>
      <c r="C371" s="98">
        <f>IF(Data!E309&gt;0,Data!E309,E214)</f>
        <v>62.913999999999994</v>
      </c>
      <c r="D371" s="98">
        <f>IF(Data!F309&gt;0,Data!F309,F214)</f>
        <v>63.79</v>
      </c>
      <c r="E371" s="98">
        <f>IF(Data!G309&gt;0,Data!G309,G214)</f>
        <v>63.397999999999996</v>
      </c>
      <c r="F371" s="98">
        <f>IF(Data!H309&gt;0,Data!H309,H214)</f>
        <v>65.975999999999999</v>
      </c>
      <c r="G371" s="98">
        <f>IF(Data!I309&gt;0,Data!I309,I214)</f>
        <v>66.23</v>
      </c>
      <c r="H371" s="98">
        <f>IF(Data!J309&gt;0,Data!J309,J214)</f>
        <v>63.537999999999997</v>
      </c>
      <c r="I371" s="98">
        <f>IF(Data!K309&gt;0,Data!K309,K214)</f>
        <v>64.307999999999993</v>
      </c>
      <c r="J371" s="98">
        <f>IF(Data!L309&gt;0,Data!L309,L214)</f>
        <v>63.785999999999994</v>
      </c>
      <c r="K371" s="98">
        <f>IF(Data!M309&gt;0,Data!M309,M214)</f>
        <v>64.144000000000005</v>
      </c>
      <c r="L371" s="98">
        <f>IF(Data!N309&gt;0,Data!N309,N214)</f>
        <v>66.156000000000006</v>
      </c>
      <c r="M371" s="98">
        <f>IF(Data!O309&gt;0,Data!O309,O214)</f>
        <v>69.158000000000001</v>
      </c>
      <c r="N371" s="98">
        <f>IF(Data!P309&gt;0,Data!P309,P214)</f>
        <v>70.558000000000007</v>
      </c>
      <c r="O371" s="47"/>
      <c r="P371" s="47"/>
    </row>
    <row r="372" spans="1:16">
      <c r="A372" s="99"/>
      <c r="B372" s="91">
        <f t="shared" si="6"/>
        <v>43629</v>
      </c>
      <c r="C372" s="98">
        <f>IF(Data!E310&gt;0,Data!E310,E215)</f>
        <v>61.193999999999996</v>
      </c>
      <c r="D372" s="98">
        <f>IF(Data!F310&gt;0,Data!F310,F215)</f>
        <v>62.07</v>
      </c>
      <c r="E372" s="98">
        <f>IF(Data!G310&gt;0,Data!G310,G215)</f>
        <v>61.748000000000005</v>
      </c>
      <c r="F372" s="98">
        <f>IF(Data!H310&gt;0,Data!H310,H215)</f>
        <v>64.326000000000008</v>
      </c>
      <c r="G372" s="98">
        <f>IF(Data!I310&gt;0,Data!I310,I215)</f>
        <v>64.52000000000001</v>
      </c>
      <c r="H372" s="98">
        <f>IF(Data!J310&gt;0,Data!J310,J215)</f>
        <v>61.828000000000003</v>
      </c>
      <c r="I372" s="98">
        <f>IF(Data!K310&gt;0,Data!K310,K215)</f>
        <v>62.598000000000006</v>
      </c>
      <c r="J372" s="98">
        <f>IF(Data!L310&gt;0,Data!L310,L215)</f>
        <v>62.125999999999998</v>
      </c>
      <c r="K372" s="98">
        <f>IF(Data!M310&gt;0,Data!M310,M215)</f>
        <v>62.484000000000009</v>
      </c>
      <c r="L372" s="98">
        <f>IF(Data!N310&gt;0,Data!N310,N215)</f>
        <v>64.456000000000003</v>
      </c>
      <c r="M372" s="98">
        <f>IF(Data!O310&gt;0,Data!O310,O215)</f>
        <v>67.457999999999998</v>
      </c>
      <c r="N372" s="98">
        <f>IF(Data!P310&gt;0,Data!P310,P215)</f>
        <v>68.858000000000004</v>
      </c>
      <c r="O372" s="47"/>
      <c r="P372" s="47"/>
    </row>
    <row r="373" spans="1:16">
      <c r="A373" s="99"/>
      <c r="B373" s="91">
        <f t="shared" si="6"/>
        <v>43636</v>
      </c>
      <c r="C373" s="98">
        <f>IF(Data!E311&gt;0,Data!E311,E216)</f>
        <v>60.913999999999994</v>
      </c>
      <c r="D373" s="98">
        <f>IF(Data!F311&gt;0,Data!F311,F216)</f>
        <v>61.79</v>
      </c>
      <c r="E373" s="98">
        <f>IF(Data!G311&gt;0,Data!G311,G216)</f>
        <v>61.50800000000001</v>
      </c>
      <c r="F373" s="98">
        <f>IF(Data!H311&gt;0,Data!H311,H216)</f>
        <v>64.086000000000013</v>
      </c>
      <c r="G373" s="98">
        <f>IF(Data!I311&gt;0,Data!I311,I216)</f>
        <v>64.290000000000006</v>
      </c>
      <c r="H373" s="98">
        <f>IF(Data!J311&gt;0,Data!J311,J216)</f>
        <v>61.597999999999999</v>
      </c>
      <c r="I373" s="98">
        <f>IF(Data!K311&gt;0,Data!K311,K216)</f>
        <v>62.368000000000002</v>
      </c>
      <c r="J373" s="98">
        <f>IF(Data!L311&gt;0,Data!L311,L216)</f>
        <v>61.835999999999991</v>
      </c>
      <c r="K373" s="98">
        <f>IF(Data!M311&gt;0,Data!M311,M216)</f>
        <v>62.194000000000003</v>
      </c>
      <c r="L373" s="98">
        <f>IF(Data!N311&gt;0,Data!N311,N216)</f>
        <v>63.995999999999995</v>
      </c>
      <c r="M373" s="98">
        <f>IF(Data!O311&gt;0,Data!O311,O216)</f>
        <v>66.99799999999999</v>
      </c>
      <c r="N373" s="98">
        <f>IF(Data!P311&gt;0,Data!P311,P216)</f>
        <v>68.397999999999996</v>
      </c>
      <c r="O373" s="47"/>
      <c r="P373" s="47"/>
    </row>
    <row r="374" spans="1:16">
      <c r="A374" s="99"/>
      <c r="B374" s="91">
        <f t="shared" si="6"/>
        <v>43643</v>
      </c>
      <c r="C374" s="98">
        <f>IF(Data!E312&gt;0,Data!E312,E217)</f>
        <v>59.283999999999999</v>
      </c>
      <c r="D374" s="98">
        <f>IF(Data!F312&gt;0,Data!F312,F217)</f>
        <v>60.160000000000004</v>
      </c>
      <c r="E374" s="98">
        <f>IF(Data!G312&gt;0,Data!G312,G217)</f>
        <v>61.037999999999997</v>
      </c>
      <c r="F374" s="98">
        <f>IF(Data!H312&gt;0,Data!H312,H217)</f>
        <v>63.616</v>
      </c>
      <c r="G374" s="98">
        <f>IF(Data!I312&gt;0,Data!I312,I217)</f>
        <v>64.050000000000011</v>
      </c>
      <c r="H374" s="98">
        <f>IF(Data!J312&gt;0,Data!J312,J217)</f>
        <v>61.358000000000004</v>
      </c>
      <c r="I374" s="98">
        <f>IF(Data!K312&gt;0,Data!K312,K217)</f>
        <v>62.128000000000007</v>
      </c>
      <c r="J374" s="98">
        <f>IF(Data!L312&gt;0,Data!L312,L217)</f>
        <v>61.515999999999998</v>
      </c>
      <c r="K374" s="98">
        <f>IF(Data!M312&gt;0,Data!M312,M217)</f>
        <v>61.874000000000009</v>
      </c>
      <c r="L374" s="98">
        <f>IF(Data!N312&gt;0,Data!N312,N217)</f>
        <v>63.786000000000001</v>
      </c>
      <c r="M374" s="98">
        <f>IF(Data!O312&gt;0,Data!O312,O217)</f>
        <v>66.787999999999997</v>
      </c>
      <c r="N374" s="98">
        <f>IF(Data!P312&gt;0,Data!P312,P217)</f>
        <v>68.188000000000002</v>
      </c>
      <c r="O374" s="47"/>
      <c r="P374" s="47"/>
    </row>
    <row r="375" spans="1:16">
      <c r="A375" s="99"/>
      <c r="B375" s="91">
        <f t="shared" si="6"/>
        <v>43650</v>
      </c>
      <c r="C375" s="98">
        <f>IF(Data!E313&gt;0,Data!E313,E218)</f>
        <v>59.773999999999994</v>
      </c>
      <c r="D375" s="98">
        <f>IF(Data!F313&gt;0,Data!F313,F218)</f>
        <v>60.65</v>
      </c>
      <c r="E375" s="98">
        <f>IF(Data!G313&gt;0,Data!G313,G218)</f>
        <v>61.168000000000006</v>
      </c>
      <c r="F375" s="98">
        <f>IF(Data!H313&gt;0,Data!H313,H218)</f>
        <v>63.746000000000009</v>
      </c>
      <c r="G375" s="98">
        <f>IF(Data!I313&gt;0,Data!I313,I218)</f>
        <v>64.180000000000007</v>
      </c>
      <c r="H375" s="98">
        <f>IF(Data!J313&gt;0,Data!J313,J218)</f>
        <v>61.488</v>
      </c>
      <c r="I375" s="98">
        <f>IF(Data!K313&gt;0,Data!K313,K218)</f>
        <v>62.258000000000003</v>
      </c>
      <c r="J375" s="98">
        <f>IF(Data!L313&gt;0,Data!L313,L218)</f>
        <v>61.635999999999989</v>
      </c>
      <c r="K375" s="98">
        <f>IF(Data!M313&gt;0,Data!M313,M218)</f>
        <v>61.994</v>
      </c>
      <c r="L375" s="98">
        <f>IF(Data!N313&gt;0,Data!N313,N218)</f>
        <v>63.906000000000006</v>
      </c>
      <c r="M375" s="98">
        <f>IF(Data!O313&gt;0,Data!O313,O218)</f>
        <v>66.908000000000001</v>
      </c>
      <c r="N375" s="98">
        <f>IF(Data!P313&gt;0,Data!P313,P218)</f>
        <v>68.308000000000007</v>
      </c>
      <c r="O375" s="47"/>
      <c r="P375" s="47"/>
    </row>
    <row r="376" spans="1:16">
      <c r="A376" s="99"/>
      <c r="B376" s="91">
        <f t="shared" si="6"/>
        <v>43657</v>
      </c>
      <c r="C376" s="98">
        <f>IF(Data!E314&gt;0,Data!E314,E219)</f>
        <v>60.333999999999996</v>
      </c>
      <c r="D376" s="98">
        <f>IF(Data!F314&gt;0,Data!F314,F219)</f>
        <v>61.21</v>
      </c>
      <c r="E376" s="98">
        <f>IF(Data!G314&gt;0,Data!G314,G219)</f>
        <v>62.328000000000003</v>
      </c>
      <c r="F376" s="98">
        <f>IF(Data!H314&gt;0,Data!H314,H219)</f>
        <v>64.906000000000006</v>
      </c>
      <c r="G376" s="98">
        <f>IF(Data!I314&gt;0,Data!I314,I219)</f>
        <v>65.400000000000006</v>
      </c>
      <c r="H376" s="98">
        <f>IF(Data!J314&gt;0,Data!J314,J219)</f>
        <v>62.707999999999998</v>
      </c>
      <c r="I376" s="98">
        <f>IF(Data!K314&gt;0,Data!K314,K219)</f>
        <v>63.478000000000002</v>
      </c>
      <c r="J376" s="98">
        <f>IF(Data!L314&gt;0,Data!L314,L219)</f>
        <v>62.785999999999994</v>
      </c>
      <c r="K376" s="98">
        <f>IF(Data!M314&gt;0,Data!M314,M219)</f>
        <v>63.144000000000005</v>
      </c>
      <c r="L376" s="98">
        <f>IF(Data!N314&gt;0,Data!N314,N219)</f>
        <v>64.966000000000008</v>
      </c>
      <c r="M376" s="98">
        <f>IF(Data!O314&gt;0,Data!O314,O219)</f>
        <v>67.968000000000004</v>
      </c>
      <c r="N376" s="98">
        <f>IF(Data!P314&gt;0,Data!P314,P219)</f>
        <v>69.368000000000009</v>
      </c>
      <c r="O376" s="47"/>
      <c r="P376" s="47"/>
    </row>
    <row r="377" spans="1:16">
      <c r="A377" s="99"/>
      <c r="B377" s="91">
        <f t="shared" si="6"/>
        <v>43664</v>
      </c>
      <c r="C377" s="98">
        <f>IF(Data!E315&gt;0,Data!E315,E220)</f>
        <v>56.673999999999999</v>
      </c>
      <c r="D377" s="98">
        <f>IF(Data!F315&gt;0,Data!F315,F220)</f>
        <v>57.550000000000004</v>
      </c>
      <c r="E377" s="98">
        <f>IF(Data!G315&gt;0,Data!G315,G220)</f>
        <v>58.158000000000001</v>
      </c>
      <c r="F377" s="98">
        <f>IF(Data!H315&gt;0,Data!H315,H220)</f>
        <v>60.736000000000004</v>
      </c>
      <c r="G377" s="98">
        <f>IF(Data!I315&gt;0,Data!I315,I220)</f>
        <v>61.490000000000009</v>
      </c>
      <c r="H377" s="98">
        <f>IF(Data!J315&gt;0,Data!J315,J220)</f>
        <v>58.798000000000002</v>
      </c>
      <c r="I377" s="98">
        <f>IF(Data!K315&gt;0,Data!K315,K220)</f>
        <v>59.568000000000005</v>
      </c>
      <c r="J377" s="98">
        <f>IF(Data!L315&gt;0,Data!L315,L220)</f>
        <v>59.195999999999991</v>
      </c>
      <c r="K377" s="98">
        <f>IF(Data!M315&gt;0,Data!M315,M220)</f>
        <v>59.554000000000002</v>
      </c>
      <c r="L377" s="98">
        <f>IF(Data!N315&gt;0,Data!N315,N220)</f>
        <v>61.805999999999997</v>
      </c>
      <c r="M377" s="98">
        <f>IF(Data!O315&gt;0,Data!O315,O220)</f>
        <v>64.807999999999993</v>
      </c>
      <c r="N377" s="98">
        <f>IF(Data!P315&gt;0,Data!P315,P220)</f>
        <v>66.207999999999998</v>
      </c>
      <c r="O377" s="47"/>
      <c r="P377" s="47"/>
    </row>
    <row r="378" spans="1:16">
      <c r="A378" s="99"/>
      <c r="B378" s="91">
        <f t="shared" si="6"/>
        <v>43671</v>
      </c>
      <c r="C378" s="98">
        <f>IF(Data!E316&gt;0,Data!E316,E221)</f>
        <v>54.564</v>
      </c>
      <c r="D378" s="98">
        <f>IF(Data!F316&gt;0,Data!F316,F221)</f>
        <v>55.440000000000005</v>
      </c>
      <c r="E378" s="98">
        <f>IF(Data!G316&gt;0,Data!G316,G221)</f>
        <v>56.788000000000004</v>
      </c>
      <c r="F378" s="98">
        <f>IF(Data!H316&gt;0,Data!H316,H221)</f>
        <v>59.366000000000007</v>
      </c>
      <c r="G378" s="98">
        <f>IF(Data!I316&gt;0,Data!I316,I221)</f>
        <v>60.170000000000009</v>
      </c>
      <c r="H378" s="98">
        <f>IF(Data!J316&gt;0,Data!J316,J221)</f>
        <v>57.478000000000002</v>
      </c>
      <c r="I378" s="98">
        <f>IF(Data!K316&gt;0,Data!K316,K221)</f>
        <v>58.248000000000005</v>
      </c>
      <c r="J378" s="98">
        <f>IF(Data!L316&gt;0,Data!L316,L221)</f>
        <v>57.945999999999991</v>
      </c>
      <c r="K378" s="98">
        <f>IF(Data!M316&gt;0,Data!M316,M221)</f>
        <v>58.304000000000002</v>
      </c>
      <c r="L378" s="98">
        <f>IF(Data!N316&gt;0,Data!N316,N221)</f>
        <v>60.606000000000009</v>
      </c>
      <c r="M378" s="98">
        <f>IF(Data!O316&gt;0,Data!O316,O221)</f>
        <v>63.608000000000011</v>
      </c>
      <c r="N378" s="98">
        <f>IF(Data!P316&gt;0,Data!P316,P221)</f>
        <v>65.00800000000001</v>
      </c>
      <c r="O378" s="47"/>
      <c r="P378" s="47"/>
    </row>
    <row r="379" spans="1:16">
      <c r="A379" s="99"/>
      <c r="B379" s="91">
        <f t="shared" si="6"/>
        <v>43678</v>
      </c>
      <c r="C379" s="98">
        <f>IF(Data!E317&gt;0,Data!E317,E222)</f>
        <v>57.594000000000001</v>
      </c>
      <c r="D379" s="98">
        <f>IF(Data!F317&gt;0,Data!F317,F222)</f>
        <v>58.470000000000006</v>
      </c>
      <c r="E379" s="98">
        <f>IF(Data!G317&gt;0,Data!G317,G222)</f>
        <v>59.268000000000001</v>
      </c>
      <c r="F379" s="98">
        <f>IF(Data!H317&gt;0,Data!H317,H222)</f>
        <v>61.846000000000004</v>
      </c>
      <c r="G379" s="98">
        <f>IF(Data!I317&gt;0,Data!I317,I222)</f>
        <v>62.440000000000012</v>
      </c>
      <c r="H379" s="98">
        <f>IF(Data!J317&gt;0,Data!J317,J222)</f>
        <v>59.748000000000005</v>
      </c>
      <c r="I379" s="98">
        <f>IF(Data!K317&gt;0,Data!K317,K222)</f>
        <v>60.518000000000008</v>
      </c>
      <c r="J379" s="98">
        <f>IF(Data!L317&gt;0,Data!L317,L222)</f>
        <v>59.885999999999989</v>
      </c>
      <c r="K379" s="98">
        <f>IF(Data!M317&gt;0,Data!M317,M222)</f>
        <v>60.244</v>
      </c>
      <c r="L379" s="98">
        <f>IF(Data!N317&gt;0,Data!N317,N222)</f>
        <v>62.296000000000006</v>
      </c>
      <c r="M379" s="98">
        <f>IF(Data!O317&gt;0,Data!O317,O222)</f>
        <v>65.298000000000002</v>
      </c>
      <c r="N379" s="98">
        <f>IF(Data!P317&gt;0,Data!P317,P222)</f>
        <v>66.698000000000008</v>
      </c>
      <c r="O379" s="47"/>
      <c r="P379" s="47"/>
    </row>
    <row r="380" spans="1:16">
      <c r="A380" s="99"/>
      <c r="B380" s="91">
        <f t="shared" si="6"/>
        <v>43685</v>
      </c>
      <c r="C380" s="98">
        <f>IF(Data!E318&gt;0,Data!E318,E223)</f>
        <v>55.624000000000002</v>
      </c>
      <c r="D380" s="98">
        <f>IF(Data!F318&gt;0,Data!F318,F223)</f>
        <v>56.500000000000007</v>
      </c>
      <c r="E380" s="98">
        <f>IF(Data!G318&gt;0,Data!G318,G223)</f>
        <v>57.448</v>
      </c>
      <c r="F380" s="98">
        <f>IF(Data!H318&gt;0,Data!H318,H223)</f>
        <v>60.026000000000003</v>
      </c>
      <c r="G380" s="98">
        <f>IF(Data!I318&gt;0,Data!I318,I223)</f>
        <v>60.850000000000009</v>
      </c>
      <c r="H380" s="98">
        <f>IF(Data!J318&gt;0,Data!J318,J223)</f>
        <v>58.158000000000001</v>
      </c>
      <c r="I380" s="98">
        <f>IF(Data!K318&gt;0,Data!K318,K223)</f>
        <v>58.928000000000004</v>
      </c>
      <c r="J380" s="98">
        <f>IF(Data!L318&gt;0,Data!L318,L223)</f>
        <v>58.645999999999994</v>
      </c>
      <c r="K380" s="98">
        <f>IF(Data!M318&gt;0,Data!M318,M223)</f>
        <v>59.004000000000005</v>
      </c>
      <c r="L380" s="98">
        <f>IF(Data!N318&gt;0,Data!N318,N223)</f>
        <v>61.305999999999997</v>
      </c>
      <c r="M380" s="98">
        <f>IF(Data!O318&gt;0,Data!O318,O223)</f>
        <v>64.307999999999993</v>
      </c>
      <c r="N380" s="98">
        <f>IF(Data!P318&gt;0,Data!P318,P223)</f>
        <v>65.707999999999998</v>
      </c>
      <c r="O380" s="47"/>
      <c r="P380" s="47"/>
    </row>
    <row r="381" spans="1:16">
      <c r="A381" s="99"/>
      <c r="B381" s="91">
        <f t="shared" si="6"/>
        <v>43692</v>
      </c>
      <c r="C381" s="98">
        <f>IF(Data!E319&gt;0,Data!E319,E224)</f>
        <v>53.323999999999998</v>
      </c>
      <c r="D381" s="98">
        <f>IF(Data!F319&gt;0,Data!F319,F224)</f>
        <v>54.2</v>
      </c>
      <c r="E381" s="98">
        <f>IF(Data!G319&gt;0,Data!G319,G224)</f>
        <v>54.658000000000001</v>
      </c>
      <c r="F381" s="98">
        <f>IF(Data!H319&gt;0,Data!H319,H224)</f>
        <v>57.236000000000004</v>
      </c>
      <c r="G381" s="98">
        <f>IF(Data!I319&gt;0,Data!I319,I224)</f>
        <v>57.710000000000008</v>
      </c>
      <c r="H381" s="98">
        <f>IF(Data!J319&gt;0,Data!J319,J224)</f>
        <v>55.018000000000001</v>
      </c>
      <c r="I381" s="98">
        <f>IF(Data!K319&gt;0,Data!K319,K224)</f>
        <v>55.788000000000004</v>
      </c>
      <c r="J381" s="98">
        <f>IF(Data!L319&gt;0,Data!L319,L224)</f>
        <v>55.475999999999992</v>
      </c>
      <c r="K381" s="98">
        <f>IF(Data!M319&gt;0,Data!M319,M224)</f>
        <v>55.834000000000003</v>
      </c>
      <c r="L381" s="98">
        <f>IF(Data!N319&gt;0,Data!N319,N224)</f>
        <v>58.356000000000002</v>
      </c>
      <c r="M381" s="98">
        <f>IF(Data!O319&gt;0,Data!O319,O224)</f>
        <v>61.358000000000004</v>
      </c>
      <c r="N381" s="98">
        <f>IF(Data!P319&gt;0,Data!P319,P224)</f>
        <v>62.758000000000003</v>
      </c>
      <c r="O381" s="47"/>
      <c r="P381" s="47"/>
    </row>
    <row r="382" spans="1:16">
      <c r="A382" s="99"/>
      <c r="B382" s="91">
        <f t="shared" si="6"/>
        <v>43699</v>
      </c>
      <c r="C382" s="98">
        <f>IF(Data!E320&gt;0,Data!E320,E225)</f>
        <v>53.443999999999996</v>
      </c>
      <c r="D382" s="98">
        <f>IF(Data!F320&gt;0,Data!F320,F225)</f>
        <v>54.32</v>
      </c>
      <c r="E382" s="98">
        <f>IF(Data!G320&gt;0,Data!G320,G225)</f>
        <v>54.698</v>
      </c>
      <c r="F382" s="98">
        <f>IF(Data!H320&gt;0,Data!H320,H225)</f>
        <v>57.276000000000003</v>
      </c>
      <c r="G382" s="98">
        <f>IF(Data!I320&gt;0,Data!I320,I225)</f>
        <v>57.530000000000008</v>
      </c>
      <c r="H382" s="98">
        <f>IF(Data!J320&gt;0,Data!J320,J225)</f>
        <v>54.838000000000001</v>
      </c>
      <c r="I382" s="98">
        <f>IF(Data!K320&gt;0,Data!K320,K225)</f>
        <v>55.608000000000004</v>
      </c>
      <c r="J382" s="98">
        <f>IF(Data!L320&gt;0,Data!L320,L225)</f>
        <v>55.135999999999989</v>
      </c>
      <c r="K382" s="98">
        <f>IF(Data!M320&gt;0,Data!M320,M225)</f>
        <v>55.494</v>
      </c>
      <c r="L382" s="98">
        <f>IF(Data!N320&gt;0,Data!N320,N225)</f>
        <v>57.866</v>
      </c>
      <c r="M382" s="98">
        <f>IF(Data!O320&gt;0,Data!O320,O225)</f>
        <v>60.868000000000002</v>
      </c>
      <c r="N382" s="98">
        <f>IF(Data!P320&gt;0,Data!P320,P225)</f>
        <v>62.268000000000001</v>
      </c>
      <c r="O382" s="47"/>
      <c r="P382" s="47"/>
    </row>
    <row r="383" spans="1:16">
      <c r="A383" s="99"/>
      <c r="B383" s="91">
        <f t="shared" si="6"/>
        <v>43706</v>
      </c>
      <c r="C383" s="98">
        <f>IF(Data!E321&gt;0,Data!E321,E226)</f>
        <v>52.653999999999996</v>
      </c>
      <c r="D383" s="98">
        <f>IF(Data!F321&gt;0,Data!F321,F226)</f>
        <v>53.53</v>
      </c>
      <c r="E383" s="98">
        <f>IF(Data!G321&gt;0,Data!G321,G226)</f>
        <v>54.018000000000001</v>
      </c>
      <c r="F383" s="98">
        <f>IF(Data!H321&gt;0,Data!H321,H226)</f>
        <v>56.596000000000004</v>
      </c>
      <c r="G383" s="98">
        <f>IF(Data!I321&gt;0,Data!I321,I226)</f>
        <v>57.150000000000006</v>
      </c>
      <c r="H383" s="98">
        <f>IF(Data!J321&gt;0,Data!J321,J226)</f>
        <v>54.457999999999998</v>
      </c>
      <c r="I383" s="98">
        <f>IF(Data!K321&gt;0,Data!K321,K226)</f>
        <v>55.228000000000002</v>
      </c>
      <c r="J383" s="98">
        <f>IF(Data!L321&gt;0,Data!L321,L226)</f>
        <v>54.73599999999999</v>
      </c>
      <c r="K383" s="98">
        <f>IF(Data!M321&gt;0,Data!M321,M226)</f>
        <v>55.094000000000001</v>
      </c>
      <c r="L383" s="98">
        <f>IF(Data!N321&gt;0,Data!N321,N226)</f>
        <v>57.475999999999999</v>
      </c>
      <c r="M383" s="98">
        <f>IF(Data!O321&gt;0,Data!O321,O226)</f>
        <v>60.478000000000002</v>
      </c>
      <c r="N383" s="98">
        <f>IF(Data!P321&gt;0,Data!P321,P226)</f>
        <v>61.878</v>
      </c>
      <c r="O383" s="47"/>
      <c r="P383" s="47"/>
    </row>
    <row r="384" spans="1:16">
      <c r="A384" s="99"/>
      <c r="B384" s="91">
        <f t="shared" si="6"/>
        <v>43713</v>
      </c>
      <c r="C384" s="98">
        <f>IF(Data!E322&gt;0,Data!E322,E227)</f>
        <v>53.738</v>
      </c>
      <c r="D384" s="98">
        <f>IF(Data!F322&gt;0,Data!F322,F227)</f>
        <v>54.45</v>
      </c>
      <c r="E384" s="98">
        <f>IF(Data!G322&gt;0,Data!G322,G227)</f>
        <v>55.481999999999999</v>
      </c>
      <c r="F384" s="98">
        <f>IF(Data!H322&gt;0,Data!H322,H227)</f>
        <v>56.804000000000002</v>
      </c>
      <c r="G384" s="98">
        <f>IF(Data!I322&gt;0,Data!I322,I227)</f>
        <v>56.94</v>
      </c>
      <c r="H384" s="98">
        <f>IF(Data!J322&gt;0,Data!J322,J227)</f>
        <v>54.247999999999998</v>
      </c>
      <c r="I384" s="98">
        <f>IF(Data!K322&gt;0,Data!K322,K227)</f>
        <v>55.017999999999994</v>
      </c>
      <c r="J384" s="98">
        <f>IF(Data!L322&gt;0,Data!L322,L227)</f>
        <v>54.396000000000001</v>
      </c>
      <c r="K384" s="98">
        <f>IF(Data!M322&gt;0,Data!M322,M227)</f>
        <v>54.754000000000005</v>
      </c>
      <c r="L384" s="98">
        <f>IF(Data!N322&gt;0,Data!N322,N227)</f>
        <v>56.886000000000003</v>
      </c>
      <c r="M384" s="98">
        <f>IF(Data!O322&gt;0,Data!O322,O227)</f>
        <v>59.888000000000005</v>
      </c>
      <c r="N384" s="98">
        <f>IF(Data!P322&gt;0,Data!P322,P227)</f>
        <v>61.288000000000004</v>
      </c>
      <c r="O384" s="47"/>
      <c r="P384" s="47"/>
    </row>
    <row r="385" spans="1:16">
      <c r="A385" s="99"/>
      <c r="B385" s="91">
        <f t="shared" si="6"/>
        <v>43720</v>
      </c>
      <c r="C385" s="98">
        <f>IF(Data!E323&gt;0,Data!E323,E228)</f>
        <v>54.017999999999994</v>
      </c>
      <c r="D385" s="98">
        <f>IF(Data!F323&gt;0,Data!F323,F228)</f>
        <v>54.73</v>
      </c>
      <c r="E385" s="98">
        <f>IF(Data!G323&gt;0,Data!G323,G228)</f>
        <v>55.601999999999997</v>
      </c>
      <c r="F385" s="98">
        <f>IF(Data!H323&gt;0,Data!H323,H228)</f>
        <v>56.923999999999999</v>
      </c>
      <c r="G385" s="98">
        <f>IF(Data!I323&gt;0,Data!I323,I228)</f>
        <v>57.11</v>
      </c>
      <c r="H385" s="98">
        <f>IF(Data!J323&gt;0,Data!J323,J228)</f>
        <v>54.417999999999999</v>
      </c>
      <c r="I385" s="98">
        <f>IF(Data!K323&gt;0,Data!K323,K228)</f>
        <v>55.187999999999995</v>
      </c>
      <c r="J385" s="98">
        <f>IF(Data!L323&gt;0,Data!L323,L228)</f>
        <v>54.396000000000001</v>
      </c>
      <c r="K385" s="98">
        <f>IF(Data!M323&gt;0,Data!M323,M228)</f>
        <v>54.754000000000005</v>
      </c>
      <c r="L385" s="98">
        <f>IF(Data!N323&gt;0,Data!N323,N228)</f>
        <v>56.585999999999999</v>
      </c>
      <c r="M385" s="98">
        <f>IF(Data!O323&gt;0,Data!O323,O228)</f>
        <v>59.588000000000001</v>
      </c>
      <c r="N385" s="98">
        <f>IF(Data!P323&gt;0,Data!P323,P228)</f>
        <v>60.988</v>
      </c>
      <c r="O385" s="47"/>
      <c r="P385" s="47"/>
    </row>
    <row r="386" spans="1:16">
      <c r="A386" s="99"/>
      <c r="B386" s="91">
        <f t="shared" si="6"/>
        <v>43727</v>
      </c>
      <c r="C386" s="98">
        <f>IF(Data!E324&gt;0,Data!E324,E229)</f>
        <v>57.107999999999997</v>
      </c>
      <c r="D386" s="98">
        <f>IF(Data!F324&gt;0,Data!F324,F229)</f>
        <v>57.82</v>
      </c>
      <c r="E386" s="98">
        <f>IF(Data!G324&gt;0,Data!G324,G229)</f>
        <v>58.692</v>
      </c>
      <c r="F386" s="98">
        <f>IF(Data!H324&gt;0,Data!H324,H229)</f>
        <v>60.014000000000003</v>
      </c>
      <c r="G386" s="98">
        <f>IF(Data!I324&gt;0,Data!I324,I229)</f>
        <v>59.87</v>
      </c>
      <c r="H386" s="98">
        <f>IF(Data!J324&gt;0,Data!J324,J229)</f>
        <v>57.177999999999997</v>
      </c>
      <c r="I386" s="98">
        <f>IF(Data!K324&gt;0,Data!K324,K229)</f>
        <v>57.947999999999993</v>
      </c>
      <c r="J386" s="98">
        <f>IF(Data!L324&gt;0,Data!L324,L229)</f>
        <v>57.176000000000002</v>
      </c>
      <c r="K386" s="98">
        <f>IF(Data!M324&gt;0,Data!M324,M229)</f>
        <v>57.534000000000006</v>
      </c>
      <c r="L386" s="98">
        <f>IF(Data!N324&gt;0,Data!N324,N229)</f>
        <v>59.446000000000005</v>
      </c>
      <c r="M386" s="98">
        <f>IF(Data!O324&gt;0,Data!O324,O229)</f>
        <v>62.448000000000008</v>
      </c>
      <c r="N386" s="98">
        <f>IF(Data!P324&gt;0,Data!P324,P229)</f>
        <v>63.848000000000006</v>
      </c>
      <c r="O386" s="47"/>
      <c r="P386" s="47"/>
    </row>
    <row r="387" spans="1:16">
      <c r="A387" s="99"/>
      <c r="B387" s="91">
        <f t="shared" si="6"/>
        <v>43734</v>
      </c>
      <c r="C387" s="98">
        <f>IF(Data!E325&gt;0,Data!E325,E230)</f>
        <v>53.847999999999999</v>
      </c>
      <c r="D387" s="98">
        <f>IF(Data!F325&gt;0,Data!F325,F230)</f>
        <v>54.56</v>
      </c>
      <c r="E387" s="98">
        <f>IF(Data!G325&gt;0,Data!G325,G230)</f>
        <v>56.811999999999998</v>
      </c>
      <c r="F387" s="98">
        <f>IF(Data!H325&gt;0,Data!H325,H230)</f>
        <v>58.134</v>
      </c>
      <c r="G387" s="98">
        <f>IF(Data!I325&gt;0,Data!I325,I230)</f>
        <v>58.35</v>
      </c>
      <c r="H387" s="98">
        <f>IF(Data!J325&gt;0,Data!J325,J230)</f>
        <v>55.658000000000001</v>
      </c>
      <c r="I387" s="98">
        <f>IF(Data!K325&gt;0,Data!K325,K230)</f>
        <v>56.427999999999997</v>
      </c>
      <c r="J387" s="98">
        <f>IF(Data!L325&gt;0,Data!L325,L230)</f>
        <v>56.055999999999997</v>
      </c>
      <c r="K387" s="98">
        <f>IF(Data!M325&gt;0,Data!M325,M230)</f>
        <v>56.414000000000001</v>
      </c>
      <c r="L387" s="98">
        <f>IF(Data!N325&gt;0,Data!N325,N230)</f>
        <v>58.736000000000004</v>
      </c>
      <c r="M387" s="98">
        <f>IF(Data!O325&gt;0,Data!O325,O230)</f>
        <v>61.738000000000007</v>
      </c>
      <c r="N387" s="98">
        <f>IF(Data!P325&gt;0,Data!P325,P230)</f>
        <v>63.138000000000005</v>
      </c>
      <c r="O387" s="47"/>
      <c r="P387" s="47"/>
    </row>
    <row r="388" spans="1:16">
      <c r="A388" s="99"/>
      <c r="B388" s="91">
        <f t="shared" si="6"/>
        <v>43741</v>
      </c>
      <c r="C388" s="98">
        <f>IF(Data!E326&gt;0,Data!E326,E231)</f>
        <v>56.6</v>
      </c>
      <c r="D388" s="98">
        <f>IF(Data!F326&gt;0,Data!F326,F231)</f>
        <v>54.77</v>
      </c>
      <c r="E388" s="98">
        <f>IF(Data!G326&gt;0,Data!G326,G231)</f>
        <v>56.762</v>
      </c>
      <c r="F388" s="98">
        <f>IF(Data!H326&gt;0,Data!H326,H231)</f>
        <v>58.084000000000003</v>
      </c>
      <c r="G388" s="98">
        <f>IF(Data!I326&gt;0,Data!I326,I231)</f>
        <v>58.28</v>
      </c>
      <c r="H388" s="98">
        <f>IF(Data!J326&gt;0,Data!J326,J231)</f>
        <v>55.588000000000001</v>
      </c>
      <c r="I388" s="98">
        <f>IF(Data!K326&gt;0,Data!K326,K231)</f>
        <v>56.357999999999997</v>
      </c>
      <c r="J388" s="98">
        <f>IF(Data!L326&gt;0,Data!L326,L231)</f>
        <v>55.866</v>
      </c>
      <c r="K388" s="98">
        <f>IF(Data!M326&gt;0,Data!M326,M231)</f>
        <v>56.224000000000004</v>
      </c>
      <c r="L388" s="98">
        <f>IF(Data!N326&gt;0,Data!N326,N231)</f>
        <v>57.736000000000004</v>
      </c>
      <c r="M388" s="98">
        <f>IF(Data!O326&gt;0,Data!O326,O231)</f>
        <v>60.738000000000007</v>
      </c>
      <c r="N388" s="98">
        <f>IF(Data!P326&gt;0,Data!P326,P231)</f>
        <v>62.138000000000005</v>
      </c>
      <c r="O388" s="47"/>
      <c r="P388" s="47"/>
    </row>
    <row r="389" spans="1:16">
      <c r="A389" s="99"/>
      <c r="B389" s="91">
        <f t="shared" si="6"/>
        <v>43748</v>
      </c>
      <c r="C389" s="98">
        <f>IF(Data!E327&gt;0,Data!E327,E232)</f>
        <v>56.6</v>
      </c>
      <c r="D389" s="98">
        <f>IF(Data!F327&gt;0,Data!F327,F232)</f>
        <v>55.24</v>
      </c>
      <c r="E389" s="98">
        <f>IF(Data!G327&gt;0,Data!G327,G232)</f>
        <v>58.082000000000001</v>
      </c>
      <c r="F389" s="98">
        <f>IF(Data!H327&gt;0,Data!H327,H232)</f>
        <v>59.404000000000003</v>
      </c>
      <c r="G389" s="98">
        <f>IF(Data!I327&gt;0,Data!I327,I232)</f>
        <v>59.65</v>
      </c>
      <c r="H389" s="98">
        <f>IF(Data!J327&gt;0,Data!J327,J232)</f>
        <v>56.957999999999998</v>
      </c>
      <c r="I389" s="98">
        <f>IF(Data!K327&gt;0,Data!K327,K232)</f>
        <v>57.727999999999994</v>
      </c>
      <c r="J389" s="98">
        <f>IF(Data!L327&gt;0,Data!L327,L232)</f>
        <v>57.246000000000002</v>
      </c>
      <c r="K389" s="98">
        <f>IF(Data!M327&gt;0,Data!M327,M232)</f>
        <v>57.604000000000006</v>
      </c>
      <c r="L389" s="98">
        <f>IF(Data!N327&gt;0,Data!N327,N232)</f>
        <v>59.686000000000007</v>
      </c>
      <c r="M389" s="98">
        <f>IF(Data!O327&gt;0,Data!O327,O232)</f>
        <v>62.688000000000009</v>
      </c>
      <c r="N389" s="98">
        <f>IF(Data!P327&gt;0,Data!P327,P232)</f>
        <v>64.088000000000008</v>
      </c>
      <c r="O389" s="47"/>
      <c r="P389" s="47"/>
    </row>
    <row r="390" spans="1:16">
      <c r="A390" s="99"/>
      <c r="B390" s="91">
        <f t="shared" si="6"/>
        <v>43755</v>
      </c>
      <c r="C390" s="98">
        <f>IF(Data!E328&gt;0,Data!E328,E233)</f>
        <v>56.6</v>
      </c>
      <c r="D390" s="98">
        <f>IF(Data!F328&gt;0,Data!F328,F233)</f>
        <v>55.24</v>
      </c>
      <c r="E390" s="98">
        <f>IF(Data!G328&gt;0,Data!G328,G233)</f>
        <v>57.902000000000001</v>
      </c>
      <c r="F390" s="98">
        <f>IF(Data!H328&gt;0,Data!H328,H233)</f>
        <v>59.224000000000004</v>
      </c>
      <c r="G390" s="98">
        <f>IF(Data!I328&gt;0,Data!I328,I233)</f>
        <v>59.37</v>
      </c>
      <c r="H390" s="98">
        <f>IF(Data!J328&gt;0,Data!J328,J233)</f>
        <v>56.677999999999997</v>
      </c>
      <c r="I390" s="98">
        <f>IF(Data!K328&gt;0,Data!K328,K233)</f>
        <v>57.447999999999993</v>
      </c>
      <c r="J390" s="98">
        <f>IF(Data!L328&gt;0,Data!L328,L233)</f>
        <v>56.705999999999996</v>
      </c>
      <c r="K390" s="98">
        <f>IF(Data!M328&gt;0,Data!M328,M233)</f>
        <v>57.064</v>
      </c>
      <c r="L390" s="98">
        <f>IF(Data!N328&gt;0,Data!N328,N233)</f>
        <v>58.956000000000003</v>
      </c>
      <c r="M390" s="98">
        <f>IF(Data!O328&gt;0,Data!O328,O233)</f>
        <v>61.958000000000006</v>
      </c>
      <c r="N390" s="98">
        <f>IF(Data!P328&gt;0,Data!P328,P233)</f>
        <v>63.358000000000004</v>
      </c>
      <c r="O390" s="47"/>
      <c r="P390" s="47"/>
    </row>
    <row r="391" spans="1:16">
      <c r="A391" s="99"/>
      <c r="B391" s="91">
        <f t="shared" si="6"/>
        <v>43762</v>
      </c>
      <c r="C391" s="98">
        <f>IF(Data!E329&gt;0,Data!E329,E234)</f>
        <v>56.6</v>
      </c>
      <c r="D391" s="98">
        <f>IF(Data!F329&gt;0,Data!F329,F234)</f>
        <v>55.24</v>
      </c>
      <c r="E391" s="98">
        <f>IF(Data!G329&gt;0,Data!G329,G234)</f>
        <v>61.471999999999994</v>
      </c>
      <c r="F391" s="98">
        <f>IF(Data!H329&gt;0,Data!H329,H234)</f>
        <v>62.793999999999997</v>
      </c>
      <c r="G391" s="98">
        <f>IF(Data!I329&gt;0,Data!I329,I234)</f>
        <v>62.800000000000004</v>
      </c>
      <c r="H391" s="98">
        <f>IF(Data!J329&gt;0,Data!J329,J234)</f>
        <v>60.108000000000004</v>
      </c>
      <c r="I391" s="98">
        <f>IF(Data!K329&gt;0,Data!K329,K234)</f>
        <v>60.878</v>
      </c>
      <c r="J391" s="98">
        <f>IF(Data!L329&gt;0,Data!L329,L234)</f>
        <v>59.866</v>
      </c>
      <c r="K391" s="98">
        <f>IF(Data!M329&gt;0,Data!M329,M234)</f>
        <v>60.224000000000004</v>
      </c>
      <c r="L391" s="98">
        <f>IF(Data!N329&gt;0,Data!N329,N234)</f>
        <v>61.805999999999997</v>
      </c>
      <c r="M391" s="98">
        <f>IF(Data!O329&gt;0,Data!O329,O234)</f>
        <v>64.807999999999993</v>
      </c>
      <c r="N391" s="98">
        <f>IF(Data!P329&gt;0,Data!P329,P234)</f>
        <v>66.207999999999998</v>
      </c>
      <c r="O391" s="47"/>
      <c r="P391" s="47"/>
    </row>
    <row r="392" spans="1:16">
      <c r="A392" s="99"/>
      <c r="B392" s="91">
        <f t="shared" si="6"/>
        <v>43769</v>
      </c>
      <c r="C392" s="98">
        <f>IF(Data!E330&gt;0,Data!E330,E235)</f>
        <v>56.6</v>
      </c>
      <c r="D392" s="98">
        <f>IF(Data!F330&gt;0,Data!F330,F235)</f>
        <v>55.24</v>
      </c>
      <c r="E392" s="98">
        <f>IF(Data!G330&gt;0,Data!G330,G235)</f>
        <v>61.132000000000005</v>
      </c>
      <c r="F392" s="98">
        <f>IF(Data!H330&gt;0,Data!H330,H235)</f>
        <v>62.454000000000008</v>
      </c>
      <c r="G392" s="98">
        <f>IF(Data!I330&gt;0,Data!I330,I235)</f>
        <v>62.79</v>
      </c>
      <c r="H392" s="98">
        <f>IF(Data!J330&gt;0,Data!J330,J235)</f>
        <v>60.097999999999999</v>
      </c>
      <c r="I392" s="98">
        <f>IF(Data!K330&gt;0,Data!K330,K235)</f>
        <v>60.867999999999995</v>
      </c>
      <c r="J392" s="98">
        <f>IF(Data!L330&gt;0,Data!L330,L235)</f>
        <v>60.206000000000003</v>
      </c>
      <c r="K392" s="98">
        <f>IF(Data!M330&gt;0,Data!M330,M235)</f>
        <v>60.564000000000007</v>
      </c>
      <c r="L392" s="98">
        <f>IF(Data!N330&gt;0,Data!N330,N235)</f>
        <v>62.456000000000003</v>
      </c>
      <c r="M392" s="98">
        <f>IF(Data!O330&gt;0,Data!O330,O235)</f>
        <v>65.457999999999998</v>
      </c>
      <c r="N392" s="98">
        <f>IF(Data!P330&gt;0,Data!P330,P235)</f>
        <v>66.858000000000004</v>
      </c>
      <c r="O392" s="47"/>
      <c r="P392" s="47"/>
    </row>
    <row r="393" spans="1:16">
      <c r="A393" s="99"/>
      <c r="B393" s="91">
        <f t="shared" si="6"/>
        <v>43776</v>
      </c>
      <c r="C393" s="98">
        <f>IF(Data!E331&gt;0,Data!E331,E236)</f>
        <v>56.6</v>
      </c>
      <c r="D393" s="98">
        <f>IF(Data!F331&gt;0,Data!F331,F236)</f>
        <v>59.4</v>
      </c>
      <c r="E393" s="98">
        <f>IF(Data!G331&gt;0,Data!G331,G236)</f>
        <v>60.921999999999997</v>
      </c>
      <c r="F393" s="98">
        <f>IF(Data!H331&gt;0,Data!H331,H236)</f>
        <v>62.244</v>
      </c>
      <c r="G393" s="98">
        <f>IF(Data!I331&gt;0,Data!I331,I236)</f>
        <v>63.169999999999995</v>
      </c>
      <c r="H393" s="98">
        <f>IF(Data!J331&gt;0,Data!J331,J236)</f>
        <v>60.477999999999994</v>
      </c>
      <c r="I393" s="98">
        <f>IF(Data!K331&gt;0,Data!K331,K236)</f>
        <v>61.24799999999999</v>
      </c>
      <c r="J393" s="98">
        <f>IF(Data!L331&gt;0,Data!L331,L236)</f>
        <v>60.846000000000004</v>
      </c>
      <c r="K393" s="98">
        <f>IF(Data!M331&gt;0,Data!M331,M236)</f>
        <v>61.204000000000008</v>
      </c>
      <c r="L393" s="98">
        <f>IF(Data!N331&gt;0,Data!N331,N236)</f>
        <v>63.316000000000003</v>
      </c>
      <c r="M393" s="98">
        <f>IF(Data!O331&gt;0,Data!O331,O236)</f>
        <v>66.317999999999998</v>
      </c>
      <c r="N393" s="98">
        <f>IF(Data!P331&gt;0,Data!P331,P236)</f>
        <v>67.718000000000004</v>
      </c>
      <c r="O393" s="47"/>
      <c r="P393" s="47"/>
    </row>
    <row r="394" spans="1:16">
      <c r="A394" s="99"/>
      <c r="B394" s="91">
        <f t="shared" si="6"/>
        <v>43783</v>
      </c>
      <c r="C394" s="98">
        <f>IF(Data!E332&gt;0,Data!E332,E237)</f>
        <v>56.6</v>
      </c>
      <c r="D394" s="98">
        <f>IF(Data!F332&gt;0,Data!F332,F237)</f>
        <v>59.4</v>
      </c>
      <c r="E394" s="98">
        <f>IF(Data!G332&gt;0,Data!G332,G237)</f>
        <v>60.831999999999994</v>
      </c>
      <c r="F394" s="98">
        <f>IF(Data!H332&gt;0,Data!H332,H237)</f>
        <v>62.153999999999996</v>
      </c>
      <c r="G394" s="98">
        <f>IF(Data!I332&gt;0,Data!I332,I237)</f>
        <v>63.330000000000005</v>
      </c>
      <c r="H394" s="98">
        <f>IF(Data!J332&gt;0,Data!J332,J237)</f>
        <v>60.638000000000005</v>
      </c>
      <c r="I394" s="98">
        <f>IF(Data!K332&gt;0,Data!K332,K237)</f>
        <v>61.408000000000001</v>
      </c>
      <c r="J394" s="98">
        <f>IF(Data!L332&gt;0,Data!L332,L237)</f>
        <v>61.325999999999993</v>
      </c>
      <c r="K394" s="98">
        <f>IF(Data!M332&gt;0,Data!M332,M237)</f>
        <v>61.683999999999997</v>
      </c>
      <c r="L394" s="98">
        <f>IF(Data!N332&gt;0,Data!N332,N237)</f>
        <v>64.216000000000008</v>
      </c>
      <c r="M394" s="98">
        <f>IF(Data!O332&gt;0,Data!O332,O237)</f>
        <v>67.218000000000004</v>
      </c>
      <c r="N394" s="98">
        <f>IF(Data!P332&gt;0,Data!P332,P237)</f>
        <v>68.618000000000009</v>
      </c>
      <c r="O394" s="47"/>
      <c r="P394" s="47"/>
    </row>
    <row r="395" spans="1:16">
      <c r="A395" s="99"/>
      <c r="B395" s="91">
        <f t="shared" si="6"/>
        <v>43790</v>
      </c>
      <c r="C395" s="98">
        <f>IF(Data!E333&gt;0,Data!E333,E238)</f>
        <v>56.6</v>
      </c>
      <c r="D395" s="98">
        <f>IF(Data!F333&gt;0,Data!F333,F238)</f>
        <v>59.4</v>
      </c>
      <c r="E395" s="98">
        <f>IF(Data!G333&gt;0,Data!G333,G238)</f>
        <v>60.751999999999995</v>
      </c>
      <c r="F395" s="98">
        <f>IF(Data!H333&gt;0,Data!H333,H238)</f>
        <v>62.073999999999998</v>
      </c>
      <c r="G395" s="98">
        <f>IF(Data!I333&gt;0,Data!I333,I238)</f>
        <v>63.37</v>
      </c>
      <c r="H395" s="98">
        <f>IF(Data!J333&gt;0,Data!J333,J238)</f>
        <v>60.677999999999997</v>
      </c>
      <c r="I395" s="98">
        <f>IF(Data!K333&gt;0,Data!K333,K238)</f>
        <v>61.447999999999993</v>
      </c>
      <c r="J395" s="98">
        <f>IF(Data!L333&gt;0,Data!L333,L238)</f>
        <v>61.245999999999995</v>
      </c>
      <c r="K395" s="98">
        <f>IF(Data!M333&gt;0,Data!M333,M238)</f>
        <v>61.603999999999999</v>
      </c>
      <c r="L395" s="98">
        <f>IF(Data!N333&gt;0,Data!N333,N238)</f>
        <v>63.966000000000008</v>
      </c>
      <c r="M395" s="98">
        <f>IF(Data!O333&gt;0,Data!O333,O238)</f>
        <v>66.968000000000004</v>
      </c>
      <c r="N395" s="98">
        <f>IF(Data!P333&gt;0,Data!P333,P238)</f>
        <v>68.368000000000009</v>
      </c>
      <c r="O395" s="47"/>
      <c r="P395" s="47"/>
    </row>
    <row r="396" spans="1:16">
      <c r="A396" s="99"/>
      <c r="B396" s="91">
        <f t="shared" si="6"/>
        <v>43797</v>
      </c>
      <c r="C396" s="98">
        <f>IF(Data!E334&gt;0,Data!E334,E239)</f>
        <v>56.6</v>
      </c>
      <c r="D396" s="98">
        <f>IF(Data!F334&gt;0,Data!F334,F239)</f>
        <v>59.4</v>
      </c>
      <c r="E396" s="98">
        <f>IF(Data!G334&gt;0,Data!G334,G239)</f>
        <v>59.1</v>
      </c>
      <c r="F396" s="98">
        <f>IF(Data!H334&gt;0,Data!H334,H239)</f>
        <v>59.644000000000005</v>
      </c>
      <c r="G396" s="98">
        <f>IF(Data!I334&gt;0,Data!I334,I239)</f>
        <v>61.300000000000004</v>
      </c>
      <c r="H396" s="98">
        <f>IF(Data!J334&gt;0,Data!J334,J239)</f>
        <v>58.608000000000004</v>
      </c>
      <c r="I396" s="98">
        <f>IF(Data!K334&gt;0,Data!K334,K239)</f>
        <v>59.378</v>
      </c>
      <c r="J396" s="98">
        <f>IF(Data!L334&gt;0,Data!L334,L239)</f>
        <v>59.116</v>
      </c>
      <c r="K396" s="98">
        <f>IF(Data!M334&gt;0,Data!M334,M239)</f>
        <v>59.474000000000004</v>
      </c>
      <c r="L396" s="98">
        <f>IF(Data!N334&gt;0,Data!N334,N239)</f>
        <v>61.816000000000003</v>
      </c>
      <c r="M396" s="98">
        <f>IF(Data!O334&gt;0,Data!O334,O239)</f>
        <v>64.817999999999998</v>
      </c>
      <c r="N396" s="98">
        <f>IF(Data!P334&gt;0,Data!P334,P239)</f>
        <v>66.218000000000004</v>
      </c>
      <c r="O396" s="47"/>
      <c r="P396" s="47"/>
    </row>
    <row r="397" spans="1:16">
      <c r="A397" s="99"/>
      <c r="B397" s="91">
        <f t="shared" si="6"/>
        <v>43804</v>
      </c>
      <c r="C397" s="98">
        <f>IF(Data!E335&gt;0,Data!E335,E240)</f>
        <v>56.6</v>
      </c>
      <c r="D397" s="98">
        <f>IF(Data!F335&gt;0,Data!F335,F240)</f>
        <v>59.4</v>
      </c>
      <c r="E397" s="98">
        <f>IF(Data!G335&gt;0,Data!G335,G240)</f>
        <v>59.1</v>
      </c>
      <c r="F397" s="98">
        <f>IF(Data!H335&gt;0,Data!H335,H240)</f>
        <v>62.713999999999999</v>
      </c>
      <c r="G397" s="98">
        <f>IF(Data!I335&gt;0,Data!I335,I240)</f>
        <v>63.1</v>
      </c>
      <c r="H397" s="98">
        <f>IF(Data!J335&gt;0,Data!J335,J240)</f>
        <v>60.408000000000001</v>
      </c>
      <c r="I397" s="98">
        <f>IF(Data!K335&gt;0,Data!K335,K240)</f>
        <v>61.177999999999997</v>
      </c>
      <c r="J397" s="98">
        <f>IF(Data!L335&gt;0,Data!L335,L240)</f>
        <v>60.885999999999996</v>
      </c>
      <c r="K397" s="98">
        <f>IF(Data!M335&gt;0,Data!M335,M240)</f>
        <v>61.244</v>
      </c>
      <c r="L397" s="98">
        <f>IF(Data!N335&gt;0,Data!N335,N240)</f>
        <v>63.305999999999997</v>
      </c>
      <c r="M397" s="98">
        <f>IF(Data!O335&gt;0,Data!O335,O240)</f>
        <v>66.307999999999993</v>
      </c>
      <c r="N397" s="98">
        <f>IF(Data!P335&gt;0,Data!P335,P240)</f>
        <v>67.707999999999998</v>
      </c>
      <c r="O397" s="47"/>
      <c r="P397" s="47"/>
    </row>
    <row r="398" spans="1:16">
      <c r="A398" s="99"/>
      <c r="B398" s="91">
        <f t="shared" si="6"/>
        <v>43811</v>
      </c>
      <c r="C398" s="98">
        <f>IF(Data!E336&gt;0,Data!E336,E241)</f>
        <v>56.6</v>
      </c>
      <c r="D398" s="98">
        <f>IF(Data!F336&gt;0,Data!F336,F241)</f>
        <v>59.4</v>
      </c>
      <c r="E398" s="98">
        <f>IF(Data!G336&gt;0,Data!G336,G241)</f>
        <v>59.1</v>
      </c>
      <c r="F398" s="98">
        <f>IF(Data!H336&gt;0,Data!H336,H241)</f>
        <v>61.848500000000001</v>
      </c>
      <c r="G398" s="98">
        <f>IF(Data!I336&gt;0,Data!I336,I241)</f>
        <v>61.800000000000004</v>
      </c>
      <c r="H398" s="98">
        <f>IF(Data!J336&gt;0,Data!J336,J241)</f>
        <v>59.108000000000004</v>
      </c>
      <c r="I398" s="98">
        <f>IF(Data!K336&gt;0,Data!K336,K241)</f>
        <v>59.878</v>
      </c>
      <c r="J398" s="98">
        <f>IF(Data!L336&gt;0,Data!L336,L241)</f>
        <v>59.475999999999999</v>
      </c>
      <c r="K398" s="98">
        <f>IF(Data!M336&gt;0,Data!M336,M241)</f>
        <v>59.834000000000003</v>
      </c>
      <c r="L398" s="98">
        <f>IF(Data!N336&gt;0,Data!N336,N241)</f>
        <v>62.156000000000006</v>
      </c>
      <c r="M398" s="98">
        <f>IF(Data!O336&gt;0,Data!O336,O241)</f>
        <v>65.158000000000001</v>
      </c>
      <c r="N398" s="98">
        <f>IF(Data!P336&gt;0,Data!P336,P241)</f>
        <v>66.558000000000007</v>
      </c>
      <c r="O398" s="47"/>
      <c r="P398" s="47"/>
    </row>
    <row r="399" spans="1:16">
      <c r="A399" s="99"/>
      <c r="B399" s="91">
        <f t="shared" si="6"/>
        <v>43818</v>
      </c>
      <c r="C399" s="98">
        <f>IF(Data!E337&gt;0,Data!E337,E242)</f>
        <v>56.6</v>
      </c>
      <c r="D399" s="98">
        <f>IF(Data!F337&gt;0,Data!F337,F242)</f>
        <v>59.4</v>
      </c>
      <c r="E399" s="98">
        <f>IF(Data!G337&gt;0,Data!G337,G242)</f>
        <v>59.1</v>
      </c>
      <c r="F399" s="98">
        <f>IF(Data!H337&gt;0,Data!H337,H242)</f>
        <v>61.848500000000001</v>
      </c>
      <c r="G399" s="98">
        <f>IF(Data!I337&gt;0,Data!I337,I242)</f>
        <v>64.460000000000008</v>
      </c>
      <c r="H399" s="98">
        <f>IF(Data!J337&gt;0,Data!J337,J242)</f>
        <v>61.768000000000001</v>
      </c>
      <c r="I399" s="98">
        <f>IF(Data!K337&gt;0,Data!K337,K242)</f>
        <v>62.537999999999997</v>
      </c>
      <c r="J399" s="98">
        <f>IF(Data!L337&gt;0,Data!L337,L242)</f>
        <v>62.085999999999999</v>
      </c>
      <c r="K399" s="98">
        <f>IF(Data!M337&gt;0,Data!M337,M242)</f>
        <v>62.444000000000003</v>
      </c>
      <c r="L399" s="98">
        <f>IF(Data!N337&gt;0,Data!N337,N242)</f>
        <v>64.346000000000004</v>
      </c>
      <c r="M399" s="98">
        <f>IF(Data!O337&gt;0,Data!O337,O242)</f>
        <v>67.347999999999999</v>
      </c>
      <c r="N399" s="98">
        <f>IF(Data!P337&gt;0,Data!P337,P242)</f>
        <v>68.748000000000005</v>
      </c>
      <c r="O399" s="47"/>
      <c r="P399" s="47"/>
    </row>
    <row r="400" spans="1:16">
      <c r="A400" s="90" t="s">
        <v>81</v>
      </c>
      <c r="B400" s="91">
        <f t="shared" si="6"/>
        <v>43825</v>
      </c>
      <c r="C400" s="98">
        <f>IF(Data!E338&gt;0,Data!E338,E243)</f>
        <v>56.6</v>
      </c>
      <c r="D400" s="98">
        <f>IF(Data!F338&gt;0,Data!F338,F243)</f>
        <v>59.4</v>
      </c>
      <c r="E400" s="98">
        <f>IF(Data!G338&gt;0,Data!G338,G243)</f>
        <v>59.1</v>
      </c>
      <c r="F400" s="98">
        <f>IF(Data!H338&gt;0,Data!H338,H243)</f>
        <v>61.848500000000001</v>
      </c>
      <c r="G400" s="98">
        <f>IF(Data!I338&gt;0,Data!I338,I243)</f>
        <v>64.87</v>
      </c>
      <c r="H400" s="98">
        <f>IF(Data!J338&gt;0,Data!J338,J243)</f>
        <v>62.177999999999997</v>
      </c>
      <c r="I400" s="98">
        <f>IF(Data!K338&gt;0,Data!K338,K243)</f>
        <v>62.947999999999993</v>
      </c>
      <c r="J400" s="98">
        <f>IF(Data!L338&gt;0,Data!L338,L243)</f>
        <v>62.596000000000004</v>
      </c>
      <c r="K400" s="98">
        <f>IF(Data!M338&gt;0,Data!M338,M243)</f>
        <v>62.954000000000008</v>
      </c>
      <c r="L400" s="98">
        <f>IF(Data!N338&gt;0,Data!N338,N243)</f>
        <v>64.995999999999995</v>
      </c>
      <c r="M400" s="98">
        <f>IF(Data!O338&gt;0,Data!O338,O243)</f>
        <v>67.99799999999999</v>
      </c>
      <c r="N400" s="98">
        <f>IF(Data!P338&gt;0,Data!P338,P243)</f>
        <v>69.397999999999996</v>
      </c>
      <c r="O400" s="47"/>
      <c r="P400" s="47"/>
    </row>
    <row r="401" spans="1:16">
      <c r="A401" s="90">
        <v>2020</v>
      </c>
      <c r="B401" s="91">
        <f t="shared" si="6"/>
        <v>43832</v>
      </c>
      <c r="C401" s="98">
        <f>IF(Data!E339&gt;0,Data!E339,E244)</f>
        <v>56.6</v>
      </c>
      <c r="D401" s="98">
        <f>IF(Data!F339&gt;0,Data!F339,F244)</f>
        <v>59.4</v>
      </c>
      <c r="E401" s="98">
        <f>IF(Data!G339&gt;0,Data!G339,G244)</f>
        <v>59.1</v>
      </c>
      <c r="F401" s="98">
        <f>IF(Data!H339&gt;0,Data!H339,H244)</f>
        <v>59.7</v>
      </c>
      <c r="G401" s="98">
        <f>IF(Data!I339&gt;0,Data!I339,I244)</f>
        <v>65.990000000000009</v>
      </c>
      <c r="H401" s="98">
        <f>IF(Data!J339&gt;0,Data!J339,J244)</f>
        <v>63.298000000000002</v>
      </c>
      <c r="I401" s="98">
        <f>IF(Data!K339&gt;0,Data!K339,K244)</f>
        <v>64.067999999999998</v>
      </c>
      <c r="J401" s="98">
        <f>IF(Data!L339&gt;0,Data!L339,L244)</f>
        <v>63.825999999999993</v>
      </c>
      <c r="K401" s="98">
        <f>IF(Data!M339&gt;0,Data!M339,M244)</f>
        <v>64.183999999999997</v>
      </c>
      <c r="L401" s="98">
        <f>IF(Data!N339&gt;0,Data!N339,N244)</f>
        <v>66.256</v>
      </c>
      <c r="M401" s="98">
        <f>IF(Data!O339&gt;0,Data!O339,O244)</f>
        <v>69.257999999999996</v>
      </c>
      <c r="N401" s="98">
        <f>IF(Data!P339&gt;0,Data!P339,P244)</f>
        <v>70.658000000000001</v>
      </c>
      <c r="O401" s="47"/>
      <c r="P401" s="47"/>
    </row>
    <row r="402" spans="1:16">
      <c r="A402" s="99"/>
      <c r="B402" s="91">
        <f t="shared" si="6"/>
        <v>43839</v>
      </c>
      <c r="C402" s="98">
        <f>IF(Data!E340&gt;0,Data!E340,E245)</f>
        <v>56.6</v>
      </c>
      <c r="D402" s="98">
        <f>IF(Data!F340&gt;0,Data!F340,F245)</f>
        <v>59.4</v>
      </c>
      <c r="E402" s="98">
        <f>IF(Data!G340&gt;0,Data!G340,G245)</f>
        <v>59.1</v>
      </c>
      <c r="F402" s="98">
        <f>IF(Data!H340&gt;0,Data!H340,H245)</f>
        <v>59.7</v>
      </c>
      <c r="G402" s="98">
        <f>IF(Data!I340&gt;0,Data!I340,I245)</f>
        <v>66.56</v>
      </c>
      <c r="H402" s="98">
        <f>IF(Data!J340&gt;0,Data!J340,J245)</f>
        <v>63.867999999999995</v>
      </c>
      <c r="I402" s="98">
        <f>IF(Data!K340&gt;0,Data!K340,K245)</f>
        <v>64.637999999999991</v>
      </c>
      <c r="J402" s="98">
        <f>IF(Data!L340&gt;0,Data!L340,L245)</f>
        <v>64.426000000000002</v>
      </c>
      <c r="K402" s="98">
        <f>IF(Data!M340&gt;0,Data!M340,M245)</f>
        <v>64.784000000000006</v>
      </c>
      <c r="L402" s="98">
        <f>IF(Data!N340&gt;0,Data!N340,N245)</f>
        <v>67.016000000000005</v>
      </c>
      <c r="M402" s="98">
        <f>IF(Data!O340&gt;0,Data!O340,O245)</f>
        <v>70.018000000000001</v>
      </c>
      <c r="N402" s="98">
        <f>IF(Data!P340&gt;0,Data!P340,P245)</f>
        <v>71.418000000000006</v>
      </c>
      <c r="O402" s="47"/>
      <c r="P402" s="47"/>
    </row>
    <row r="403" spans="1:16">
      <c r="A403" s="99"/>
      <c r="B403" s="91">
        <f t="shared" si="6"/>
        <v>43846</v>
      </c>
      <c r="C403" s="98">
        <f>IF(Data!E341&gt;0,Data!E341,E246)</f>
        <v>56.6</v>
      </c>
      <c r="D403" s="98">
        <f>IF(Data!F341&gt;0,Data!F341,F246)</f>
        <v>59.4</v>
      </c>
      <c r="E403" s="98">
        <f>IF(Data!G341&gt;0,Data!G341,G246)</f>
        <v>59.1</v>
      </c>
      <c r="F403" s="98">
        <f>IF(Data!H341&gt;0,Data!H341,H246)</f>
        <v>59.7</v>
      </c>
      <c r="G403" s="98">
        <f>IF(Data!I341&gt;0,Data!I341,I246)</f>
        <v>67.98</v>
      </c>
      <c r="H403" s="98">
        <f>IF(Data!J341&gt;0,Data!J341,J246)</f>
        <v>65.287999999999997</v>
      </c>
      <c r="I403" s="98">
        <f>IF(Data!K341&gt;0,Data!K341,K246)</f>
        <v>66.057999999999993</v>
      </c>
      <c r="J403" s="98">
        <f>IF(Data!L341&gt;0,Data!L341,L246)</f>
        <v>65.835999999999999</v>
      </c>
      <c r="K403" s="98">
        <f>IF(Data!M341&gt;0,Data!M341,M246)</f>
        <v>66.194000000000003</v>
      </c>
      <c r="L403" s="98">
        <f>IF(Data!N341&gt;0,Data!N341,N246)</f>
        <v>68.506</v>
      </c>
      <c r="M403" s="98">
        <f>IF(Data!O341&gt;0,Data!O341,O246)</f>
        <v>71.507999999999996</v>
      </c>
      <c r="N403" s="98">
        <f>IF(Data!P341&gt;0,Data!P341,P246)</f>
        <v>72.908000000000001</v>
      </c>
      <c r="O403" s="47"/>
      <c r="P403" s="47"/>
    </row>
    <row r="404" spans="1:16">
      <c r="A404" s="99"/>
      <c r="B404" s="91">
        <f t="shared" si="6"/>
        <v>43853</v>
      </c>
      <c r="C404" s="98">
        <f>IF(Data!E342&gt;0,Data!E342,E247)</f>
        <v>56.6</v>
      </c>
      <c r="D404" s="98">
        <f>IF(Data!F342&gt;0,Data!F342,F247)</f>
        <v>59.4</v>
      </c>
      <c r="E404" s="98">
        <f>IF(Data!G342&gt;0,Data!G342,G247)</f>
        <v>59.1</v>
      </c>
      <c r="F404" s="98">
        <f>IF(Data!H342&gt;0,Data!H342,H247)</f>
        <v>59.7</v>
      </c>
      <c r="G404" s="98">
        <f>IF(Data!I342&gt;0,Data!I342,I247)</f>
        <v>67.510000000000005</v>
      </c>
      <c r="H404" s="98">
        <f>IF(Data!J342&gt;0,Data!J342,J247)</f>
        <v>64.817999999999998</v>
      </c>
      <c r="I404" s="98">
        <f>IF(Data!K342&gt;0,Data!K342,K247)</f>
        <v>65.587999999999994</v>
      </c>
      <c r="J404" s="98">
        <f>IF(Data!L342&gt;0,Data!L342,L247)</f>
        <v>65.165999999999997</v>
      </c>
      <c r="K404" s="98">
        <f>IF(Data!M342&gt;0,Data!M342,M247)</f>
        <v>65.524000000000001</v>
      </c>
      <c r="L404" s="98">
        <f>IF(Data!N342&gt;0,Data!N342,N247)</f>
        <v>67.756</v>
      </c>
      <c r="M404" s="98">
        <f>IF(Data!O342&gt;0,Data!O342,O247)</f>
        <v>70.757999999999996</v>
      </c>
      <c r="N404" s="98">
        <f>IF(Data!P342&gt;0,Data!P342,P247)</f>
        <v>72.158000000000001</v>
      </c>
      <c r="O404" s="47"/>
      <c r="P404" s="47"/>
    </row>
    <row r="405" spans="1:16">
      <c r="A405" s="99"/>
      <c r="B405" s="91">
        <f t="shared" si="6"/>
        <v>43860</v>
      </c>
      <c r="C405" s="98">
        <f>IF(Data!E343&gt;0,Data!E343,E248)</f>
        <v>56.6</v>
      </c>
      <c r="D405" s="98">
        <f>IF(Data!F343&gt;0,Data!F343,F248)</f>
        <v>59.4</v>
      </c>
      <c r="E405" s="98">
        <f>IF(Data!G343&gt;0,Data!G343,G248)</f>
        <v>59.1</v>
      </c>
      <c r="F405" s="98">
        <f>IF(Data!H343&gt;0,Data!H343,H248)</f>
        <v>59.7</v>
      </c>
      <c r="G405" s="98">
        <f>IF(Data!I343&gt;0,Data!I343,I248)</f>
        <v>67.320000000000007</v>
      </c>
      <c r="H405" s="98">
        <f>IF(Data!J343&gt;0,Data!J343,J248)</f>
        <v>64.628</v>
      </c>
      <c r="I405" s="98">
        <f>IF(Data!K343&gt;0,Data!K343,K248)</f>
        <v>65.397999999999996</v>
      </c>
      <c r="J405" s="98">
        <f>IF(Data!L343&gt;0,Data!L343,L248)</f>
        <v>64.725999999999999</v>
      </c>
      <c r="K405" s="98">
        <f>IF(Data!M343&gt;0,Data!M343,M248)</f>
        <v>65.084000000000003</v>
      </c>
      <c r="L405" s="98">
        <f>IF(Data!N343&gt;0,Data!N343,N248)</f>
        <v>67.266000000000005</v>
      </c>
      <c r="M405" s="98">
        <f>IF(Data!O343&gt;0,Data!O343,O248)</f>
        <v>70.268000000000001</v>
      </c>
      <c r="N405" s="98">
        <f>IF(Data!P343&gt;0,Data!P343,P248)</f>
        <v>71.668000000000006</v>
      </c>
      <c r="O405" s="47"/>
      <c r="P405" s="47"/>
    </row>
    <row r="406" spans="1:16">
      <c r="A406" s="99"/>
      <c r="B406" s="91">
        <f t="shared" si="6"/>
        <v>43867</v>
      </c>
      <c r="C406" s="98">
        <f>IF(Data!E344&gt;0,Data!E344,E249)</f>
        <v>56.6</v>
      </c>
      <c r="D406" s="98">
        <f>IF(Data!F344&gt;0,Data!F344,F249)</f>
        <v>59.4</v>
      </c>
      <c r="E406" s="98">
        <f>IF(Data!G344&gt;0,Data!G344,G249)</f>
        <v>59.1</v>
      </c>
      <c r="F406" s="98">
        <f>IF(Data!H344&gt;0,Data!H344,H249)</f>
        <v>59.7</v>
      </c>
      <c r="G406" s="98">
        <f>IF(Data!I344&gt;0,Data!I344,I249)</f>
        <v>61.6</v>
      </c>
      <c r="H406" s="98">
        <f>IF(Data!J344&gt;0,Data!J344,J249)</f>
        <v>63.647999999999996</v>
      </c>
      <c r="I406" s="98">
        <f>IF(Data!K344&gt;0,Data!K344,K249)</f>
        <v>64.417999999999992</v>
      </c>
      <c r="J406" s="98">
        <f>IF(Data!L344&gt;0,Data!L344,L249)</f>
        <v>63.616</v>
      </c>
      <c r="K406" s="98">
        <f>IF(Data!M344&gt;0,Data!M344,M249)</f>
        <v>63.974000000000004</v>
      </c>
      <c r="L406" s="98">
        <f>IF(Data!N344&gt;0,Data!N344,N249)</f>
        <v>66.176000000000002</v>
      </c>
      <c r="M406" s="98">
        <f>IF(Data!O344&gt;0,Data!O344,O249)</f>
        <v>69.177999999999997</v>
      </c>
      <c r="N406" s="98">
        <f>IF(Data!P344&gt;0,Data!P344,P249)</f>
        <v>70.578000000000003</v>
      </c>
      <c r="O406" s="47"/>
      <c r="P406" s="47"/>
    </row>
    <row r="407" spans="1:16">
      <c r="A407" s="99"/>
      <c r="B407" s="91">
        <f t="shared" si="6"/>
        <v>43874</v>
      </c>
      <c r="C407" s="98">
        <f>IF(Data!E345&gt;0,Data!E345,E250)</f>
        <v>56.6</v>
      </c>
      <c r="D407" s="98">
        <f>IF(Data!F345&gt;0,Data!F345,F250)</f>
        <v>59.4</v>
      </c>
      <c r="E407" s="98">
        <f>IF(Data!G345&gt;0,Data!G345,G250)</f>
        <v>59.1</v>
      </c>
      <c r="F407" s="98">
        <f>IF(Data!H345&gt;0,Data!H345,H250)</f>
        <v>59.7</v>
      </c>
      <c r="G407" s="98">
        <f>IF(Data!I345&gt;0,Data!I345,I250)</f>
        <v>61.6</v>
      </c>
      <c r="H407" s="98">
        <f>IF(Data!J345&gt;0,Data!J345,J250)</f>
        <v>62.507999999999996</v>
      </c>
      <c r="I407" s="98">
        <f>IF(Data!K345&gt;0,Data!K345,K250)</f>
        <v>63.277999999999992</v>
      </c>
      <c r="J407" s="98">
        <f>IF(Data!L345&gt;0,Data!L345,L250)</f>
        <v>62.456000000000003</v>
      </c>
      <c r="K407" s="98">
        <f>IF(Data!M345&gt;0,Data!M345,M250)</f>
        <v>62.814000000000007</v>
      </c>
      <c r="L407" s="98">
        <f>IF(Data!N345&gt;0,Data!N345,N250)</f>
        <v>64.986000000000004</v>
      </c>
      <c r="M407" s="98">
        <f>IF(Data!O345&gt;0,Data!O345,O250)</f>
        <v>67.988</v>
      </c>
      <c r="N407" s="98">
        <f>IF(Data!P345&gt;0,Data!P345,P250)</f>
        <v>69.388000000000005</v>
      </c>
      <c r="O407" s="47"/>
      <c r="P407" s="47"/>
    </row>
    <row r="408" spans="1:16">
      <c r="A408" s="99"/>
      <c r="B408" s="91">
        <f t="shared" si="6"/>
        <v>43881</v>
      </c>
      <c r="C408" s="98">
        <f>IF(Data!E346&gt;0,Data!E346,E251)</f>
        <v>56.6</v>
      </c>
      <c r="D408" s="98">
        <f>IF(Data!F346&gt;0,Data!F346,F251)</f>
        <v>59.4</v>
      </c>
      <c r="E408" s="98">
        <f>IF(Data!G346&gt;0,Data!G346,G251)</f>
        <v>59.1</v>
      </c>
      <c r="F408" s="98">
        <f>IF(Data!H346&gt;0,Data!H346,H251)</f>
        <v>59.7</v>
      </c>
      <c r="G408" s="98">
        <f>IF(Data!I346&gt;0,Data!I346,I251)</f>
        <v>61.6</v>
      </c>
      <c r="H408" s="98">
        <f>IF(Data!J346&gt;0,Data!J346,J251)</f>
        <v>62.347999999999999</v>
      </c>
      <c r="I408" s="98">
        <f>IF(Data!K346&gt;0,Data!K346,K251)</f>
        <v>63.117999999999995</v>
      </c>
      <c r="J408" s="98">
        <f>IF(Data!L346&gt;0,Data!L346,L251)</f>
        <v>62.605999999999995</v>
      </c>
      <c r="K408" s="98">
        <f>IF(Data!M346&gt;0,Data!M346,M251)</f>
        <v>62.963999999999999</v>
      </c>
      <c r="L408" s="98">
        <f>IF(Data!N346&gt;0,Data!N346,N251)</f>
        <v>65.176000000000002</v>
      </c>
      <c r="M408" s="98">
        <f>IF(Data!O346&gt;0,Data!O346,O251)</f>
        <v>68.177999999999997</v>
      </c>
      <c r="N408" s="98">
        <f>IF(Data!P346&gt;0,Data!P346,P251)</f>
        <v>69.578000000000003</v>
      </c>
      <c r="O408" s="47"/>
      <c r="P408" s="47"/>
    </row>
    <row r="409" spans="1:16">
      <c r="A409" s="99"/>
      <c r="B409" s="91">
        <f t="shared" si="6"/>
        <v>43888</v>
      </c>
      <c r="C409" s="98">
        <f>IF(Data!E347&gt;0,Data!E347,E252)</f>
        <v>56.6</v>
      </c>
      <c r="D409" s="98">
        <f>IF(Data!F347&gt;0,Data!F347,F252)</f>
        <v>59.4</v>
      </c>
      <c r="E409" s="98">
        <f>IF(Data!G347&gt;0,Data!G347,G252)</f>
        <v>59.1</v>
      </c>
      <c r="F409" s="98">
        <f>IF(Data!H347&gt;0,Data!H347,H252)</f>
        <v>59.7</v>
      </c>
      <c r="G409" s="98">
        <f>IF(Data!I347&gt;0,Data!I347,I252)</f>
        <v>61.6</v>
      </c>
      <c r="H409" s="98">
        <f>IF(Data!J347&gt;0,Data!J347,J252)</f>
        <v>63.347999999999999</v>
      </c>
      <c r="I409" s="98">
        <f>IF(Data!K347&gt;0,Data!K347,K252)</f>
        <v>64.117999999999995</v>
      </c>
      <c r="J409" s="98">
        <f>IF(Data!L347&gt;0,Data!L347,L252)</f>
        <v>63.346000000000004</v>
      </c>
      <c r="K409" s="98">
        <f>IF(Data!M347&gt;0,Data!M347,M252)</f>
        <v>63.704000000000008</v>
      </c>
      <c r="L409" s="98">
        <f>IF(Data!N347&gt;0,Data!N347,N252)</f>
        <v>65.915999999999997</v>
      </c>
      <c r="M409" s="98">
        <f>IF(Data!O347&gt;0,Data!O347,O252)</f>
        <v>68.917999999999992</v>
      </c>
      <c r="N409" s="98">
        <f>IF(Data!P347&gt;0,Data!P347,P252)</f>
        <v>70.317999999999998</v>
      </c>
      <c r="O409" s="47"/>
      <c r="P409" s="47"/>
    </row>
    <row r="410" spans="1:16">
      <c r="A410" s="99"/>
      <c r="B410" s="91">
        <f t="shared" si="6"/>
        <v>43895</v>
      </c>
      <c r="C410" s="98">
        <f>IF(Data!E348&gt;0,Data!E348,E253)</f>
        <v>56.6</v>
      </c>
      <c r="D410" s="98">
        <f>IF(Data!F348&gt;0,Data!F348,F253)</f>
        <v>59.4</v>
      </c>
      <c r="E410" s="98">
        <f>IF(Data!G348&gt;0,Data!G348,G253)</f>
        <v>59.1</v>
      </c>
      <c r="F410" s="98">
        <f>IF(Data!H348&gt;0,Data!H348,H253)</f>
        <v>59.7</v>
      </c>
      <c r="G410" s="98">
        <f>IF(Data!I348&gt;0,Data!I348,I253)</f>
        <v>61.6</v>
      </c>
      <c r="H410" s="98">
        <f>IF(Data!J348&gt;0,Data!J348,J253)</f>
        <v>59.7</v>
      </c>
      <c r="I410" s="98">
        <f>IF(Data!K348&gt;0,Data!K348,K253)</f>
        <v>57.967999999999996</v>
      </c>
      <c r="J410" s="98">
        <f>IF(Data!L348&gt;0,Data!L348,L253)</f>
        <v>56.475999999999999</v>
      </c>
      <c r="K410" s="98">
        <f>IF(Data!M348&gt;0,Data!M348,M253)</f>
        <v>56.834000000000003</v>
      </c>
      <c r="L410" s="98">
        <f>IF(Data!N348&gt;0,Data!N348,N253)</f>
        <v>58.956000000000003</v>
      </c>
      <c r="M410" s="98">
        <f>IF(Data!O348&gt;0,Data!O348,O253)</f>
        <v>61.958000000000006</v>
      </c>
      <c r="N410" s="98">
        <f>IF(Data!P348&gt;0,Data!P348,P253)</f>
        <v>63.358000000000004</v>
      </c>
      <c r="O410" s="47"/>
      <c r="P410" s="47"/>
    </row>
    <row r="411" spans="1:16">
      <c r="A411" s="99"/>
      <c r="B411" s="91">
        <f t="shared" si="6"/>
        <v>43902</v>
      </c>
      <c r="C411" s="98">
        <f>IF(Data!E349&gt;0,Data!E349,E254)</f>
        <v>56.6</v>
      </c>
      <c r="D411" s="98">
        <f>IF(Data!F349&gt;0,Data!F349,F254)</f>
        <v>59.4</v>
      </c>
      <c r="E411" s="98">
        <f>IF(Data!G349&gt;0,Data!G349,G254)</f>
        <v>59.1</v>
      </c>
      <c r="F411" s="98">
        <f>IF(Data!H349&gt;0,Data!H349,H254)</f>
        <v>59.7</v>
      </c>
      <c r="G411" s="98">
        <f>IF(Data!I349&gt;0,Data!I349,I254)</f>
        <v>61.6</v>
      </c>
      <c r="H411" s="98">
        <f>IF(Data!J349&gt;0,Data!J349,J254)</f>
        <v>59.7</v>
      </c>
      <c r="I411" s="98">
        <f>IF(Data!K349&gt;0,Data!K349,K254)</f>
        <v>62.481159999999988</v>
      </c>
      <c r="J411" s="98">
        <f>IF(Data!L349&gt;0,Data!L349,L254)</f>
        <v>57.326000000000001</v>
      </c>
      <c r="K411" s="98">
        <f>IF(Data!M349&gt;0,Data!M349,M254)</f>
        <v>57.684000000000005</v>
      </c>
      <c r="L411" s="98">
        <f>IF(Data!N349&gt;0,Data!N349,N254)</f>
        <v>59.706000000000003</v>
      </c>
      <c r="M411" s="98">
        <f>IF(Data!O349&gt;0,Data!O349,O254)</f>
        <v>62.708000000000006</v>
      </c>
      <c r="N411" s="98">
        <f>IF(Data!P349&gt;0,Data!P349,P254)</f>
        <v>64.108000000000004</v>
      </c>
      <c r="O411" s="47"/>
      <c r="P411" s="47"/>
    </row>
    <row r="412" spans="1:16">
      <c r="A412" s="99"/>
      <c r="B412" s="91">
        <f t="shared" si="6"/>
        <v>43909</v>
      </c>
      <c r="C412" s="98">
        <f>IF(Data!E350&gt;0,Data!E350,E255)</f>
        <v>56.6</v>
      </c>
      <c r="D412" s="98">
        <f>IF(Data!F350&gt;0,Data!F350,F255)</f>
        <v>59.4</v>
      </c>
      <c r="E412" s="98">
        <f>IF(Data!G350&gt;0,Data!G350,G255)</f>
        <v>59.1</v>
      </c>
      <c r="F412" s="98">
        <f>IF(Data!H350&gt;0,Data!H350,H255)</f>
        <v>59.7</v>
      </c>
      <c r="G412" s="98">
        <f>IF(Data!I350&gt;0,Data!I350,I255)</f>
        <v>61.6</v>
      </c>
      <c r="H412" s="98">
        <f>IF(Data!J350&gt;0,Data!J350,J255)</f>
        <v>59.7</v>
      </c>
      <c r="I412" s="98">
        <f>IF(Data!K350&gt;0,Data!K350,K255)</f>
        <v>62.481159999999988</v>
      </c>
      <c r="J412" s="98">
        <f>IF(Data!L350&gt;0,Data!L350,L255)</f>
        <v>53.675999999999995</v>
      </c>
      <c r="K412" s="98">
        <f>IF(Data!M350&gt;0,Data!M350,M255)</f>
        <v>54.033999999999999</v>
      </c>
      <c r="L412" s="98">
        <f>IF(Data!N350&gt;0,Data!N350,N255)</f>
        <v>56.026000000000003</v>
      </c>
      <c r="M412" s="98">
        <f>IF(Data!O350&gt;0,Data!O350,O255)</f>
        <v>59.028000000000006</v>
      </c>
      <c r="N412" s="98">
        <f>IF(Data!P350&gt;0,Data!P350,P255)</f>
        <v>60.428000000000004</v>
      </c>
      <c r="O412" s="47"/>
      <c r="P412" s="47"/>
    </row>
    <row r="413" spans="1:16">
      <c r="A413" s="99"/>
      <c r="B413" s="91">
        <f t="shared" si="6"/>
        <v>43916</v>
      </c>
      <c r="C413" s="98">
        <f>IF(Data!E351&gt;0,Data!E351,E256)</f>
        <v>56.6</v>
      </c>
      <c r="D413" s="98">
        <f>IF(Data!F351&gt;0,Data!F351,F256)</f>
        <v>59.4</v>
      </c>
      <c r="E413" s="98">
        <f>IF(Data!G351&gt;0,Data!G351,G256)</f>
        <v>59.1</v>
      </c>
      <c r="F413" s="98">
        <f>IF(Data!H351&gt;0,Data!H351,H256)</f>
        <v>59.7</v>
      </c>
      <c r="G413" s="98">
        <f>IF(Data!I351&gt;0,Data!I351,I256)</f>
        <v>61.6</v>
      </c>
      <c r="H413" s="98">
        <f>IF(Data!J351&gt;0,Data!J351,J256)</f>
        <v>59.7</v>
      </c>
      <c r="I413" s="98">
        <f>IF(Data!K351&gt;0,Data!K351,K256)</f>
        <v>60.6</v>
      </c>
      <c r="J413" s="98">
        <f>IF(Data!L351&gt;0,Data!L351,L256)</f>
        <v>48.906000000000006</v>
      </c>
      <c r="K413" s="98">
        <f>IF(Data!M351&gt;0,Data!M351,M256)</f>
        <v>49.26400000000001</v>
      </c>
      <c r="L413" s="98">
        <f>IF(Data!N351&gt;0,Data!N351,N256)</f>
        <v>50.626000000000005</v>
      </c>
      <c r="M413" s="98">
        <f>IF(Data!O351&gt;0,Data!O351,O256)</f>
        <v>53.628000000000007</v>
      </c>
      <c r="N413" s="98">
        <f>IF(Data!P351&gt;0,Data!P351,P256)</f>
        <v>55.028000000000006</v>
      </c>
      <c r="O413" s="47"/>
      <c r="P413" s="47"/>
    </row>
    <row r="414" spans="1:16">
      <c r="A414" s="99"/>
      <c r="B414" s="91">
        <f t="shared" si="6"/>
        <v>43923</v>
      </c>
      <c r="C414" s="98">
        <f>IF(Data!E352&gt;0,Data!E352,E257)</f>
        <v>56.6</v>
      </c>
      <c r="D414" s="98">
        <f>IF(Data!F352&gt;0,Data!F352,F257)</f>
        <v>59.4</v>
      </c>
      <c r="E414" s="98">
        <f>IF(Data!G352&gt;0,Data!G352,G257)</f>
        <v>59.1</v>
      </c>
      <c r="F414" s="98">
        <f>IF(Data!H352&gt;0,Data!H352,H257)</f>
        <v>59.7</v>
      </c>
      <c r="G414" s="98">
        <f>IF(Data!I352&gt;0,Data!I352,I257)</f>
        <v>61.6</v>
      </c>
      <c r="H414" s="98">
        <f>IF(Data!J352&gt;0,Data!J352,J257)</f>
        <v>59.7</v>
      </c>
      <c r="I414" s="98">
        <f>IF(Data!K352&gt;0,Data!K352,K257)</f>
        <v>60.6</v>
      </c>
      <c r="J414" s="98">
        <f>IF(Data!L352&gt;0,Data!L352,L257)</f>
        <v>46.755999999999993</v>
      </c>
      <c r="K414" s="98">
        <f>IF(Data!M352&gt;0,Data!M352,M257)</f>
        <v>47.113999999999997</v>
      </c>
      <c r="L414" s="98">
        <f>IF(Data!N352&gt;0,Data!N352,N257)</f>
        <v>48.506000000000007</v>
      </c>
      <c r="M414" s="98">
        <f>IF(Data!O352&gt;0,Data!O352,O257)</f>
        <v>51.50800000000001</v>
      </c>
      <c r="N414" s="98">
        <f>IF(Data!P352&gt;0,Data!P352,P257)</f>
        <v>52.908000000000008</v>
      </c>
      <c r="O414" s="47"/>
      <c r="P414" s="47"/>
    </row>
    <row r="415" spans="1:16">
      <c r="A415" s="99"/>
      <c r="B415" s="91">
        <f t="shared" si="6"/>
        <v>43930</v>
      </c>
      <c r="C415" s="98">
        <f>IF(Data!E353&gt;0,Data!E353,E258)</f>
        <v>56.6</v>
      </c>
      <c r="D415" s="98">
        <f>IF(Data!F353&gt;0,Data!F353,F258)</f>
        <v>59.4</v>
      </c>
      <c r="E415" s="98">
        <f>IF(Data!G353&gt;0,Data!G353,G258)</f>
        <v>59.1</v>
      </c>
      <c r="F415" s="98">
        <f>IF(Data!H353&gt;0,Data!H353,H258)</f>
        <v>59.7</v>
      </c>
      <c r="G415" s="98">
        <f>IF(Data!I353&gt;0,Data!I353,I258)</f>
        <v>61.6</v>
      </c>
      <c r="H415" s="98">
        <f>IF(Data!J353&gt;0,Data!J353,J258)</f>
        <v>59.7</v>
      </c>
      <c r="I415" s="98">
        <f>IF(Data!K353&gt;0,Data!K353,K258)</f>
        <v>60.6</v>
      </c>
      <c r="J415" s="98">
        <f>IF(Data!L353&gt;0,Data!L353,L258)</f>
        <v>43.965999999999994</v>
      </c>
      <c r="K415" s="98">
        <f>IF(Data!M353&gt;0,Data!M353,M258)</f>
        <v>44.323999999999998</v>
      </c>
      <c r="L415" s="98">
        <f>IF(Data!N353&gt;0,Data!N353,N258)</f>
        <v>45.436</v>
      </c>
      <c r="M415" s="98">
        <f>IF(Data!O353&gt;0,Data!O353,O258)</f>
        <v>48.438000000000002</v>
      </c>
      <c r="N415" s="98">
        <f>IF(Data!P353&gt;0,Data!P353,P258)</f>
        <v>49.838000000000001</v>
      </c>
      <c r="O415" s="47"/>
      <c r="P415" s="47"/>
    </row>
    <row r="416" spans="1:16">
      <c r="A416" s="99"/>
      <c r="B416" s="91">
        <f t="shared" si="6"/>
        <v>43937</v>
      </c>
      <c r="C416" s="98">
        <f>IF(Data!E354&gt;0,Data!E354,E259)</f>
        <v>56.6</v>
      </c>
      <c r="D416" s="98">
        <f>IF(Data!F354&gt;0,Data!F354,F259)</f>
        <v>59.4</v>
      </c>
      <c r="E416" s="98">
        <f>IF(Data!G354&gt;0,Data!G354,G259)</f>
        <v>59.1</v>
      </c>
      <c r="F416" s="98">
        <f>IF(Data!H354&gt;0,Data!H354,H259)</f>
        <v>59.7</v>
      </c>
      <c r="G416" s="98">
        <f>IF(Data!I354&gt;0,Data!I354,I259)</f>
        <v>61.6</v>
      </c>
      <c r="H416" s="98">
        <f>IF(Data!J354&gt;0,Data!J354,J259)</f>
        <v>59.7</v>
      </c>
      <c r="I416" s="98">
        <f>IF(Data!K354&gt;0,Data!K354,K259)</f>
        <v>60.6</v>
      </c>
      <c r="J416" s="98">
        <f>IF(Data!L354&gt;0,Data!L354,L259)</f>
        <v>48.346000000000004</v>
      </c>
      <c r="K416" s="98">
        <f>IF(Data!M354&gt;0,Data!M354,M259)</f>
        <v>48.704000000000008</v>
      </c>
      <c r="L416" s="98">
        <f>IF(Data!N354&gt;0,Data!N354,N259)</f>
        <v>50.076000000000008</v>
      </c>
      <c r="M416" s="98">
        <f>IF(Data!O354&gt;0,Data!O354,O259)</f>
        <v>53.07800000000001</v>
      </c>
      <c r="N416" s="98">
        <f>IF(Data!P354&gt;0,Data!P354,P259)</f>
        <v>54.478000000000009</v>
      </c>
      <c r="O416" s="47"/>
      <c r="P416" s="47"/>
    </row>
    <row r="417" spans="1:16">
      <c r="A417" s="99"/>
      <c r="B417" s="91">
        <f t="shared" si="6"/>
        <v>43944</v>
      </c>
      <c r="C417" s="98">
        <f>IF(Data!E355&gt;0,Data!E355,E260)</f>
        <v>56.6</v>
      </c>
      <c r="D417" s="98">
        <f>IF(Data!F355&gt;0,Data!F355,F260)</f>
        <v>59.4</v>
      </c>
      <c r="E417" s="98">
        <f>IF(Data!G355&gt;0,Data!G355,G260)</f>
        <v>59.1</v>
      </c>
      <c r="F417" s="98">
        <f>IF(Data!H355&gt;0,Data!H355,H260)</f>
        <v>59.7</v>
      </c>
      <c r="G417" s="98">
        <f>IF(Data!I355&gt;0,Data!I355,I260)</f>
        <v>61.6</v>
      </c>
      <c r="H417" s="98">
        <f>IF(Data!J355&gt;0,Data!J355,J260)</f>
        <v>59.7</v>
      </c>
      <c r="I417" s="98">
        <f>IF(Data!K355&gt;0,Data!K355,K260)</f>
        <v>60.6</v>
      </c>
      <c r="J417" s="98">
        <f>IF(Data!L355&gt;0,Data!L355,L260)</f>
        <v>46.765999999999998</v>
      </c>
      <c r="K417" s="98">
        <f>IF(Data!M355&gt;0,Data!M355,M260)</f>
        <v>47.124000000000002</v>
      </c>
      <c r="L417" s="98">
        <f>IF(Data!N355&gt;0,Data!N355,N260)</f>
        <v>48.695999999999998</v>
      </c>
      <c r="M417" s="98">
        <f>IF(Data!O355&gt;0,Data!O355,O260)</f>
        <v>51.698</v>
      </c>
      <c r="N417" s="98">
        <f>IF(Data!P355&gt;0,Data!P355,P260)</f>
        <v>53.097999999999999</v>
      </c>
      <c r="O417" s="47"/>
      <c r="P417" s="47"/>
    </row>
    <row r="418" spans="1:16">
      <c r="A418" s="99"/>
      <c r="B418" s="91">
        <f t="shared" si="6"/>
        <v>43951</v>
      </c>
      <c r="C418" s="98">
        <f>IF(Data!E356&gt;0,Data!E356,E261)</f>
        <v>56.6</v>
      </c>
      <c r="D418" s="98">
        <f>IF(Data!F356&gt;0,Data!F356,F261)</f>
        <v>59.4</v>
      </c>
      <c r="E418" s="98">
        <f>IF(Data!G356&gt;0,Data!G356,G261)</f>
        <v>59.1</v>
      </c>
      <c r="F418" s="98">
        <f>IF(Data!H356&gt;0,Data!H356,H261)</f>
        <v>59.7</v>
      </c>
      <c r="G418" s="98">
        <f>IF(Data!I356&gt;0,Data!I356,I261)</f>
        <v>61.6</v>
      </c>
      <c r="H418" s="98">
        <f>IF(Data!J356&gt;0,Data!J356,J261)</f>
        <v>59.7</v>
      </c>
      <c r="I418" s="98">
        <f>IF(Data!K356&gt;0,Data!K356,K261)</f>
        <v>60.6</v>
      </c>
      <c r="J418" s="98">
        <f>IF(Data!L356&gt;0,Data!L356,L261)</f>
        <v>50.855999999999995</v>
      </c>
      <c r="K418" s="98">
        <f>IF(Data!M356&gt;0,Data!M356,M261)</f>
        <v>51.213999999999999</v>
      </c>
      <c r="L418" s="98">
        <f>IF(Data!N356&gt;0,Data!N356,N261)</f>
        <v>52.045999999999999</v>
      </c>
      <c r="M418" s="98">
        <f>IF(Data!O356&gt;0,Data!O356,O261)</f>
        <v>55.048000000000002</v>
      </c>
      <c r="N418" s="98">
        <f>IF(Data!P356&gt;0,Data!P356,P261)</f>
        <v>56.448</v>
      </c>
      <c r="O418" s="47"/>
      <c r="P418" s="47"/>
    </row>
    <row r="419" spans="1:16">
      <c r="A419" s="99"/>
      <c r="B419" s="91">
        <f t="shared" si="6"/>
        <v>43958</v>
      </c>
      <c r="C419" s="98">
        <f>IF(Data!E357&gt;0,Data!E357,E262)</f>
        <v>56.6</v>
      </c>
      <c r="D419" s="98">
        <f>IF(Data!F357&gt;0,Data!F357,F262)</f>
        <v>59.4</v>
      </c>
      <c r="E419" s="98">
        <f>IF(Data!G357&gt;0,Data!G357,G262)</f>
        <v>59.1</v>
      </c>
      <c r="F419" s="98">
        <f>IF(Data!H357&gt;0,Data!H357,H262)</f>
        <v>59.7</v>
      </c>
      <c r="G419" s="98">
        <f>IF(Data!I357&gt;0,Data!I357,I262)</f>
        <v>61.6</v>
      </c>
      <c r="H419" s="98">
        <f>IF(Data!J357&gt;0,Data!J357,J262)</f>
        <v>59.7</v>
      </c>
      <c r="I419" s="98">
        <f>IF(Data!K357&gt;0,Data!K357,K262)</f>
        <v>60.6</v>
      </c>
      <c r="J419" s="98">
        <f>IF(Data!L357&gt;0,Data!L357,L262)</f>
        <v>57.6</v>
      </c>
      <c r="K419" s="98">
        <f>IF(Data!M357&gt;0,Data!M357,M262)</f>
        <v>52.394000000000005</v>
      </c>
      <c r="L419" s="98">
        <f>IF(Data!N357&gt;0,Data!N357,N262)</f>
        <v>53.006</v>
      </c>
      <c r="M419" s="98">
        <f>IF(Data!O357&gt;0,Data!O357,O262)</f>
        <v>56.008000000000003</v>
      </c>
      <c r="N419" s="98">
        <f>IF(Data!P357&gt;0,Data!P357,P262)</f>
        <v>57.408000000000001</v>
      </c>
      <c r="O419" s="47"/>
      <c r="P419" s="47"/>
    </row>
    <row r="420" spans="1:16">
      <c r="A420" s="99"/>
      <c r="B420" s="91">
        <f t="shared" si="6"/>
        <v>43965</v>
      </c>
      <c r="C420" s="98">
        <f>IF(Data!E358&gt;0,Data!E358,E263)</f>
        <v>56.6</v>
      </c>
      <c r="D420" s="98">
        <f>IF(Data!F358&gt;0,Data!F358,F263)</f>
        <v>59.4</v>
      </c>
      <c r="E420" s="98">
        <f>IF(Data!G358&gt;0,Data!G358,G263)</f>
        <v>59.1</v>
      </c>
      <c r="F420" s="98">
        <f>IF(Data!H358&gt;0,Data!H358,H263)</f>
        <v>59.7</v>
      </c>
      <c r="G420" s="98">
        <f>IF(Data!I358&gt;0,Data!I358,I263)</f>
        <v>61.6</v>
      </c>
      <c r="H420" s="98">
        <f>IF(Data!J358&gt;0,Data!J358,J263)</f>
        <v>59.7</v>
      </c>
      <c r="I420" s="98">
        <f>IF(Data!K358&gt;0,Data!K358,K263)</f>
        <v>60.6</v>
      </c>
      <c r="J420" s="98">
        <f>IF(Data!L358&gt;0,Data!L358,L263)</f>
        <v>57.6</v>
      </c>
      <c r="K420" s="98">
        <f>IF(Data!M358&gt;0,Data!M358,M263)</f>
        <v>48.083500000000001</v>
      </c>
      <c r="L420" s="98">
        <f>IF(Data!N358&gt;0,Data!N358,N263)</f>
        <v>51.066000000000003</v>
      </c>
      <c r="M420" s="98">
        <f>IF(Data!O358&gt;0,Data!O358,O263)</f>
        <v>54.068000000000005</v>
      </c>
      <c r="N420" s="98">
        <f>IF(Data!P358&gt;0,Data!P358,P263)</f>
        <v>55.468000000000004</v>
      </c>
      <c r="O420" s="47"/>
      <c r="P420" s="47"/>
    </row>
    <row r="421" spans="1:16">
      <c r="A421" s="99"/>
      <c r="B421" s="91">
        <f t="shared" si="6"/>
        <v>43972</v>
      </c>
      <c r="C421" s="98">
        <f>IF(Data!E359&gt;0,Data!E359,E264)</f>
        <v>56.6</v>
      </c>
      <c r="D421" s="98">
        <f>IF(Data!F359&gt;0,Data!F359,F264)</f>
        <v>59.4</v>
      </c>
      <c r="E421" s="98">
        <f>IF(Data!G359&gt;0,Data!G359,G264)</f>
        <v>59.1</v>
      </c>
      <c r="F421" s="98">
        <f>IF(Data!H359&gt;0,Data!H359,H264)</f>
        <v>59.7</v>
      </c>
      <c r="G421" s="98">
        <f>IF(Data!I359&gt;0,Data!I359,I264)</f>
        <v>61.6</v>
      </c>
      <c r="H421" s="98">
        <f>IF(Data!J359&gt;0,Data!J359,J264)</f>
        <v>59.7</v>
      </c>
      <c r="I421" s="98">
        <f>IF(Data!K359&gt;0,Data!K359,K264)</f>
        <v>60.6</v>
      </c>
      <c r="J421" s="98">
        <f>IF(Data!L359&gt;0,Data!L359,L264)</f>
        <v>57.6</v>
      </c>
      <c r="K421" s="98">
        <f>IF(Data!M359&gt;0,Data!M359,M264)</f>
        <v>51.387</v>
      </c>
      <c r="L421" s="98">
        <f>IF(Data!N359&gt;0,Data!N359,N264)</f>
        <v>53.526000000000003</v>
      </c>
      <c r="M421" s="98">
        <f>IF(Data!O359&gt;0,Data!O359,O264)</f>
        <v>56.528000000000006</v>
      </c>
      <c r="N421" s="98">
        <f>IF(Data!P359&gt;0,Data!P359,P264)</f>
        <v>57.928000000000004</v>
      </c>
      <c r="O421" s="47"/>
      <c r="P421" s="47"/>
    </row>
    <row r="422" spans="1:16">
      <c r="A422" s="99"/>
      <c r="B422" s="91">
        <f t="shared" si="6"/>
        <v>43979</v>
      </c>
      <c r="C422" s="98">
        <f>IF(Data!E360&gt;0,Data!E360,E265)</f>
        <v>56.6</v>
      </c>
      <c r="D422" s="98">
        <f>IF(Data!F360&gt;0,Data!F360,F265)</f>
        <v>59.4</v>
      </c>
      <c r="E422" s="98">
        <f>IF(Data!G360&gt;0,Data!G360,G265)</f>
        <v>59.1</v>
      </c>
      <c r="F422" s="98">
        <f>IF(Data!H360&gt;0,Data!H360,H265)</f>
        <v>59.7</v>
      </c>
      <c r="G422" s="98">
        <f>IF(Data!I360&gt;0,Data!I360,I265)</f>
        <v>61.6</v>
      </c>
      <c r="H422" s="98">
        <f>IF(Data!J360&gt;0,Data!J360,J265)</f>
        <v>59.7</v>
      </c>
      <c r="I422" s="98">
        <f>IF(Data!K360&gt;0,Data!K360,K265)</f>
        <v>60.6</v>
      </c>
      <c r="J422" s="98">
        <f>IF(Data!L360&gt;0,Data!L360,L265)</f>
        <v>57.6</v>
      </c>
      <c r="K422" s="98">
        <f>IF(Data!M360&gt;0,Data!M360,M265)</f>
        <v>51.387</v>
      </c>
      <c r="L422" s="98">
        <f>IF(Data!N360&gt;0,Data!N360,N265)</f>
        <v>53.736000000000004</v>
      </c>
      <c r="M422" s="98">
        <f>IF(Data!O360&gt;0,Data!O360,O265)</f>
        <v>56.738000000000007</v>
      </c>
      <c r="N422" s="98">
        <f>IF(Data!P360&gt;0,Data!P360,P265)</f>
        <v>58.138000000000005</v>
      </c>
      <c r="O422" s="47"/>
      <c r="P422" s="47"/>
    </row>
    <row r="423" spans="1:16">
      <c r="A423" s="99"/>
      <c r="B423" s="91">
        <f t="shared" si="6"/>
        <v>43986</v>
      </c>
      <c r="C423" s="98">
        <f>IF(Data!E361&gt;0,Data!E361,E266)</f>
        <v>56.6</v>
      </c>
      <c r="D423" s="98">
        <f>IF(Data!F361&gt;0,Data!F361,F266)</f>
        <v>59.4</v>
      </c>
      <c r="E423" s="98">
        <f>IF(Data!G361&gt;0,Data!G361,G266)</f>
        <v>59.1</v>
      </c>
      <c r="F423" s="98">
        <f>IF(Data!H361&gt;0,Data!H361,H266)</f>
        <v>59.7</v>
      </c>
      <c r="G423" s="98">
        <f>IF(Data!I361&gt;0,Data!I361,I266)</f>
        <v>61.6</v>
      </c>
      <c r="H423" s="98">
        <f>IF(Data!J361&gt;0,Data!J361,J266)</f>
        <v>59.7</v>
      </c>
      <c r="I423" s="98">
        <f>IF(Data!K361&gt;0,Data!K361,K266)</f>
        <v>60.6</v>
      </c>
      <c r="J423" s="98">
        <f>IF(Data!L361&gt;0,Data!L361,L266)</f>
        <v>57.6</v>
      </c>
      <c r="K423" s="98">
        <f>IF(Data!M361&gt;0,Data!M361,M266)</f>
        <v>55</v>
      </c>
      <c r="L423" s="98">
        <f>IF(Data!N361&gt;0,Data!N361,N266)</f>
        <v>53.246000000000002</v>
      </c>
      <c r="M423" s="98">
        <f>IF(Data!O361&gt;0,Data!O361,O266)</f>
        <v>56.248000000000005</v>
      </c>
      <c r="N423" s="98">
        <f>IF(Data!P361&gt;0,Data!P361,P266)</f>
        <v>57.648000000000003</v>
      </c>
      <c r="O423" s="47"/>
      <c r="P423" s="47"/>
    </row>
    <row r="424" spans="1:16">
      <c r="A424" s="99"/>
      <c r="B424" s="91">
        <f t="shared" si="6"/>
        <v>43993</v>
      </c>
      <c r="C424" s="98">
        <f>IF(Data!E362&gt;0,Data!E362,E267)</f>
        <v>56.6</v>
      </c>
      <c r="D424" s="98">
        <f>IF(Data!F362&gt;0,Data!F362,F267)</f>
        <v>59.4</v>
      </c>
      <c r="E424" s="98">
        <f>IF(Data!G362&gt;0,Data!G362,G267)</f>
        <v>59.1</v>
      </c>
      <c r="F424" s="98">
        <f>IF(Data!H362&gt;0,Data!H362,H267)</f>
        <v>59.7</v>
      </c>
      <c r="G424" s="98">
        <f>IF(Data!I362&gt;0,Data!I362,I267)</f>
        <v>61.6</v>
      </c>
      <c r="H424" s="98">
        <f>IF(Data!J362&gt;0,Data!J362,J267)</f>
        <v>59.7</v>
      </c>
      <c r="I424" s="98">
        <f>IF(Data!K362&gt;0,Data!K362,K267)</f>
        <v>60.6</v>
      </c>
      <c r="J424" s="98">
        <f>IF(Data!L362&gt;0,Data!L362,L267)</f>
        <v>57.6</v>
      </c>
      <c r="K424" s="98">
        <f>IF(Data!M362&gt;0,Data!M362,M267)</f>
        <v>55</v>
      </c>
      <c r="L424" s="98">
        <f>IF(Data!N362&gt;0,Data!N362,N267)</f>
        <v>55.676000000000002</v>
      </c>
      <c r="M424" s="98">
        <f>IF(Data!O362&gt;0,Data!O362,O267)</f>
        <v>58.678000000000004</v>
      </c>
      <c r="N424" s="98">
        <f>IF(Data!P362&gt;0,Data!P362,P267)</f>
        <v>60.078000000000003</v>
      </c>
      <c r="O424" s="47"/>
      <c r="P424" s="47"/>
    </row>
    <row r="425" spans="1:16">
      <c r="A425" s="99"/>
      <c r="B425" s="91">
        <f t="shared" si="6"/>
        <v>44000</v>
      </c>
      <c r="C425" s="98">
        <f>IF(Data!E363&gt;0,Data!E363,E268)</f>
        <v>56.6</v>
      </c>
      <c r="D425" s="98">
        <f>IF(Data!F363&gt;0,Data!F363,F268)</f>
        <v>59.4</v>
      </c>
      <c r="E425" s="98">
        <f>IF(Data!G363&gt;0,Data!G363,G268)</f>
        <v>59.1</v>
      </c>
      <c r="F425" s="98">
        <f>IF(Data!H363&gt;0,Data!H363,H268)</f>
        <v>59.7</v>
      </c>
      <c r="G425" s="98">
        <f>IF(Data!I363&gt;0,Data!I363,I268)</f>
        <v>61.6</v>
      </c>
      <c r="H425" s="98">
        <f>IF(Data!J363&gt;0,Data!J363,J268)</f>
        <v>59.7</v>
      </c>
      <c r="I425" s="98">
        <f>IF(Data!K363&gt;0,Data!K363,K268)</f>
        <v>60.6</v>
      </c>
      <c r="J425" s="98">
        <f>IF(Data!L363&gt;0,Data!L363,L268)</f>
        <v>57.6</v>
      </c>
      <c r="K425" s="98">
        <f>IF(Data!M363&gt;0,Data!M363,M268)</f>
        <v>55</v>
      </c>
      <c r="L425" s="98">
        <f>IF(Data!N363&gt;0,Data!N363,N268)</f>
        <v>55.696000000000005</v>
      </c>
      <c r="M425" s="98">
        <f>IF(Data!O363&gt;0,Data!O363,O268)</f>
        <v>58.698000000000008</v>
      </c>
      <c r="N425" s="98">
        <f>IF(Data!P363&gt;0,Data!P363,P268)</f>
        <v>60.098000000000006</v>
      </c>
      <c r="O425" s="47"/>
      <c r="P425" s="47"/>
    </row>
    <row r="426" spans="1:16">
      <c r="A426" s="99"/>
      <c r="B426" s="91">
        <f t="shared" si="6"/>
        <v>44007</v>
      </c>
      <c r="C426" s="98">
        <f>IF(Data!E364&gt;0,Data!E364,E269)</f>
        <v>56.6</v>
      </c>
      <c r="D426" s="98">
        <f>IF(Data!F364&gt;0,Data!F364,F269)</f>
        <v>59.4</v>
      </c>
      <c r="E426" s="98">
        <f>IF(Data!G364&gt;0,Data!G364,G269)</f>
        <v>59.1</v>
      </c>
      <c r="F426" s="98">
        <f>IF(Data!H364&gt;0,Data!H364,H269)</f>
        <v>59.7</v>
      </c>
      <c r="G426" s="98">
        <f>IF(Data!I364&gt;0,Data!I364,I269)</f>
        <v>61.6</v>
      </c>
      <c r="H426" s="98">
        <f>IF(Data!J364&gt;0,Data!J364,J269)</f>
        <v>59.7</v>
      </c>
      <c r="I426" s="98">
        <f>IF(Data!K364&gt;0,Data!K364,K269)</f>
        <v>60.6</v>
      </c>
      <c r="J426" s="98">
        <f>IF(Data!L364&gt;0,Data!L364,L269)</f>
        <v>57.6</v>
      </c>
      <c r="K426" s="98">
        <f>IF(Data!M364&gt;0,Data!M364,M269)</f>
        <v>55</v>
      </c>
      <c r="L426" s="98">
        <f>IF(Data!N364&gt;0,Data!N364,N269)</f>
        <v>56.846000000000004</v>
      </c>
      <c r="M426" s="98">
        <f>IF(Data!O364&gt;0,Data!O364,O269)</f>
        <v>59.848000000000006</v>
      </c>
      <c r="N426" s="98">
        <f>IF(Data!P364&gt;0,Data!P364,P269)</f>
        <v>61.248000000000005</v>
      </c>
      <c r="O426" s="47"/>
      <c r="P426" s="47"/>
    </row>
    <row r="427" spans="1:16">
      <c r="A427" s="99"/>
      <c r="B427" s="91">
        <f t="shared" si="6"/>
        <v>44014</v>
      </c>
      <c r="C427" s="98">
        <f>IF(Data!E365&gt;0,Data!E365,E270)</f>
        <v>56.6</v>
      </c>
      <c r="D427" s="98">
        <f>IF(Data!F365&gt;0,Data!F365,F270)</f>
        <v>59.4</v>
      </c>
      <c r="E427" s="98">
        <f>IF(Data!G365&gt;0,Data!G365,G270)</f>
        <v>59.1</v>
      </c>
      <c r="F427" s="98">
        <f>IF(Data!H365&gt;0,Data!H365,H270)</f>
        <v>59.7</v>
      </c>
      <c r="G427" s="98">
        <f>IF(Data!I365&gt;0,Data!I365,I270)</f>
        <v>61.6</v>
      </c>
      <c r="H427" s="98">
        <f>IF(Data!J365&gt;0,Data!J365,J270)</f>
        <v>59.7</v>
      </c>
      <c r="I427" s="98">
        <f>IF(Data!K365&gt;0,Data!K365,K270)</f>
        <v>60.6</v>
      </c>
      <c r="J427" s="98">
        <f>IF(Data!L365&gt;0,Data!L365,L270)</f>
        <v>57.6</v>
      </c>
      <c r="K427" s="98">
        <f>IF(Data!M365&gt;0,Data!M365,M270)</f>
        <v>55</v>
      </c>
      <c r="L427" s="98">
        <f>IF(Data!N365&gt;0,Data!N365,N270)</f>
        <v>54.9</v>
      </c>
      <c r="M427" s="98">
        <f>IF(Data!O365&gt;0,Data!O365,O270)</f>
        <v>60.488000000000007</v>
      </c>
      <c r="N427" s="98">
        <f>IF(Data!P365&gt;0,Data!P365,P270)</f>
        <v>61.888000000000005</v>
      </c>
      <c r="O427" s="47"/>
      <c r="P427" s="47"/>
    </row>
    <row r="428" spans="1:16">
      <c r="A428" s="99"/>
      <c r="B428" s="91">
        <f t="shared" si="6"/>
        <v>44021</v>
      </c>
      <c r="C428" s="98">
        <f>IF(Data!E366&gt;0,Data!E366,E271)</f>
        <v>56.6</v>
      </c>
      <c r="D428" s="98">
        <f>IF(Data!F366&gt;0,Data!F366,F271)</f>
        <v>59.4</v>
      </c>
      <c r="E428" s="98">
        <f>IF(Data!G366&gt;0,Data!G366,G271)</f>
        <v>59.1</v>
      </c>
      <c r="F428" s="98">
        <f>IF(Data!H366&gt;0,Data!H366,H271)</f>
        <v>59.7</v>
      </c>
      <c r="G428" s="98">
        <f>IF(Data!I366&gt;0,Data!I366,I271)</f>
        <v>61.6</v>
      </c>
      <c r="H428" s="98">
        <f>IF(Data!J366&gt;0,Data!J366,J271)</f>
        <v>59.7</v>
      </c>
      <c r="I428" s="98">
        <f>IF(Data!K366&gt;0,Data!K366,K271)</f>
        <v>60.6</v>
      </c>
      <c r="J428" s="98">
        <f>IF(Data!L366&gt;0,Data!L366,L271)</f>
        <v>57.6</v>
      </c>
      <c r="K428" s="98">
        <f>IF(Data!M366&gt;0,Data!M366,M271)</f>
        <v>55</v>
      </c>
      <c r="L428" s="98">
        <f>IF(Data!N366&gt;0,Data!N366,N271)</f>
        <v>54.9</v>
      </c>
      <c r="M428" s="98">
        <f>IF(Data!O366&gt;0,Data!O366,O271)</f>
        <v>61.728000000000002</v>
      </c>
      <c r="N428" s="98">
        <f>IF(Data!P366&gt;0,Data!P366,P271)</f>
        <v>63.128</v>
      </c>
      <c r="O428" s="47"/>
      <c r="P428" s="47"/>
    </row>
    <row r="429" spans="1:16">
      <c r="A429" s="99"/>
      <c r="B429" s="91">
        <f t="shared" si="6"/>
        <v>44028</v>
      </c>
      <c r="C429" s="98">
        <f>IF(Data!E367&gt;0,Data!E367,E272)</f>
        <v>56.6</v>
      </c>
      <c r="D429" s="98">
        <f>IF(Data!F367&gt;0,Data!F367,F272)</f>
        <v>59.4</v>
      </c>
      <c r="E429" s="98">
        <f>IF(Data!G367&gt;0,Data!G367,G272)</f>
        <v>59.1</v>
      </c>
      <c r="F429" s="98">
        <f>IF(Data!H367&gt;0,Data!H367,H272)</f>
        <v>59.7</v>
      </c>
      <c r="G429" s="98">
        <f>IF(Data!I367&gt;0,Data!I367,I272)</f>
        <v>61.6</v>
      </c>
      <c r="H429" s="98">
        <f>IF(Data!J367&gt;0,Data!J367,J272)</f>
        <v>59.7</v>
      </c>
      <c r="I429" s="98">
        <f>IF(Data!K367&gt;0,Data!K367,K272)</f>
        <v>60.6</v>
      </c>
      <c r="J429" s="98">
        <f>IF(Data!L367&gt;0,Data!L367,L272)</f>
        <v>57.6</v>
      </c>
      <c r="K429" s="98">
        <f>IF(Data!M367&gt;0,Data!M367,M272)</f>
        <v>55</v>
      </c>
      <c r="L429" s="98">
        <f>IF(Data!N367&gt;0,Data!N367,N272)</f>
        <v>54.9</v>
      </c>
      <c r="M429" s="98">
        <f>IF(Data!O367&gt;0,Data!O367,O272)</f>
        <v>62.018000000000008</v>
      </c>
      <c r="N429" s="98">
        <f>IF(Data!P367&gt;0,Data!P367,P272)</f>
        <v>63.418000000000006</v>
      </c>
      <c r="O429" s="47"/>
      <c r="P429" s="47"/>
    </row>
    <row r="430" spans="1:16">
      <c r="A430" s="99"/>
      <c r="B430" s="91">
        <f t="shared" si="6"/>
        <v>44035</v>
      </c>
      <c r="C430" s="98">
        <f>IF(Data!E368&gt;0,Data!E368,E273)</f>
        <v>56.6</v>
      </c>
      <c r="D430" s="98">
        <f>IF(Data!F368&gt;0,Data!F368,F273)</f>
        <v>59.4</v>
      </c>
      <c r="E430" s="98">
        <f>IF(Data!G368&gt;0,Data!G368,G273)</f>
        <v>59.1</v>
      </c>
      <c r="F430" s="98">
        <f>IF(Data!H368&gt;0,Data!H368,H273)</f>
        <v>59.7</v>
      </c>
      <c r="G430" s="98">
        <f>IF(Data!I368&gt;0,Data!I368,I273)</f>
        <v>61.6</v>
      </c>
      <c r="H430" s="98">
        <f>IF(Data!J368&gt;0,Data!J368,J273)</f>
        <v>59.7</v>
      </c>
      <c r="I430" s="98">
        <f>IF(Data!K368&gt;0,Data!K368,K273)</f>
        <v>60.6</v>
      </c>
      <c r="J430" s="98">
        <f>IF(Data!L368&gt;0,Data!L368,L273)</f>
        <v>57.6</v>
      </c>
      <c r="K430" s="98">
        <f>IF(Data!M368&gt;0,Data!M368,M273)</f>
        <v>55</v>
      </c>
      <c r="L430" s="98">
        <f>IF(Data!N368&gt;0,Data!N368,N273)</f>
        <v>54.9</v>
      </c>
      <c r="M430" s="98" t="str">
        <f>IF(Data!O368&gt;0,Data!O368,O273)</f>
        <v/>
      </c>
      <c r="N430" s="98" t="str">
        <f>IF(Data!P368&gt;0,Data!P368,P273)</f>
        <v/>
      </c>
      <c r="O430" s="47"/>
      <c r="P430" s="47"/>
    </row>
    <row r="431" spans="1:16">
      <c r="A431" s="99"/>
      <c r="B431" s="91"/>
      <c r="C431" s="98" t="str">
        <f>IF(Data!E369&gt;0,Data!E369,E274)</f>
        <v/>
      </c>
      <c r="D431" s="98" t="str">
        <f>IF(Data!F369&gt;0,Data!F369,F274)</f>
        <v/>
      </c>
      <c r="E431" s="98" t="str">
        <f>IF(Data!G369&gt;0,Data!G369,G274)</f>
        <v/>
      </c>
      <c r="F431" s="98" t="str">
        <f>IF(Data!H369&gt;0,Data!H369,H274)</f>
        <v/>
      </c>
      <c r="G431" s="98" t="str">
        <f>IF(Data!I369&gt;0,Data!I369,I274)</f>
        <v/>
      </c>
      <c r="H431" s="98" t="str">
        <f>IF(Data!J369&gt;0,Data!J369,J274)</f>
        <v/>
      </c>
      <c r="I431" s="98" t="str">
        <f>IF(Data!K369&gt;0,Data!K369,K274)</f>
        <v/>
      </c>
      <c r="J431" s="98" t="str">
        <f>IF(Data!L369&gt;0,Data!L369,L274)</f>
        <v/>
      </c>
      <c r="K431" s="98" t="str">
        <f>IF(Data!M369&gt;0,Data!M369,M274)</f>
        <v/>
      </c>
      <c r="L431" s="98" t="str">
        <f>IF(Data!N369&gt;0,Data!N369,N274)</f>
        <v/>
      </c>
      <c r="M431" s="98" t="str">
        <f>IF(Data!O369&gt;0,Data!O369,O274)</f>
        <v/>
      </c>
      <c r="N431" s="98" t="str">
        <f>IF(Data!P369&gt;0,Data!P369,P274)</f>
        <v/>
      </c>
      <c r="O431" s="47"/>
      <c r="P431" s="47"/>
    </row>
    <row r="432" spans="1:16">
      <c r="A432" s="99"/>
      <c r="B432" s="91"/>
      <c r="C432" s="98" t="str">
        <f>IF(Data!E370&gt;0,Data!E370,E275)</f>
        <v/>
      </c>
      <c r="D432" s="98" t="str">
        <f>IF(Data!F370&gt;0,Data!F370,F275)</f>
        <v/>
      </c>
      <c r="E432" s="98" t="str">
        <f>IF(Data!G370&gt;0,Data!G370,G275)</f>
        <v/>
      </c>
      <c r="F432" s="98" t="str">
        <f>IF(Data!H370&gt;0,Data!H370,H275)</f>
        <v/>
      </c>
      <c r="G432" s="98" t="str">
        <f>IF(Data!I370&gt;0,Data!I370,I275)</f>
        <v/>
      </c>
      <c r="H432" s="98" t="str">
        <f>IF(Data!J370&gt;0,Data!J370,J275)</f>
        <v/>
      </c>
      <c r="I432" s="98" t="str">
        <f>IF(Data!K370&gt;0,Data!K370,K275)</f>
        <v/>
      </c>
      <c r="J432" s="98" t="str">
        <f>IF(Data!L370&gt;0,Data!L370,L275)</f>
        <v/>
      </c>
      <c r="K432" s="98" t="str">
        <f>IF(Data!M370&gt;0,Data!M370,M275)</f>
        <v/>
      </c>
      <c r="L432" s="98" t="str">
        <f>IF(Data!N370&gt;0,Data!N370,N275)</f>
        <v/>
      </c>
      <c r="M432" s="98" t="str">
        <f>IF(Data!O370&gt;0,Data!O370,O275)</f>
        <v/>
      </c>
      <c r="N432" s="98" t="str">
        <f>IF(Data!P370&gt;0,Data!P370,P275)</f>
        <v/>
      </c>
      <c r="O432" s="47"/>
      <c r="P432" s="47"/>
    </row>
    <row r="433" spans="1:16">
      <c r="A433" s="99"/>
      <c r="B433" s="91"/>
      <c r="C433" s="98" t="str">
        <f>IF(Data!E371&gt;0,Data!E371,E276)</f>
        <v/>
      </c>
      <c r="D433" s="98" t="str">
        <f>IF(Data!F371&gt;0,Data!F371,F276)</f>
        <v/>
      </c>
      <c r="E433" s="98" t="str">
        <f>IF(Data!G371&gt;0,Data!G371,G276)</f>
        <v/>
      </c>
      <c r="F433" s="98" t="str">
        <f>IF(Data!H371&gt;0,Data!H371,H276)</f>
        <v/>
      </c>
      <c r="G433" s="98" t="str">
        <f>IF(Data!I371&gt;0,Data!I371,I276)</f>
        <v/>
      </c>
      <c r="H433" s="98" t="str">
        <f>IF(Data!J371&gt;0,Data!J371,J276)</f>
        <v/>
      </c>
      <c r="I433" s="98" t="str">
        <f>IF(Data!K371&gt;0,Data!K371,K276)</f>
        <v/>
      </c>
      <c r="J433" s="98" t="str">
        <f>IF(Data!L371&gt;0,Data!L371,L276)</f>
        <v/>
      </c>
      <c r="K433" s="98" t="str">
        <f>IF(Data!M371&gt;0,Data!M371,M276)</f>
        <v/>
      </c>
      <c r="L433" s="98" t="str">
        <f>IF(Data!N371&gt;0,Data!N371,N276)</f>
        <v/>
      </c>
      <c r="M433" s="98" t="str">
        <f>IF(Data!O371&gt;0,Data!O371,O276)</f>
        <v/>
      </c>
      <c r="N433" s="98" t="str">
        <f>IF(Data!P371&gt;0,Data!P371,P276)</f>
        <v/>
      </c>
      <c r="O433" s="47"/>
      <c r="P433" s="47"/>
    </row>
    <row r="434" spans="1:16">
      <c r="A434" s="100"/>
      <c r="B434" s="91"/>
      <c r="C434" s="98" t="str">
        <f>IF(Data!E372&gt;0,Data!E372,E277)</f>
        <v/>
      </c>
      <c r="D434" s="98" t="str">
        <f>IF(Data!F372&gt;0,Data!F372,F277)</f>
        <v/>
      </c>
      <c r="E434" s="98" t="str">
        <f>IF(Data!G372&gt;0,Data!G372,G277)</f>
        <v/>
      </c>
      <c r="F434" s="98" t="str">
        <f>IF(Data!H372&gt;0,Data!H372,H277)</f>
        <v/>
      </c>
      <c r="G434" s="98" t="str">
        <f>IF(Data!I372&gt;0,Data!I372,I277)</f>
        <v/>
      </c>
      <c r="H434" s="98" t="str">
        <f>IF(Data!J372&gt;0,Data!J372,J277)</f>
        <v/>
      </c>
      <c r="I434" s="98" t="str">
        <f>IF(Data!K372&gt;0,Data!K372,K277)</f>
        <v/>
      </c>
      <c r="J434" s="98" t="str">
        <f>IF(Data!L372&gt;0,Data!L372,L277)</f>
        <v/>
      </c>
      <c r="K434" s="98" t="str">
        <f>IF(Data!M372&gt;0,Data!M372,M277)</f>
        <v/>
      </c>
      <c r="L434" s="98" t="str">
        <f>IF(Data!N372&gt;0,Data!N372,N277)</f>
        <v/>
      </c>
      <c r="M434" s="98" t="str">
        <f>IF(Data!O372&gt;0,Data!O372,O277)</f>
        <v/>
      </c>
      <c r="N434" s="98" t="str">
        <f>IF(Data!P372&gt;0,Data!P372,P277)</f>
        <v/>
      </c>
      <c r="O434" s="47"/>
      <c r="P434" s="47"/>
    </row>
    <row r="435" spans="1:16">
      <c r="A435" s="100"/>
      <c r="B435" s="91"/>
      <c r="C435" s="98" t="str">
        <f>IF(Data!E373&gt;0,Data!E373,E278)</f>
        <v/>
      </c>
      <c r="D435" s="98" t="str">
        <f>IF(Data!F373&gt;0,Data!F373,F278)</f>
        <v/>
      </c>
      <c r="E435" s="98" t="str">
        <f>IF(Data!G373&gt;0,Data!G373,G278)</f>
        <v/>
      </c>
      <c r="F435" s="98" t="str">
        <f>IF(Data!H373&gt;0,Data!H373,H278)</f>
        <v/>
      </c>
      <c r="G435" s="98" t="str">
        <f>IF(Data!I373&gt;0,Data!I373,I278)</f>
        <v/>
      </c>
      <c r="H435" s="98" t="str">
        <f>IF(Data!J373&gt;0,Data!J373,J278)</f>
        <v/>
      </c>
      <c r="I435" s="98" t="str">
        <f>IF(Data!K373&gt;0,Data!K373,K278)</f>
        <v/>
      </c>
      <c r="J435" s="98" t="str">
        <f>IF(Data!L373&gt;0,Data!L373,L278)</f>
        <v/>
      </c>
      <c r="K435" s="98" t="str">
        <f>IF(Data!M373&gt;0,Data!M373,M278)</f>
        <v/>
      </c>
      <c r="L435" s="98" t="str">
        <f>IF(Data!N373&gt;0,Data!N373,N278)</f>
        <v/>
      </c>
      <c r="M435" s="98" t="str">
        <f>IF(Data!O373&gt;0,Data!O373,O278)</f>
        <v/>
      </c>
      <c r="N435" s="98" t="str">
        <f>IF(Data!P373&gt;0,Data!P373,P278)</f>
        <v/>
      </c>
      <c r="O435" s="47"/>
      <c r="P435" s="47"/>
    </row>
    <row r="436" spans="1:16" ht="13.8" thickBot="1">
      <c r="A436" s="101"/>
      <c r="B436" s="102"/>
      <c r="C436" s="103"/>
      <c r="D436" s="103"/>
      <c r="E436" s="103"/>
      <c r="F436" s="103"/>
      <c r="G436" s="103"/>
      <c r="H436" s="103"/>
      <c r="I436" s="103"/>
      <c r="J436" s="103"/>
      <c r="K436" s="103"/>
      <c r="L436" s="103"/>
      <c r="M436" s="103"/>
      <c r="N436" s="103"/>
      <c r="O436" s="48"/>
      <c r="P436" s="48"/>
    </row>
    <row r="437" spans="1:16">
      <c r="A437" s="179" t="s">
        <v>110</v>
      </c>
      <c r="B437" s="96"/>
      <c r="C437" s="96"/>
      <c r="D437" s="96"/>
      <c r="E437" s="96"/>
      <c r="F437" s="96"/>
      <c r="G437" s="96"/>
      <c r="H437" s="96"/>
      <c r="I437" s="96"/>
      <c r="J437" s="96"/>
      <c r="K437" s="96"/>
      <c r="L437" s="96"/>
      <c r="M437" s="96"/>
      <c r="N437" s="96"/>
      <c r="O437" s="47"/>
      <c r="P437" s="47"/>
    </row>
    <row r="440" spans="1:16" ht="13.8" thickBot="1">
      <c r="A440" s="95" t="s">
        <v>363</v>
      </c>
      <c r="B440" s="95"/>
      <c r="C440" s="95"/>
      <c r="D440" s="95"/>
      <c r="E440" s="95"/>
      <c r="F440" s="95"/>
      <c r="G440" s="95"/>
      <c r="H440" s="95"/>
      <c r="I440" s="95"/>
      <c r="J440" s="95"/>
      <c r="K440" s="95"/>
      <c r="L440" s="95"/>
      <c r="M440" s="95"/>
      <c r="N440" s="92"/>
      <c r="O440" s="92"/>
      <c r="P440" s="92"/>
    </row>
    <row r="441" spans="1:16">
      <c r="A441" s="96" t="s">
        <v>29</v>
      </c>
      <c r="B441" s="174" t="s">
        <v>33</v>
      </c>
      <c r="C441" s="592" t="s">
        <v>51</v>
      </c>
      <c r="D441" s="592"/>
      <c r="E441" s="589" t="s">
        <v>34</v>
      </c>
      <c r="F441" s="589"/>
      <c r="G441" s="589"/>
      <c r="H441" s="589"/>
      <c r="I441" s="589"/>
      <c r="J441" s="589"/>
      <c r="K441" s="589"/>
      <c r="L441" s="589"/>
      <c r="M441" s="589"/>
      <c r="N441" s="589"/>
      <c r="O441" s="589"/>
      <c r="P441" s="589"/>
    </row>
    <row r="442" spans="1:16" ht="13.8" thickBot="1">
      <c r="A442" s="103" t="s">
        <v>52</v>
      </c>
      <c r="B442" s="175" t="s">
        <v>49</v>
      </c>
      <c r="C442" s="92"/>
      <c r="D442" s="92"/>
      <c r="E442" s="448" t="s">
        <v>80</v>
      </c>
      <c r="F442" s="449" t="s">
        <v>69</v>
      </c>
      <c r="G442" s="449" t="s">
        <v>70</v>
      </c>
      <c r="H442" s="449" t="s">
        <v>71</v>
      </c>
      <c r="I442" s="449" t="s">
        <v>72</v>
      </c>
      <c r="J442" s="449" t="s">
        <v>73</v>
      </c>
      <c r="K442" s="449" t="s">
        <v>74</v>
      </c>
      <c r="L442" s="449" t="s">
        <v>75</v>
      </c>
      <c r="M442" s="449" t="s">
        <v>76</v>
      </c>
      <c r="N442" s="449" t="s">
        <v>77</v>
      </c>
      <c r="O442" s="449" t="s">
        <v>78</v>
      </c>
      <c r="P442" s="449" t="s">
        <v>79</v>
      </c>
    </row>
    <row r="443" spans="1:16">
      <c r="A443" s="96"/>
      <c r="B443" s="105"/>
      <c r="C443" s="106"/>
      <c r="D443" s="106"/>
      <c r="E443" s="629" t="s">
        <v>159</v>
      </c>
      <c r="F443" s="630"/>
      <c r="G443" s="630"/>
      <c r="H443" s="630"/>
      <c r="I443" s="630"/>
      <c r="J443" s="630"/>
      <c r="K443" s="630"/>
      <c r="L443" s="630"/>
      <c r="M443" s="630"/>
      <c r="N443" s="630"/>
      <c r="O443" s="630"/>
      <c r="P443" s="630"/>
    </row>
    <row r="444" spans="1:16">
      <c r="A444" s="90">
        <v>2019</v>
      </c>
      <c r="B444" s="91">
        <v>43587</v>
      </c>
      <c r="C444" s="588" t="s">
        <v>239</v>
      </c>
      <c r="D444" s="587"/>
      <c r="E444" s="98" t="e">
        <f>IF(C366="","",C366*Data!C$624)</f>
        <v>#REF!</v>
      </c>
      <c r="F444" s="98" t="e">
        <f>IF(D366="","",D366*Data!D$624)</f>
        <v>#REF!</v>
      </c>
      <c r="G444" s="98" t="e">
        <f>IF(E366="","",E366*Data!E$624)</f>
        <v>#REF!</v>
      </c>
      <c r="H444" s="98" t="e">
        <f>IF(F366="","",F366*Data!F$624)</f>
        <v>#REF!</v>
      </c>
      <c r="I444" s="98" t="e">
        <f>IF(G366="","",G366*Data!G$624)</f>
        <v>#REF!</v>
      </c>
      <c r="J444" s="98" t="e">
        <f>IF(H366="","",H366*Data!H$624)</f>
        <v>#REF!</v>
      </c>
      <c r="K444" s="98" t="e">
        <f>IF(I366="","",I366*Data!I$624)</f>
        <v>#REF!</v>
      </c>
      <c r="L444" s="98" t="e">
        <f>IF(J366="","",J366*Data!J$624)</f>
        <v>#REF!</v>
      </c>
      <c r="M444" s="98" t="e">
        <f>IF(K366="","",K366*Data!K$624)</f>
        <v>#REF!</v>
      </c>
      <c r="N444" s="98" t="e">
        <f>IF(L366="","",L366*Data!L$624)</f>
        <v>#REF!</v>
      </c>
      <c r="O444" s="98" t="e">
        <f>IF(M366="","",M366*Data!M$624)</f>
        <v>#REF!</v>
      </c>
      <c r="P444" s="98" t="e">
        <f>IF(N366="","",N366*Data!N$624)</f>
        <v>#REF!</v>
      </c>
    </row>
    <row r="445" spans="1:16">
      <c r="A445" s="99"/>
      <c r="B445" s="91">
        <f>B444+7</f>
        <v>43594</v>
      </c>
      <c r="C445" s="587"/>
      <c r="D445" s="587"/>
      <c r="E445" s="98">
        <f>IF(C367="","",C367*Data!C$624)</f>
        <v>1.7796544930169864</v>
      </c>
      <c r="F445" s="98">
        <f>IF(D367="","",D367*Data!D$624)</f>
        <v>1.9550272502795394</v>
      </c>
      <c r="G445" s="98">
        <f>IF(E367="","",E367*Data!E$624)</f>
        <v>5.3992344908862817</v>
      </c>
      <c r="H445" s="98">
        <f>IF(F367="","",F367*Data!F$624)</f>
        <v>12.625354910669998</v>
      </c>
      <c r="I445" s="98">
        <f>IF(G367="","",G367*Data!G$624)</f>
        <v>17.814910418492925</v>
      </c>
      <c r="J445" s="98">
        <f>IF(H367="","",H367*Data!H$624)</f>
        <v>12.458603072673101</v>
      </c>
      <c r="K445" s="98">
        <f>IF(I367="","",I367*Data!I$624)</f>
        <v>6.081378326284538</v>
      </c>
      <c r="L445" s="98">
        <f>IF(J367="","",J367*Data!J$624)</f>
        <v>4.1995730605523107</v>
      </c>
      <c r="M445" s="98">
        <f>IF(K367="","",K367*Data!K$624)</f>
        <v>2.4928846013293042</v>
      </c>
      <c r="N445" s="98">
        <f>IF(L367="","",L367*Data!L$624)</f>
        <v>1.6915303176323713</v>
      </c>
      <c r="O445" s="98">
        <f>IF(M367="","",M367*Data!M$624)</f>
        <v>1.5436957505026028</v>
      </c>
      <c r="P445" s="98">
        <f>IF(N367="","",N367*Data!N$624)</f>
        <v>2.9779711864689307</v>
      </c>
    </row>
    <row r="446" spans="1:16">
      <c r="A446" s="99"/>
      <c r="B446" s="91">
        <f t="shared" ref="B446:B508" si="7">B445+7</f>
        <v>43601</v>
      </c>
      <c r="C446" s="93"/>
      <c r="D446" s="93"/>
      <c r="E446" s="98">
        <f>IF(C368="","",C368*Data!C$624)</f>
        <v>1.6878792921694072</v>
      </c>
      <c r="F446" s="98">
        <f>IF(D368="","",D368*Data!D$624)</f>
        <v>1.8554893093384139</v>
      </c>
      <c r="G446" s="98">
        <f>IF(E368="","",E368*Data!E$624)</f>
        <v>5.1001315988618749</v>
      </c>
      <c r="H446" s="98">
        <f>IF(F368="","",F368*Data!F$624)</f>
        <v>11.950960987504457</v>
      </c>
      <c r="I446" s="98">
        <f>IF(G368="","",G368*Data!G$624)</f>
        <v>16.921210517731051</v>
      </c>
      <c r="J446" s="98">
        <f>IF(H368="","",H368*Data!H$624)</f>
        <v>11.809456704845644</v>
      </c>
      <c r="K446" s="98">
        <f>IF(I368="","",I368*Data!I$624)</f>
        <v>5.7679764221360266</v>
      </c>
      <c r="L446" s="98">
        <f>IF(J368="","",J368*Data!J$624)</f>
        <v>3.9934433777087648</v>
      </c>
      <c r="M446" s="98">
        <f>IF(K368="","",K368*Data!K$624)</f>
        <v>2.3711561097628957</v>
      </c>
      <c r="N446" s="98">
        <f>IF(L368="","",L368*Data!L$624)</f>
        <v>1.6151713654736632</v>
      </c>
      <c r="O446" s="98">
        <f>IF(M368="","",M368*Data!M$624)</f>
        <v>1.4768500448488142</v>
      </c>
      <c r="P446" s="98">
        <f>IF(N368="","",N368*Data!N$624)</f>
        <v>2.8514228824667476</v>
      </c>
    </row>
    <row r="447" spans="1:16">
      <c r="A447" s="99"/>
      <c r="B447" s="91">
        <f t="shared" si="7"/>
        <v>43608</v>
      </c>
      <c r="C447" s="93"/>
      <c r="D447" s="93"/>
      <c r="E447" s="98">
        <f>IF(C369="","",C369*Data!C$624)</f>
        <v>1.6076086749038609</v>
      </c>
      <c r="F447" s="98">
        <f>IF(D369="","",D369*Data!D$624)</f>
        <v>1.7684290589995952</v>
      </c>
      <c r="G447" s="98">
        <f>IF(E369="","",E369*Data!E$624)</f>
        <v>4.8297736600969579</v>
      </c>
      <c r="H447" s="98">
        <f>IF(F369="","",F369*Data!F$624)</f>
        <v>11.341378947863918</v>
      </c>
      <c r="I447" s="98">
        <f>IF(G369="","",G369*Data!G$624)</f>
        <v>16.111218045690677</v>
      </c>
      <c r="J447" s="98">
        <f>IF(H369="","",H369*Data!H$624)</f>
        <v>11.221111925189355</v>
      </c>
      <c r="K447" s="98">
        <f>IF(I369="","",I369*Data!I$624)</f>
        <v>5.4839289663099668</v>
      </c>
      <c r="L447" s="98">
        <f>IF(J369="","",J369*Data!J$624)</f>
        <v>3.8268370853809421</v>
      </c>
      <c r="M447" s="98">
        <f>IF(K369="","",K369*Data!K$624)</f>
        <v>2.2727678894407837</v>
      </c>
      <c r="N447" s="98">
        <f>IF(L369="","",L369*Data!L$624)</f>
        <v>1.5613131703773957</v>
      </c>
      <c r="O447" s="98">
        <f>IF(M369="","",M369*Data!M$624)</f>
        <v>1.4297018198578975</v>
      </c>
      <c r="P447" s="98">
        <f>IF(N369="","",N369*Data!N$624)</f>
        <v>2.7621646743147377</v>
      </c>
    </row>
    <row r="448" spans="1:16">
      <c r="A448" s="99"/>
      <c r="B448" s="91">
        <f t="shared" si="7"/>
        <v>43615</v>
      </c>
      <c r="C448" s="93"/>
      <c r="D448" s="93"/>
      <c r="E448" s="98">
        <f>IF(C370="","",C370*Data!C$624)</f>
        <v>1.5953196878957805</v>
      </c>
      <c r="F448" s="98">
        <f>IF(D370="","",D370*Data!D$624)</f>
        <v>1.7551006167653136</v>
      </c>
      <c r="G448" s="98">
        <f>IF(E370="","",E370*Data!E$624)</f>
        <v>4.8095745037524518</v>
      </c>
      <c r="H448" s="98">
        <f>IF(F370="","",F370*Data!F$624)</f>
        <v>11.295835462143646</v>
      </c>
      <c r="I448" s="98">
        <f>IF(G370="","",G370*Data!G$624)</f>
        <v>15.965961037026899</v>
      </c>
      <c r="J448" s="98">
        <f>IF(H370="","",H370*Data!H$624)</f>
        <v>11.115603286892329</v>
      </c>
      <c r="K448" s="98">
        <f>IF(I370="","",I370*Data!I$624)</f>
        <v>5.4329903648092435</v>
      </c>
      <c r="L448" s="98">
        <f>IF(J370="","",J370*Data!J$624)</f>
        <v>3.7927861643212419</v>
      </c>
      <c r="M448" s="98">
        <f>IF(K370="","",K370*Data!K$624)</f>
        <v>2.2526593480610826</v>
      </c>
      <c r="N448" s="98">
        <f>IF(L370="","",L370*Data!L$624)</f>
        <v>1.5495840523342088</v>
      </c>
      <c r="O448" s="98">
        <f>IF(M370="","",M370*Data!M$624)</f>
        <v>1.4194339841932091</v>
      </c>
      <c r="P448" s="98">
        <f>IF(N370="","",N370*Data!N$624)</f>
        <v>2.7427262200949665</v>
      </c>
    </row>
    <row r="449" spans="1:16">
      <c r="A449" s="99"/>
      <c r="B449" s="91">
        <f t="shared" si="7"/>
        <v>43622</v>
      </c>
      <c r="C449" s="93"/>
      <c r="D449" s="93"/>
      <c r="E449" s="98">
        <f>IF(C371="","",C371*Data!C$624)</f>
        <v>1.6449985715454669</v>
      </c>
      <c r="F449" s="98">
        <f>IF(D371="","",D371*Data!D$624)</f>
        <v>1.8089815534570906</v>
      </c>
      <c r="G449" s="98">
        <f>IF(E371="","",E371*Data!E$624)</f>
        <v>4.9253312074190401</v>
      </c>
      <c r="H449" s="98">
        <f>IF(F371="","",F371*Data!F$624)</f>
        <v>11.556834668771348</v>
      </c>
      <c r="I449" s="98">
        <f>IF(G371="","",G371*Data!G$624)</f>
        <v>16.305714718308273</v>
      </c>
      <c r="J449" s="98">
        <f>IF(H371="","",H371*Data!H$624)</f>
        <v>11.362386203587064</v>
      </c>
      <c r="K449" s="98">
        <f>IF(I371="","",I371*Data!I$624)</f>
        <v>5.5521348903533054</v>
      </c>
      <c r="L449" s="98">
        <f>IF(J371="","",J371*Data!J$624)</f>
        <v>3.8785215191322742</v>
      </c>
      <c r="M449" s="98">
        <f>IF(K371="","",K371*Data!K$624)</f>
        <v>2.3032897826064027</v>
      </c>
      <c r="N449" s="98">
        <f>IF(L371="","",L371*Data!L$624)</f>
        <v>1.5835745576838531</v>
      </c>
      <c r="O449" s="98">
        <f>IF(M371="","",M371*Data!M$624)</f>
        <v>1.4491897528541431</v>
      </c>
      <c r="P449" s="98">
        <f>IF(N371="","",N371*Data!N$624)</f>
        <v>2.7990580670175684</v>
      </c>
    </row>
    <row r="450" spans="1:16">
      <c r="A450" s="99"/>
      <c r="B450" s="91">
        <f t="shared" si="7"/>
        <v>43629</v>
      </c>
      <c r="C450" s="93"/>
      <c r="D450" s="93"/>
      <c r="E450" s="98">
        <f>IF(C372="","",C372*Data!C$624)</f>
        <v>1.6000261084520664</v>
      </c>
      <c r="F450" s="98">
        <f>IF(D372="","",D372*Data!D$624)</f>
        <v>1.7602051265571659</v>
      </c>
      <c r="G450" s="98">
        <f>IF(E372="","",E372*Data!E$624)</f>
        <v>4.7971442536942952</v>
      </c>
      <c r="H450" s="98">
        <f>IF(F372="","",F372*Data!F$624)</f>
        <v>11.267808701700405</v>
      </c>
      <c r="I450" s="98">
        <f>IF(G372="","",G372*Data!G$624)</f>
        <v>15.884715591503092</v>
      </c>
      <c r="J450" s="98">
        <f>IF(H372="","",H372*Data!H$624)</f>
        <v>11.056589980726196</v>
      </c>
      <c r="K450" s="98">
        <f>IF(I372="","",I372*Data!I$624)</f>
        <v>5.4044992826139246</v>
      </c>
      <c r="L450" s="98">
        <f>IF(J372="","",J372*Data!J$624)</f>
        <v>3.777584860276733</v>
      </c>
      <c r="M450" s="98">
        <f>IF(K372="","",K372*Data!K$624)</f>
        <v>2.2436823206594299</v>
      </c>
      <c r="N450" s="98">
        <f>IF(L372="","",L372*Data!L$624)</f>
        <v>1.5428816991666732</v>
      </c>
      <c r="O450" s="98">
        <f>IF(M372="","",M372*Data!M$624)</f>
        <v>1.4135666495276726</v>
      </c>
      <c r="P450" s="98">
        <f>IF(N372="","",N372*Data!N$624)</f>
        <v>2.7316185319693833</v>
      </c>
    </row>
    <row r="451" spans="1:16">
      <c r="A451" s="99"/>
      <c r="B451" s="91">
        <f t="shared" si="7"/>
        <v>43636</v>
      </c>
      <c r="C451" s="93"/>
      <c r="D451" s="93"/>
      <c r="E451" s="98">
        <f>IF(C373="","",C373*Data!C$624)</f>
        <v>1.5927050098089548</v>
      </c>
      <c r="F451" s="98">
        <f>IF(D373="","",D373*Data!D$624)</f>
        <v>1.7522647779920619</v>
      </c>
      <c r="G451" s="98">
        <f>IF(E373="","",E373*Data!E$624)</f>
        <v>4.7784988786070599</v>
      </c>
      <c r="H451" s="98">
        <f>IF(F373="","",F373*Data!F$624)</f>
        <v>11.22576856103554</v>
      </c>
      <c r="I451" s="98">
        <f>IF(G373="","",G373*Data!G$624)</f>
        <v>15.828089977956196</v>
      </c>
      <c r="J451" s="98">
        <f>IF(H373="","",H373*Data!H$624)</f>
        <v>11.015459494610406</v>
      </c>
      <c r="K451" s="98">
        <f>IF(I373="","",I373*Data!I$624)</f>
        <v>5.3846418616899143</v>
      </c>
      <c r="L451" s="98">
        <f>IF(J373="","",J373*Data!J$624)</f>
        <v>3.7599513475851016</v>
      </c>
      <c r="M451" s="98">
        <f>IF(K373="","",K373*Data!K$624)</f>
        <v>2.2332689688735128</v>
      </c>
      <c r="N451" s="98">
        <f>IF(L373="","",L373*Data!L$624)</f>
        <v>1.5318706903914361</v>
      </c>
      <c r="O451" s="98">
        <f>IF(M373="","",M373*Data!M$624)</f>
        <v>1.4039274568628628</v>
      </c>
      <c r="P451" s="98">
        <f>IF(N373="","",N373*Data!N$624)</f>
        <v>2.7133701871916385</v>
      </c>
    </row>
    <row r="452" spans="1:16">
      <c r="A452" s="99"/>
      <c r="B452" s="91">
        <f t="shared" si="7"/>
        <v>43643</v>
      </c>
      <c r="C452" s="93"/>
      <c r="D452" s="93"/>
      <c r="E452" s="98">
        <f>IF(C374="","",C374*Data!C$624)</f>
        <v>1.5500857569936972</v>
      </c>
      <c r="F452" s="98">
        <f>IF(D374="","",D374*Data!D$624)</f>
        <v>1.7060406059880635</v>
      </c>
      <c r="G452" s="98">
        <f>IF(E374="","",E374*Data!E$624)</f>
        <v>4.7419850190612225</v>
      </c>
      <c r="H452" s="98">
        <f>IF(F374="","",F374*Data!F$624)</f>
        <v>11.143439952233511</v>
      </c>
      <c r="I452" s="98">
        <f>IF(G374="","",G374*Data!G$624)</f>
        <v>15.76900238121161</v>
      </c>
      <c r="J452" s="98">
        <f>IF(H374="","",H374*Data!H$624)</f>
        <v>10.972540726489584</v>
      </c>
      <c r="K452" s="98">
        <f>IF(I374="","",I374*Data!I$624)</f>
        <v>5.3639210746387729</v>
      </c>
      <c r="L452" s="98">
        <f>IF(J374="","",J374*Data!J$624)</f>
        <v>3.7404936784081304</v>
      </c>
      <c r="M452" s="98">
        <f>IF(K374="","",K374*Data!K$624)</f>
        <v>2.2217783737993977</v>
      </c>
      <c r="N452" s="98">
        <f>IF(L374="","",L374*Data!L$624)</f>
        <v>1.5268439255157846</v>
      </c>
      <c r="O452" s="98">
        <f>IF(M374="","",M374*Data!M$624)</f>
        <v>1.3995269558637107</v>
      </c>
      <c r="P452" s="98">
        <f>IF(N374="","",N374*Data!N$624)</f>
        <v>2.7050394210974513</v>
      </c>
    </row>
    <row r="453" spans="1:16">
      <c r="A453" s="99"/>
      <c r="B453" s="91">
        <f t="shared" si="7"/>
        <v>43650</v>
      </c>
      <c r="C453" s="93"/>
      <c r="D453" s="93"/>
      <c r="E453" s="98">
        <f>IF(C375="","",C375*Data!C$624)</f>
        <v>1.5628976796191427</v>
      </c>
      <c r="F453" s="98">
        <f>IF(D375="","",D375*Data!D$624)</f>
        <v>1.7199362159769955</v>
      </c>
      <c r="G453" s="98">
        <f>IF(E375="","",E375*Data!E$624)</f>
        <v>4.752084597233476</v>
      </c>
      <c r="H453" s="98">
        <f>IF(F375="","",F375*Data!F$624)</f>
        <v>11.166211695093647</v>
      </c>
      <c r="I453" s="98">
        <f>IF(G375="","",G375*Data!G$624)</f>
        <v>15.801008162781594</v>
      </c>
      <c r="J453" s="98">
        <f>IF(H375="","",H375*Data!H$624)</f>
        <v>10.995788392555029</v>
      </c>
      <c r="K453" s="98">
        <f>IF(I375="","",I375*Data!I$624)</f>
        <v>5.3751448342914747</v>
      </c>
      <c r="L453" s="98">
        <f>IF(J375="","",J375*Data!J$624)</f>
        <v>3.7477903043494942</v>
      </c>
      <c r="M453" s="98">
        <f>IF(K375="","",K375*Data!K$624)</f>
        <v>2.2260873469521907</v>
      </c>
      <c r="N453" s="98">
        <f>IF(L375="","",L375*Data!L$624)</f>
        <v>1.5297163625875856</v>
      </c>
      <c r="O453" s="98">
        <f>IF(M375="","",M375*Data!M$624)</f>
        <v>1.4020415278632263</v>
      </c>
      <c r="P453" s="98">
        <f>IF(N375="","",N375*Data!N$624)</f>
        <v>2.7097998588655585</v>
      </c>
    </row>
    <row r="454" spans="1:16">
      <c r="A454" s="99"/>
      <c r="B454" s="91">
        <f t="shared" si="7"/>
        <v>43657</v>
      </c>
      <c r="C454" s="93"/>
      <c r="D454" s="93"/>
      <c r="E454" s="98">
        <f>IF(C376="","",C376*Data!C$624)</f>
        <v>1.5775398769053661</v>
      </c>
      <c r="F454" s="98">
        <f>IF(D376="","",D376*Data!D$624)</f>
        <v>1.7358169131072037</v>
      </c>
      <c r="G454" s="98">
        <f>IF(E376="","",E376*Data!E$624)</f>
        <v>4.8422039101551144</v>
      </c>
      <c r="H454" s="98">
        <f>IF(F376="","",F376*Data!F$624)</f>
        <v>11.369405708307161</v>
      </c>
      <c r="I454" s="98">
        <f>IF(G376="","",G376*Data!G$624)</f>
        <v>16.101370112899911</v>
      </c>
      <c r="J454" s="98">
        <f>IF(H376="","",H376*Data!H$624)</f>
        <v>11.213958797169216</v>
      </c>
      <c r="K454" s="98">
        <f>IF(I376="","",I376*Data!I$624)</f>
        <v>5.4804755018014424</v>
      </c>
      <c r="L454" s="98">
        <f>IF(J376="","",J376*Data!J$624)</f>
        <v>3.8177163029542371</v>
      </c>
      <c r="M454" s="98">
        <f>IF(K376="","",K376*Data!K$624)</f>
        <v>2.2673816729997927</v>
      </c>
      <c r="N454" s="98">
        <f>IF(L376="","",L376*Data!L$624)</f>
        <v>1.5550895567218272</v>
      </c>
      <c r="O454" s="98">
        <f>IF(M376="","",M376*Data!M$624)</f>
        <v>1.424253580525614</v>
      </c>
      <c r="P454" s="98">
        <f>IF(N376="","",N376*Data!N$624)</f>
        <v>2.7518503924838389</v>
      </c>
    </row>
    <row r="455" spans="1:16">
      <c r="A455" s="99"/>
      <c r="B455" s="91">
        <f t="shared" si="7"/>
        <v>43664</v>
      </c>
      <c r="C455" s="93"/>
      <c r="D455" s="93"/>
      <c r="E455" s="98">
        <f>IF(C377="","",C377*Data!C$624)</f>
        <v>1.4818426589275489</v>
      </c>
      <c r="F455" s="98">
        <f>IF(D377="","",D377*Data!D$624)</f>
        <v>1.6320252140062013</v>
      </c>
      <c r="G455" s="98">
        <f>IF(E377="","",E377*Data!E$624)</f>
        <v>4.5182405180143945</v>
      </c>
      <c r="H455" s="98">
        <f>IF(F377="","",F377*Data!F$624)</f>
        <v>10.638958264255134</v>
      </c>
      <c r="I455" s="98">
        <f>IF(G377="","",G377*Data!G$624)</f>
        <v>15.138734682602683</v>
      </c>
      <c r="J455" s="98">
        <f>IF(H377="","",H377*Data!H$624)</f>
        <v>10.514740533200797</v>
      </c>
      <c r="K455" s="98">
        <f>IF(I377="","",I377*Data!I$624)</f>
        <v>5.1428993460932659</v>
      </c>
      <c r="L455" s="98">
        <f>IF(J377="","",J377*Data!J$624)</f>
        <v>3.5994255768750838</v>
      </c>
      <c r="M455" s="98">
        <f>IF(K377="","",K377*Data!K$624)</f>
        <v>2.138471559512062</v>
      </c>
      <c r="N455" s="98">
        <f>IF(L377="","",L377*Data!L$624)</f>
        <v>1.4794487138310692</v>
      </c>
      <c r="O455" s="98">
        <f>IF(M377="","",M377*Data!M$624)</f>
        <v>1.358036517871704</v>
      </c>
      <c r="P455" s="98">
        <f>IF(N377="","",N377*Data!N$624)</f>
        <v>2.6264921979236822</v>
      </c>
    </row>
    <row r="456" spans="1:16">
      <c r="A456" s="99"/>
      <c r="B456" s="91">
        <f t="shared" si="7"/>
        <v>43671</v>
      </c>
      <c r="C456" s="93"/>
      <c r="D456" s="93"/>
      <c r="E456" s="98">
        <f>IF(C378="","",C378*Data!C$624)</f>
        <v>1.4266729512955283</v>
      </c>
      <c r="F456" s="98">
        <f>IF(D378="","",D378*Data!D$624)</f>
        <v>1.5721890158905958</v>
      </c>
      <c r="G456" s="98">
        <f>IF(E378="","",E378*Data!E$624)</f>
        <v>4.4118065018914239</v>
      </c>
      <c r="H456" s="98">
        <f>IF(F378="","",F378*Data!F$624)</f>
        <v>10.398979127959864</v>
      </c>
      <c r="I456" s="98">
        <f>IF(G378="","",G378*Data!G$624)</f>
        <v>14.813752900507456</v>
      </c>
      <c r="J456" s="98">
        <f>IF(H378="","",H378*Data!H$624)</f>
        <v>10.278687308536266</v>
      </c>
      <c r="K456" s="98">
        <f>IF(I378="","",I378*Data!I$624)</f>
        <v>5.0289350173119889</v>
      </c>
      <c r="L456" s="98">
        <f>IF(J378="","",J378*Data!J$624)</f>
        <v>3.5234190566525374</v>
      </c>
      <c r="M456" s="98">
        <f>IF(K378="","",K378*Data!K$624)</f>
        <v>2.0935864225037992</v>
      </c>
      <c r="N456" s="98">
        <f>IF(L378="","",L378*Data!L$624)</f>
        <v>1.4507243431130601</v>
      </c>
      <c r="O456" s="98">
        <f>IF(M378="","",M378*Data!M$624)</f>
        <v>1.3328907978765487</v>
      </c>
      <c r="P456" s="98">
        <f>IF(N378="","",N378*Data!N$624)</f>
        <v>2.5788878202426107</v>
      </c>
    </row>
    <row r="457" spans="1:16">
      <c r="A457" s="99"/>
      <c r="B457" s="91">
        <f t="shared" si="7"/>
        <v>43678</v>
      </c>
      <c r="C457" s="93"/>
      <c r="D457" s="93"/>
      <c r="E457" s="98">
        <f>IF(C379="","",C379*Data!C$624)</f>
        <v>1.5058976973263445</v>
      </c>
      <c r="F457" s="98">
        <f>IF(D379="","",D379*Data!D$624)</f>
        <v>1.6581149307201144</v>
      </c>
      <c r="G457" s="98">
        <f>IF(E379="","",E379*Data!E$624)</f>
        <v>4.6044753777928591</v>
      </c>
      <c r="H457" s="98">
        <f>IF(F379="","",F379*Data!F$624)</f>
        <v>10.833393914830133</v>
      </c>
      <c r="I457" s="98">
        <f>IF(G379="","",G379*Data!G$624)</f>
        <v>15.37262308638334</v>
      </c>
      <c r="J457" s="98">
        <f>IF(H379="","",H379*Data!H$624)</f>
        <v>10.684627323679058</v>
      </c>
      <c r="K457" s="98">
        <f>IF(I379="","",I379*Data!I$624)</f>
        <v>5.2249191281707006</v>
      </c>
      <c r="L457" s="98">
        <f>IF(J379="","",J379*Data!J$624)</f>
        <v>3.6413811760379291</v>
      </c>
      <c r="M457" s="98">
        <f>IF(K379="","",K379*Data!K$624)</f>
        <v>2.1632481551406229</v>
      </c>
      <c r="N457" s="98">
        <f>IF(L379="","",L379*Data!L$624)</f>
        <v>1.4911778318742566</v>
      </c>
      <c r="O457" s="98">
        <f>IF(M379="","",M379*Data!M$624)</f>
        <v>1.3683043535363926</v>
      </c>
      <c r="P457" s="98">
        <f>IF(N379="","",N379*Data!N$624)</f>
        <v>2.6459306521434534</v>
      </c>
    </row>
    <row r="458" spans="1:16">
      <c r="A458" s="99"/>
      <c r="B458" s="91">
        <f t="shared" si="7"/>
        <v>43685</v>
      </c>
      <c r="C458" s="93"/>
      <c r="D458" s="93"/>
      <c r="E458" s="98">
        <f>IF(C380="","",C380*Data!C$624)</f>
        <v>1.4543885390158799</v>
      </c>
      <c r="F458" s="98">
        <f>IF(D380="","",D380*Data!D$624)</f>
        <v>1.6022489068870611</v>
      </c>
      <c r="G458" s="98">
        <f>IF(E380="","",E380*Data!E$624)</f>
        <v>4.4630812833813218</v>
      </c>
      <c r="H458" s="98">
        <f>IF(F380="","",F380*Data!F$624)</f>
        <v>10.514589514788241</v>
      </c>
      <c r="I458" s="98">
        <f>IF(G380="","",G380*Data!G$624)</f>
        <v>14.981167757950452</v>
      </c>
      <c r="J458" s="98">
        <f>IF(H380="","",H380*Data!H$624)</f>
        <v>10.400290484878601</v>
      </c>
      <c r="K458" s="98">
        <f>IF(I380="","",I380*Data!I$624)</f>
        <v>5.0876439139568896</v>
      </c>
      <c r="L458" s="98">
        <f>IF(J380="","",J380*Data!J$624)</f>
        <v>3.5659827079771635</v>
      </c>
      <c r="M458" s="98">
        <f>IF(K380="","",K380*Data!K$624)</f>
        <v>2.1187220992284264</v>
      </c>
      <c r="N458" s="98">
        <f>IF(L380="","",L380*Data!L$624)</f>
        <v>1.4674802260318986</v>
      </c>
      <c r="O458" s="98">
        <f>IF(M380="","",M380*Data!M$624)</f>
        <v>1.347559134540389</v>
      </c>
      <c r="P458" s="98">
        <f>IF(N380="","",N380*Data!N$624)</f>
        <v>2.6066570405565685</v>
      </c>
    </row>
    <row r="459" spans="1:16">
      <c r="A459" s="99"/>
      <c r="B459" s="91">
        <f t="shared" si="7"/>
        <v>43692</v>
      </c>
      <c r="C459" s="93"/>
      <c r="D459" s="93"/>
      <c r="E459" s="98">
        <f>IF(C381="","",C381*Data!C$624)</f>
        <v>1.3942509430188907</v>
      </c>
      <c r="F459" s="98">
        <f>IF(D381="","",D381*Data!D$624)</f>
        <v>1.5370246151022779</v>
      </c>
      <c r="G459" s="98">
        <f>IF(E381="","",E381*Data!E$624)</f>
        <v>4.2463287979922066</v>
      </c>
      <c r="H459" s="98">
        <f>IF(F381="","",F381*Data!F$624)</f>
        <v>10.025872879559188</v>
      </c>
      <c r="I459" s="98">
        <f>IF(G381="","",G381*Data!G$624)</f>
        <v>14.208105033875441</v>
      </c>
      <c r="J459" s="98">
        <f>IF(H381="","",H381*Data!H$624)</f>
        <v>9.8387699352978242</v>
      </c>
      <c r="K459" s="98">
        <f>IF(I381="","",I381*Data!I$624)</f>
        <v>4.8165469500377904</v>
      </c>
      <c r="L459" s="98">
        <f>IF(J381="","",J381*Data!J$624)</f>
        <v>3.3732301726927858</v>
      </c>
      <c r="M459" s="98">
        <f>IF(K381="","",K381*Data!K$624)</f>
        <v>2.0048933917754721</v>
      </c>
      <c r="N459" s="98">
        <f>IF(L381="","",L381*Data!L$624)</f>
        <v>1.3968661480167925</v>
      </c>
      <c r="O459" s="98">
        <f>IF(M381="","",M381*Data!M$624)</f>
        <v>1.2857425728856318</v>
      </c>
      <c r="P459" s="98">
        <f>IF(N381="","",N381*Data!N$624)</f>
        <v>2.4896296120906003</v>
      </c>
    </row>
    <row r="460" spans="1:16">
      <c r="A460" s="99"/>
      <c r="B460" s="91">
        <f t="shared" si="7"/>
        <v>43699</v>
      </c>
      <c r="C460" s="93"/>
      <c r="D460" s="93"/>
      <c r="E460" s="98">
        <f>IF(C382="","",C382*Data!C$624)</f>
        <v>1.3973885567230813</v>
      </c>
      <c r="F460" s="98">
        <f>IF(D382="","",D382*Data!D$624)</f>
        <v>1.5404276216301798</v>
      </c>
      <c r="G460" s="98">
        <f>IF(E382="","",E382*Data!E$624)</f>
        <v>4.2494363605067456</v>
      </c>
      <c r="H460" s="98">
        <f>IF(F382="","",F382*Data!F$624)</f>
        <v>10.032879569669998</v>
      </c>
      <c r="I460" s="98">
        <f>IF(G382="","",G382*Data!G$624)</f>
        <v>14.163789336317</v>
      </c>
      <c r="J460" s="98">
        <f>IF(H382="","",H382*Data!H$624)</f>
        <v>9.806580859207207</v>
      </c>
      <c r="K460" s="98">
        <f>IF(I382="","",I382*Data!I$624)</f>
        <v>4.8010063597494348</v>
      </c>
      <c r="L460" s="98">
        <f>IF(J382="","",J382*Data!J$624)</f>
        <v>3.3525563991922529</v>
      </c>
      <c r="M460" s="98">
        <f>IF(K382="","",K382*Data!K$624)</f>
        <v>1.9926846345092246</v>
      </c>
      <c r="N460" s="98">
        <f>IF(L382="","",L382*Data!L$624)</f>
        <v>1.3851370299736054</v>
      </c>
      <c r="O460" s="98">
        <f>IF(M382="","",M382*Data!M$624)</f>
        <v>1.2754747372209432</v>
      </c>
      <c r="P460" s="98">
        <f>IF(N382="","",N382*Data!N$624)</f>
        <v>2.4701911578708291</v>
      </c>
    </row>
    <row r="461" spans="1:16">
      <c r="A461" s="99"/>
      <c r="B461" s="91">
        <f t="shared" si="7"/>
        <v>43706</v>
      </c>
      <c r="C461" s="93"/>
      <c r="D461" s="93"/>
      <c r="E461" s="98">
        <f>IF(C383="","",C383*Data!C$624)</f>
        <v>1.3767325998371589</v>
      </c>
      <c r="F461" s="98">
        <f>IF(D383="","",D383*Data!D$624)</f>
        <v>1.5180244953214934</v>
      </c>
      <c r="G461" s="98">
        <f>IF(E383="","",E383*Data!E$624)</f>
        <v>4.1966077977595777</v>
      </c>
      <c r="H461" s="98">
        <f>IF(F383="","",F383*Data!F$624)</f>
        <v>9.9137658377862152</v>
      </c>
      <c r="I461" s="98">
        <f>IF(G383="","",G383*Data!G$624)</f>
        <v>14.070233974804738</v>
      </c>
      <c r="J461" s="98">
        <f>IF(H383="","",H383*Data!H$624)</f>
        <v>9.7386261430159013</v>
      </c>
      <c r="K461" s="98">
        <f>IF(I383="","",I383*Data!I$624)</f>
        <v>4.7681984469184613</v>
      </c>
      <c r="L461" s="98">
        <f>IF(J383="","",J383*Data!J$624)</f>
        <v>3.3282343127210381</v>
      </c>
      <c r="M461" s="98">
        <f>IF(K383="","",K383*Data!K$624)</f>
        <v>1.9783213906665804</v>
      </c>
      <c r="N461" s="98">
        <f>IF(L383="","",L383*Data!L$624)</f>
        <v>1.3758016094902523</v>
      </c>
      <c r="O461" s="98">
        <f>IF(M383="","",M383*Data!M$624)</f>
        <v>1.2673023782225177</v>
      </c>
      <c r="P461" s="98">
        <f>IF(N383="","",N383*Data!N$624)</f>
        <v>2.4547197351244807</v>
      </c>
    </row>
    <row r="462" spans="1:16">
      <c r="A462" s="99"/>
      <c r="B462" s="91">
        <f t="shared" si="7"/>
        <v>43713</v>
      </c>
      <c r="C462" s="588" t="s">
        <v>240</v>
      </c>
      <c r="D462" s="587"/>
      <c r="E462" s="98">
        <f>IF(C384="","",C384*Data!C$625)</f>
        <v>1.2678733667026061</v>
      </c>
      <c r="F462" s="98">
        <f>IF(D384="","",D384*Data!D$625)</f>
        <v>1.5035911242142803</v>
      </c>
      <c r="G462" s="98">
        <f>IF(E384="","",E384*Data!E$625)</f>
        <v>3.8894397597845525</v>
      </c>
      <c r="H462" s="98">
        <f>IF(F384="","",F384*Data!F$625)</f>
        <v>9.0929517414491112</v>
      </c>
      <c r="I462" s="98">
        <f>IF(G384="","",G384*Data!G$625)</f>
        <v>13.631987182987752</v>
      </c>
      <c r="J462" s="98">
        <f>IF(H384="","",H384*Data!H$625)</f>
        <v>9.9173327506140883</v>
      </c>
      <c r="K462" s="98">
        <f>IF(I384="","",I384*Data!I$625)</f>
        <v>5.1136292099582024</v>
      </c>
      <c r="L462" s="98">
        <f>IF(J384="","",J384*Data!J$625)</f>
        <v>3.6073313161949434</v>
      </c>
      <c r="M462" s="98">
        <f>IF(K384="","",K384*Data!K$625)</f>
        <v>2.2722254848039931</v>
      </c>
      <c r="N462" s="98">
        <f>IF(L384="","",L384*Data!L$625)</f>
        <v>1.7655283619739819</v>
      </c>
      <c r="O462" s="98">
        <f>IF(M384="","",M384*Data!M$625)</f>
        <v>1.2930266180524428</v>
      </c>
      <c r="P462" s="98">
        <f>IF(N384="","",N384*Data!N$625)</f>
        <v>2.6355444983066341</v>
      </c>
    </row>
    <row r="463" spans="1:16">
      <c r="A463" s="99"/>
      <c r="B463" s="91">
        <f t="shared" si="7"/>
        <v>43720</v>
      </c>
      <c r="C463" s="587"/>
      <c r="D463" s="587"/>
      <c r="E463" s="98">
        <f>IF(C385="","",C385*Data!C$625)</f>
        <v>1.2744795772552266</v>
      </c>
      <c r="F463" s="98">
        <f>IF(D385="","",D385*Data!D$625)</f>
        <v>1.5113230895913234</v>
      </c>
      <c r="G463" s="98">
        <f>IF(E385="","",E385*Data!E$625)</f>
        <v>3.8978520875876983</v>
      </c>
      <c r="H463" s="98">
        <f>IF(F385="","",F385*Data!F$625)</f>
        <v>9.112160850120576</v>
      </c>
      <c r="I463" s="98">
        <f>IF(G385="","",G385*Data!G$625)</f>
        <v>13.67268682859906</v>
      </c>
      <c r="J463" s="98">
        <f>IF(H385="","",H385*Data!H$625)</f>
        <v>9.9484112524501818</v>
      </c>
      <c r="K463" s="98">
        <f>IF(I385="","",I385*Data!I$625)</f>
        <v>5.1294298018679942</v>
      </c>
      <c r="L463" s="98">
        <f>IF(J385="","",J385*Data!J$625)</f>
        <v>3.6073313161949434</v>
      </c>
      <c r="M463" s="98">
        <f>IF(K385="","",K385*Data!K$625)</f>
        <v>2.2722254848039931</v>
      </c>
      <c r="N463" s="98">
        <f>IF(L385="","",L385*Data!L$625)</f>
        <v>1.7562174856846982</v>
      </c>
      <c r="O463" s="98">
        <f>IF(M385="","",M385*Data!M$625)</f>
        <v>1.2865493941442185</v>
      </c>
      <c r="P463" s="98">
        <f>IF(N385="","",N385*Data!N$625)</f>
        <v>2.6226437126798881</v>
      </c>
    </row>
    <row r="464" spans="1:16">
      <c r="A464" s="99"/>
      <c r="B464" s="91">
        <f t="shared" si="7"/>
        <v>43727</v>
      </c>
      <c r="C464" s="93"/>
      <c r="D464" s="93"/>
      <c r="E464" s="98">
        <f>IF(C386="","",C386*Data!C$625)</f>
        <v>1.3473838294252192</v>
      </c>
      <c r="F464" s="98">
        <f>IF(D386="","",D386*Data!D$625)</f>
        <v>1.5966508503594066</v>
      </c>
      <c r="G464" s="98">
        <f>IF(E386="","",E386*Data!E$625)</f>
        <v>4.1144695285187076</v>
      </c>
      <c r="H464" s="98">
        <f>IF(F386="","",F386*Data!F$625)</f>
        <v>9.6067953984107977</v>
      </c>
      <c r="I464" s="98">
        <f>IF(G386="","",G386*Data!G$625)</f>
        <v>14.333457545582659</v>
      </c>
      <c r="J464" s="98">
        <f>IF(H386="","",H386*Data!H$625)</f>
        <v>10.452979870494993</v>
      </c>
      <c r="K464" s="98">
        <f>IF(I386="","",I386*Data!I$625)</f>
        <v>5.385957058756369</v>
      </c>
      <c r="L464" s="98">
        <f>IF(J386="","",J386*Data!J$625)</f>
        <v>3.7916901120443063</v>
      </c>
      <c r="M464" s="98">
        <f>IF(K386="","",K386*Data!K$625)</f>
        <v>2.3875921584306705</v>
      </c>
      <c r="N464" s="98">
        <f>IF(L386="","",L386*Data!L$625)</f>
        <v>1.8449811729758698</v>
      </c>
      <c r="O464" s="98">
        <f>IF(M386="","",M386*Data!M$625)</f>
        <v>1.3482989287359564</v>
      </c>
      <c r="P464" s="98">
        <f>IF(N386="","",N386*Data!N$625)</f>
        <v>2.7456312023215306</v>
      </c>
    </row>
    <row r="465" spans="1:16">
      <c r="A465" s="99"/>
      <c r="B465" s="91">
        <f t="shared" si="7"/>
        <v>43734</v>
      </c>
      <c r="C465" s="316"/>
      <c r="D465" s="93"/>
      <c r="E465" s="98">
        <f>IF(C387="","",C387*Data!C$625)</f>
        <v>1.2704686637054214</v>
      </c>
      <c r="F465" s="98">
        <f>IF(D387="","",D387*Data!D$625)</f>
        <v>1.506628682040976</v>
      </c>
      <c r="G465" s="98">
        <f>IF(E387="","",E387*Data!E$625)</f>
        <v>3.9826763929360869</v>
      </c>
      <c r="H465" s="98">
        <f>IF(F387="","",F387*Data!F$625)</f>
        <v>9.3058526958911809</v>
      </c>
      <c r="I465" s="98">
        <f>IF(G387="","",G387*Data!G$625)</f>
        <v>13.969554831881547</v>
      </c>
      <c r="J465" s="98">
        <f>IF(H387="","",H387*Data!H$625)</f>
        <v>10.175101501136982</v>
      </c>
      <c r="K465" s="98">
        <f>IF(I387="","",I387*Data!I$625)</f>
        <v>5.2446811781511773</v>
      </c>
      <c r="L465" s="98">
        <f>IF(J387="","",J387*Data!J$625)</f>
        <v>3.7174160647956418</v>
      </c>
      <c r="M465" s="98">
        <f>IF(K387="","",K387*Data!K$625)</f>
        <v>2.3411134985522968</v>
      </c>
      <c r="N465" s="98">
        <f>IF(L387="","",L387*Data!L$625)</f>
        <v>1.8229454324245651</v>
      </c>
      <c r="O465" s="98">
        <f>IF(M387="","",M387*Data!M$625)</f>
        <v>1.3329694988198255</v>
      </c>
      <c r="P465" s="98">
        <f>IF(N387="","",N387*Data!N$625)</f>
        <v>2.7150993430048991</v>
      </c>
    </row>
    <row r="466" spans="1:16">
      <c r="A466" s="99"/>
      <c r="B466" s="91">
        <f t="shared" si="7"/>
        <v>43741</v>
      </c>
      <c r="C466" s="447"/>
      <c r="D466" s="447"/>
      <c r="E466" s="98">
        <f>IF(C388="","",C388*Data!C$625)</f>
        <v>1.3353982759940359</v>
      </c>
      <c r="F466" s="98">
        <f>IF(D388="","",D388*Data!D$625)</f>
        <v>1.5124276560737582</v>
      </c>
      <c r="G466" s="98">
        <f>IF(E388="","",E388*Data!E$625)</f>
        <v>3.9791712563514432</v>
      </c>
      <c r="H466" s="98">
        <f>IF(F388="","",F388*Data!F$625)</f>
        <v>9.2978489006114042</v>
      </c>
      <c r="I466" s="98">
        <f>IF(G388="","",G388*Data!G$625)</f>
        <v>13.952796154276891</v>
      </c>
      <c r="J466" s="98">
        <f>IF(H388="","",H388*Data!H$625)</f>
        <v>10.162304470969179</v>
      </c>
      <c r="K466" s="98">
        <f>IF(I388="","",I388*Data!I$625)</f>
        <v>5.2381750520706749</v>
      </c>
      <c r="L466" s="98">
        <f>IF(J388="","",J388*Data!J$625)</f>
        <v>3.7048160032088151</v>
      </c>
      <c r="M466" s="98">
        <f>IF(K388="","",K388*Data!K$625)</f>
        <v>2.3332287258943585</v>
      </c>
      <c r="N466" s="98">
        <f>IF(L388="","",L388*Data!L$625)</f>
        <v>1.7919091781269527</v>
      </c>
      <c r="O466" s="98">
        <f>IF(M388="","",M388*Data!M$625)</f>
        <v>1.3113787524590781</v>
      </c>
      <c r="P466" s="98">
        <f>IF(N388="","",N388*Data!N$625)</f>
        <v>2.6720967242490801</v>
      </c>
    </row>
    <row r="467" spans="1:16">
      <c r="A467" s="99"/>
      <c r="B467" s="91">
        <f t="shared" si="7"/>
        <v>43748</v>
      </c>
      <c r="C467" s="93"/>
      <c r="D467" s="93"/>
      <c r="E467" s="98">
        <f>IF(C389="","",C389*Data!C$625)</f>
        <v>1.3353982759940359</v>
      </c>
      <c r="F467" s="98">
        <f>IF(D389="","",D389*Data!D$625)</f>
        <v>1.5254063122423664</v>
      </c>
      <c r="G467" s="98">
        <f>IF(E389="","",E389*Data!E$625)</f>
        <v>4.0717068621860495</v>
      </c>
      <c r="H467" s="98">
        <f>IF(F389="","",F389*Data!F$625)</f>
        <v>9.5091490959975182</v>
      </c>
      <c r="I467" s="98">
        <f>IF(G389="","",G389*Data!G$625)</f>
        <v>14.280787415968025</v>
      </c>
      <c r="J467" s="98">
        <f>IF(H389="","",H389*Data!H$625)</f>
        <v>10.412760632824755</v>
      </c>
      <c r="K467" s="98">
        <f>IF(I389="","",I389*Data!I$625)</f>
        <v>5.3655092339319337</v>
      </c>
      <c r="L467" s="98">
        <f>IF(J389="","",J389*Data!J$625)</f>
        <v>3.7963322399973478</v>
      </c>
      <c r="M467" s="98">
        <f>IF(K389="","",K389*Data!K$625)</f>
        <v>2.3904970746730689</v>
      </c>
      <c r="N467" s="98">
        <f>IF(L389="","",L389*Data!L$625)</f>
        <v>1.8524298740072971</v>
      </c>
      <c r="O467" s="98">
        <f>IF(M389="","",M389*Data!M$625)</f>
        <v>1.3534807078625357</v>
      </c>
      <c r="P467" s="98">
        <f>IF(N389="","",N389*Data!N$625)</f>
        <v>2.7559518308229274</v>
      </c>
    </row>
    <row r="468" spans="1:16">
      <c r="A468" s="99"/>
      <c r="B468" s="91">
        <f t="shared" si="7"/>
        <v>43755</v>
      </c>
      <c r="C468" s="93"/>
      <c r="D468" s="93"/>
      <c r="E468" s="98">
        <f>IF(C390="","",C390*Data!C$625)</f>
        <v>1.3353982759940359</v>
      </c>
      <c r="F468" s="98">
        <f>IF(D390="","",D390*Data!D$625)</f>
        <v>1.5254063122423664</v>
      </c>
      <c r="G468" s="98">
        <f>IF(E390="","",E390*Data!E$625)</f>
        <v>4.0590883704813301</v>
      </c>
      <c r="H468" s="98">
        <f>IF(F390="","",F390*Data!F$625)</f>
        <v>9.4803354329903211</v>
      </c>
      <c r="I468" s="98">
        <f>IF(G390="","",G390*Data!G$625)</f>
        <v>14.213752705549398</v>
      </c>
      <c r="J468" s="98">
        <f>IF(H390="","",H390*Data!H$625)</f>
        <v>10.361572512153542</v>
      </c>
      <c r="K468" s="98">
        <f>IF(I390="","",I390*Data!I$625)</f>
        <v>5.3394847296099242</v>
      </c>
      <c r="L468" s="98">
        <f>IF(J390="","",J390*Data!J$625)</f>
        <v>3.760521538645313</v>
      </c>
      <c r="M468" s="98">
        <f>IF(K390="","",K390*Data!K$625)</f>
        <v>2.3680877208031386</v>
      </c>
      <c r="N468" s="98">
        <f>IF(L390="","",L390*Data!L$625)</f>
        <v>1.8297734083700399</v>
      </c>
      <c r="O468" s="98">
        <f>IF(M390="","",M390*Data!M$625)</f>
        <v>1.33771946301919</v>
      </c>
      <c r="P468" s="98">
        <f>IF(N390="","",N390*Data!N$625)</f>
        <v>2.7245599191311793</v>
      </c>
    </row>
    <row r="469" spans="1:16">
      <c r="A469" s="99"/>
      <c r="B469" s="91">
        <f t="shared" si="7"/>
        <v>43762</v>
      </c>
      <c r="C469" s="93"/>
      <c r="D469" s="93"/>
      <c r="E469" s="98">
        <f>IF(C391="","",C391*Data!C$625)</f>
        <v>1.3353982759940359</v>
      </c>
      <c r="F469" s="98">
        <f>IF(D391="","",D391*Data!D$625)</f>
        <v>1.5254063122423664</v>
      </c>
      <c r="G469" s="98">
        <f>IF(E391="","",E391*Data!E$625)</f>
        <v>4.3093551226249227</v>
      </c>
      <c r="H469" s="98">
        <f>IF(F391="","",F391*Data!F$625)</f>
        <v>10.0518064159664</v>
      </c>
      <c r="I469" s="98">
        <f>IF(G391="","",G391*Data!G$625)</f>
        <v>15.03492790817757</v>
      </c>
      <c r="J469" s="98">
        <f>IF(H391="","",H391*Data!H$625)</f>
        <v>10.988626990375897</v>
      </c>
      <c r="K469" s="98">
        <f>IF(I391="","",I391*Data!I$625)</f>
        <v>5.6582849075545365</v>
      </c>
      <c r="L469" s="98">
        <f>IF(J391="","",J391*Data!J$625)</f>
        <v>3.9700804576683297</v>
      </c>
      <c r="M469" s="98">
        <f>IF(K391="","",K391*Data!K$625)</f>
        <v>2.499223939745693</v>
      </c>
      <c r="N469" s="98">
        <f>IF(L391="","",L391*Data!L$625)</f>
        <v>1.918226733118235</v>
      </c>
      <c r="O469" s="98">
        <f>IF(M391="","",M391*Data!M$625)</f>
        <v>1.3992530901473199</v>
      </c>
      <c r="P469" s="98">
        <f>IF(N391="","",N391*Data!N$625)</f>
        <v>2.8471173825852634</v>
      </c>
    </row>
    <row r="470" spans="1:16">
      <c r="A470" s="99"/>
      <c r="B470" s="91">
        <f t="shared" si="7"/>
        <v>43769</v>
      </c>
      <c r="C470" s="93"/>
      <c r="D470" s="93"/>
      <c r="E470" s="98">
        <f>IF(C392="","",C392*Data!C$625)</f>
        <v>1.3353982759940359</v>
      </c>
      <c r="F470" s="98">
        <f>IF(D392="","",D392*Data!D$625)</f>
        <v>1.5254063122423664</v>
      </c>
      <c r="G470" s="98">
        <f>IF(E392="","",E392*Data!E$625)</f>
        <v>4.2855201938493437</v>
      </c>
      <c r="H470" s="98">
        <f>IF(F392="","",F392*Data!F$625)</f>
        <v>9.9973806080639189</v>
      </c>
      <c r="I470" s="98">
        <f>IF(G392="","",G392*Data!G$625)</f>
        <v>15.032533811376904</v>
      </c>
      <c r="J470" s="98">
        <f>IF(H392="","",H392*Data!H$625)</f>
        <v>10.986798843209067</v>
      </c>
      <c r="K470" s="98">
        <f>IF(I392="","",I392*Data!I$625)</f>
        <v>5.6573554609716075</v>
      </c>
      <c r="L470" s="98">
        <f>IF(J392="","",J392*Data!J$625)</f>
        <v>3.9926279362973887</v>
      </c>
      <c r="M470" s="98">
        <f>IF(K392="","",K392*Data!K$625)</f>
        <v>2.5133335329230566</v>
      </c>
      <c r="N470" s="98">
        <f>IF(L392="","",L392*Data!L$625)</f>
        <v>1.9384002984116833</v>
      </c>
      <c r="O470" s="98">
        <f>IF(M392="","",M392*Data!M$625)</f>
        <v>1.4132870752818059</v>
      </c>
      <c r="P470" s="98">
        <f>IF(N392="","",N392*Data!N$625)</f>
        <v>2.8750690847765457</v>
      </c>
    </row>
    <row r="471" spans="1:16">
      <c r="A471" s="99"/>
      <c r="B471" s="91">
        <f t="shared" si="7"/>
        <v>43776</v>
      </c>
      <c r="C471" s="93"/>
      <c r="D471" s="93"/>
      <c r="E471" s="98">
        <f>IF(C393="","",C393*Data!C$625)</f>
        <v>1.3353982759940359</v>
      </c>
      <c r="F471" s="98">
        <f>IF(D393="","",D393*Data!D$625)</f>
        <v>1.6402812264155784</v>
      </c>
      <c r="G471" s="98">
        <f>IF(E393="","",E393*Data!E$625)</f>
        <v>4.2707986201938377</v>
      </c>
      <c r="H471" s="98">
        <f>IF(F393="","",F393*Data!F$625)</f>
        <v>9.963764667888853</v>
      </c>
      <c r="I471" s="98">
        <f>IF(G393="","",G393*Data!G$625)</f>
        <v>15.123509489802181</v>
      </c>
      <c r="J471" s="98">
        <f>IF(H393="","",H393*Data!H$625)</f>
        <v>11.056268435548569</v>
      </c>
      <c r="K471" s="98">
        <f>IF(I393="","",I393*Data!I$625)</f>
        <v>5.6926744311229047</v>
      </c>
      <c r="L471" s="98">
        <f>IF(J393="","",J393*Data!J$625)</f>
        <v>4.0350702490109116</v>
      </c>
      <c r="M471" s="98">
        <f>IF(K393="","",K393*Data!K$625)</f>
        <v>2.5398927671392699</v>
      </c>
      <c r="N471" s="98">
        <f>IF(L393="","",L393*Data!L$625)</f>
        <v>1.96509147710763</v>
      </c>
      <c r="O471" s="98">
        <f>IF(M393="","",M393*Data!M$625)</f>
        <v>1.4318551171520486</v>
      </c>
      <c r="P471" s="98">
        <f>IF(N393="","",N393*Data!N$625)</f>
        <v>2.9120513369065502</v>
      </c>
    </row>
    <row r="472" spans="1:16">
      <c r="A472" s="99"/>
      <c r="B472" s="91">
        <f t="shared" si="7"/>
        <v>43783</v>
      </c>
      <c r="C472" s="93"/>
      <c r="D472" s="93"/>
      <c r="E472" s="98">
        <f>IF(C394="","",C394*Data!C$625)</f>
        <v>1.3353982759940359</v>
      </c>
      <c r="F472" s="98">
        <f>IF(D394="","",D394*Data!D$625)</f>
        <v>1.6402812264155784</v>
      </c>
      <c r="G472" s="98">
        <f>IF(E394="","",E394*Data!E$625)</f>
        <v>4.264489374341478</v>
      </c>
      <c r="H472" s="98">
        <f>IF(F394="","",F394*Data!F$625)</f>
        <v>9.9493578363852553</v>
      </c>
      <c r="I472" s="98">
        <f>IF(G394="","",G394*Data!G$625)</f>
        <v>15.161815038612827</v>
      </c>
      <c r="J472" s="98">
        <f>IF(H394="","",H394*Data!H$625)</f>
        <v>11.085518790217836</v>
      </c>
      <c r="K472" s="98">
        <f>IF(I394="","",I394*Data!I$625)</f>
        <v>5.7075455764497685</v>
      </c>
      <c r="L472" s="98">
        <f>IF(J394="","",J394*Data!J$625)</f>
        <v>4.0669019835460523</v>
      </c>
      <c r="M472" s="98">
        <f>IF(K394="","",K394*Data!K$625)</f>
        <v>2.5598121928014299</v>
      </c>
      <c r="N472" s="98">
        <f>IF(L394="","",L394*Data!L$625)</f>
        <v>1.9930241059754814</v>
      </c>
      <c r="O472" s="98">
        <f>IF(M394="","",M394*Data!M$625)</f>
        <v>1.4512867888767216</v>
      </c>
      <c r="P472" s="98">
        <f>IF(N394="","",N394*Data!N$625)</f>
        <v>2.9507536937867873</v>
      </c>
    </row>
    <row r="473" spans="1:16">
      <c r="A473" s="99"/>
      <c r="B473" s="91">
        <f t="shared" si="7"/>
        <v>43790</v>
      </c>
      <c r="C473" s="93"/>
      <c r="D473" s="93"/>
      <c r="E473" s="98">
        <f>IF(C395="","",C395*Data!C$625)</f>
        <v>1.3353982759940359</v>
      </c>
      <c r="F473" s="98">
        <f>IF(D395="","",D395*Data!D$625)</f>
        <v>1.6402812264155784</v>
      </c>
      <c r="G473" s="98">
        <f>IF(E395="","",E395*Data!E$625)</f>
        <v>4.2588811558060469</v>
      </c>
      <c r="H473" s="98">
        <f>IF(F395="","",F395*Data!F$625)</f>
        <v>9.9365517639376115</v>
      </c>
      <c r="I473" s="98">
        <f>IF(G395="","",G395*Data!G$625)</f>
        <v>15.171391425815486</v>
      </c>
      <c r="J473" s="98">
        <f>IF(H395="","",H395*Data!H$625)</f>
        <v>11.092831378885151</v>
      </c>
      <c r="K473" s="98">
        <f>IF(I395="","",I395*Data!I$625)</f>
        <v>5.7112633627814828</v>
      </c>
      <c r="L473" s="98">
        <f>IF(J395="","",J395*Data!J$625)</f>
        <v>4.0615966944568624</v>
      </c>
      <c r="M473" s="98">
        <f>IF(K395="","",K395*Data!K$625)</f>
        <v>2.556492288524403</v>
      </c>
      <c r="N473" s="98">
        <f>IF(L395="","",L395*Data!L$625)</f>
        <v>1.9852650424010783</v>
      </c>
      <c r="O473" s="98">
        <f>IF(M395="","",M395*Data!M$625)</f>
        <v>1.4458891022865346</v>
      </c>
      <c r="P473" s="98">
        <f>IF(N395="","",N395*Data!N$625)</f>
        <v>2.9400030390978324</v>
      </c>
    </row>
    <row r="474" spans="1:16">
      <c r="A474" s="99"/>
      <c r="B474" s="91">
        <f t="shared" si="7"/>
        <v>43797</v>
      </c>
      <c r="C474" s="93"/>
      <c r="D474" s="93"/>
      <c r="E474" s="98">
        <f>IF(C396="","",C396*Data!C$625)</f>
        <v>1.3353982759940359</v>
      </c>
      <c r="F474" s="98">
        <f>IF(D396="","",D396*Data!D$625)</f>
        <v>1.6402812264155784</v>
      </c>
      <c r="G474" s="98">
        <f>IF(E396="","",E396*Data!E$625)</f>
        <v>4.1430714430494042</v>
      </c>
      <c r="H474" s="98">
        <f>IF(F396="","",F396*Data!F$625)</f>
        <v>9.5475673133404477</v>
      </c>
      <c r="I474" s="98">
        <f>IF(G396="","",G396*Data!G$625)</f>
        <v>14.675813388077788</v>
      </c>
      <c r="J474" s="98">
        <f>IF(H396="","",H396*Data!H$625)</f>
        <v>10.714404915351544</v>
      </c>
      <c r="K474" s="98">
        <f>IF(I396="","",I396*Data!I$625)</f>
        <v>5.518867920115202</v>
      </c>
      <c r="L474" s="98">
        <f>IF(J396="","",J396*Data!J$625)</f>
        <v>3.9203433724571708</v>
      </c>
      <c r="M474" s="98">
        <f>IF(K396="","",K396*Data!K$625)</f>
        <v>2.4680998371485678</v>
      </c>
      <c r="N474" s="98">
        <f>IF(L396="","",L396*Data!L$625)</f>
        <v>1.9185370956612113</v>
      </c>
      <c r="O474" s="98">
        <f>IF(M396="","",M396*Data!M$625)</f>
        <v>1.3994689976109276</v>
      </c>
      <c r="P474" s="98">
        <f>IF(N396="","",N396*Data!N$625)</f>
        <v>2.8475474087728214</v>
      </c>
    </row>
    <row r="475" spans="1:16">
      <c r="A475" s="99"/>
      <c r="B475" s="91">
        <f t="shared" si="7"/>
        <v>43804</v>
      </c>
      <c r="C475" s="93"/>
      <c r="D475" s="93"/>
      <c r="E475" s="98">
        <f>IF(C397="","",C397*Data!C$625)</f>
        <v>1.3353982759940359</v>
      </c>
      <c r="F475" s="98">
        <f>IF(D397="","",D397*Data!D$625)</f>
        <v>1.6402812264155784</v>
      </c>
      <c r="G475" s="98">
        <f>IF(E397="","",E397*Data!E$625)</f>
        <v>4.1430714430494042</v>
      </c>
      <c r="H475" s="98">
        <f>IF(F397="","",F397*Data!F$625)</f>
        <v>10.039000343518758</v>
      </c>
      <c r="I475" s="98">
        <f>IF(G397="","",G397*Data!G$625)</f>
        <v>15.106750812197527</v>
      </c>
      <c r="J475" s="98">
        <f>IF(H397="","",H397*Data!H$625)</f>
        <v>11.043471405380767</v>
      </c>
      <c r="K475" s="98">
        <f>IF(I397="","",I397*Data!I$625)</f>
        <v>5.6861683050424032</v>
      </c>
      <c r="L475" s="98">
        <f>IF(J397="","",J397*Data!J$625)</f>
        <v>4.0377228935555056</v>
      </c>
      <c r="M475" s="98">
        <f>IF(K397="","",K397*Data!K$625)</f>
        <v>2.5415527192777829</v>
      </c>
      <c r="N475" s="98">
        <f>IF(L397="","",L397*Data!L$625)</f>
        <v>1.9647811145646537</v>
      </c>
      <c r="O475" s="98">
        <f>IF(M397="","",M397*Data!M$625)</f>
        <v>1.4316392096884412</v>
      </c>
      <c r="P475" s="98">
        <f>IF(N397="","",N397*Data!N$625)</f>
        <v>2.9116213107189917</v>
      </c>
    </row>
    <row r="476" spans="1:16">
      <c r="A476" s="99"/>
      <c r="B476" s="91">
        <f t="shared" si="7"/>
        <v>43811</v>
      </c>
      <c r="C476" s="93"/>
      <c r="D476" s="93"/>
      <c r="E476" s="98">
        <f>IF(C398="","",C398*Data!C$625)</f>
        <v>1.3353982759940359</v>
      </c>
      <c r="F476" s="98">
        <f>IF(D398="","",D398*Data!D$625)</f>
        <v>1.6402812264155784</v>
      </c>
      <c r="G476" s="98">
        <f>IF(E398="","",E398*Data!E$625)</f>
        <v>4.1430714430494042</v>
      </c>
      <c r="H476" s="98">
        <f>IF(F398="","",F398*Data!F$625)</f>
        <v>9.9004546472258177</v>
      </c>
      <c r="I476" s="98">
        <f>IF(G398="","",G398*Data!G$625)</f>
        <v>14.795518228111048</v>
      </c>
      <c r="J476" s="98">
        <f>IF(H398="","",H398*Data!H$625)</f>
        <v>10.805812273692995</v>
      </c>
      <c r="K476" s="98">
        <f>IF(I398="","",I398*Data!I$625)</f>
        <v>5.5653402492616468</v>
      </c>
      <c r="L476" s="98">
        <f>IF(J398="","",J398*Data!J$625)</f>
        <v>3.9442171733585272</v>
      </c>
      <c r="M476" s="98">
        <f>IF(K398="","",K398*Data!K$625)</f>
        <v>2.4830394063951879</v>
      </c>
      <c r="N476" s="98">
        <f>IF(L398="","",L398*Data!L$625)</f>
        <v>1.9290894221223998</v>
      </c>
      <c r="O476" s="98">
        <f>IF(M398="","",M398*Data!M$625)</f>
        <v>1.4068098513735816</v>
      </c>
      <c r="P476" s="98">
        <f>IF(N398="","",N398*Data!N$625)</f>
        <v>2.8621682991498001</v>
      </c>
    </row>
    <row r="477" spans="1:16">
      <c r="A477" s="99"/>
      <c r="B477" s="91">
        <f t="shared" si="7"/>
        <v>43818</v>
      </c>
      <c r="C477" s="93"/>
      <c r="D477" s="93"/>
      <c r="E477" s="98">
        <f>IF(C399="","",C399*Data!C$625)</f>
        <v>1.3353982759940359</v>
      </c>
      <c r="F477" s="98">
        <f>IF(D399="","",D399*Data!D$625)</f>
        <v>1.6402812264155784</v>
      </c>
      <c r="G477" s="98">
        <f>IF(E399="","",E399*Data!E$625)</f>
        <v>4.1430714430494042</v>
      </c>
      <c r="H477" s="98">
        <f>IF(F399="","",F399*Data!F$625)</f>
        <v>9.9004546472258177</v>
      </c>
      <c r="I477" s="98">
        <f>IF(G399="","",G399*Data!G$625)</f>
        <v>15.432347977087998</v>
      </c>
      <c r="J477" s="98">
        <f>IF(H399="","",H399*Data!H$625)</f>
        <v>11.292099420069516</v>
      </c>
      <c r="K477" s="98">
        <f>IF(I399="","",I399*Data!I$625)</f>
        <v>5.812573040320733</v>
      </c>
      <c r="L477" s="98">
        <f>IF(J399="","",J399*Data!J$625)</f>
        <v>4.1173022298933608</v>
      </c>
      <c r="M477" s="98">
        <f>IF(K399="","",K399*Data!K$625)</f>
        <v>2.5913512834331835</v>
      </c>
      <c r="N477" s="98">
        <f>IF(L399="","",L399*Data!L$625)</f>
        <v>1.9970588190341709</v>
      </c>
      <c r="O477" s="98">
        <f>IF(M399="","",M399*Data!M$625)</f>
        <v>1.4540935859036186</v>
      </c>
      <c r="P477" s="98">
        <f>IF(N399="","",N399*Data!N$625)</f>
        <v>2.9563440342250438</v>
      </c>
    </row>
    <row r="478" spans="1:16">
      <c r="A478" s="90" t="s">
        <v>81</v>
      </c>
      <c r="B478" s="91">
        <f t="shared" si="7"/>
        <v>43825</v>
      </c>
      <c r="C478" s="93"/>
      <c r="D478" s="93"/>
      <c r="E478" s="98">
        <f>IF(C400="","",C400*Data!C$625)</f>
        <v>1.3353982759940359</v>
      </c>
      <c r="F478" s="98">
        <f>IF(D400="","",D400*Data!D$625)</f>
        <v>1.6402812264155784</v>
      </c>
      <c r="G478" s="98">
        <f>IF(E400="","",E400*Data!E$625)</f>
        <v>4.1430714430494042</v>
      </c>
      <c r="H478" s="98">
        <f>IF(F400="","",F400*Data!F$625)</f>
        <v>9.9004546472258177</v>
      </c>
      <c r="I478" s="98">
        <f>IF(G400="","",G400*Data!G$625)</f>
        <v>15.530505945915271</v>
      </c>
      <c r="J478" s="98">
        <f>IF(H400="","",H400*Data!H$625)</f>
        <v>11.367053453909504</v>
      </c>
      <c r="K478" s="98">
        <f>IF(I400="","",I400*Data!I$625)</f>
        <v>5.8506803502208173</v>
      </c>
      <c r="L478" s="98">
        <f>IF(J400="","",J400*Data!J$625)</f>
        <v>4.151123447836949</v>
      </c>
      <c r="M478" s="98">
        <f>IF(K400="","",K400*Data!K$625)</f>
        <v>2.6125156731992289</v>
      </c>
      <c r="N478" s="98">
        <f>IF(L400="","",L400*Data!L$625)</f>
        <v>2.0172323843276185</v>
      </c>
      <c r="O478" s="98">
        <f>IF(M400="","",M400*Data!M$625)</f>
        <v>1.4681275710381041</v>
      </c>
      <c r="P478" s="98">
        <f>IF(N400="","",N400*Data!N$625)</f>
        <v>2.9842957364163256</v>
      </c>
    </row>
    <row r="479" spans="1:16">
      <c r="A479" s="90">
        <v>2020</v>
      </c>
      <c r="B479" s="91">
        <f t="shared" si="7"/>
        <v>43832</v>
      </c>
      <c r="C479" s="93"/>
      <c r="D479" s="93"/>
      <c r="E479" s="98">
        <f>IF(C401="","",C401*Data!C$625)</f>
        <v>1.3353982759940359</v>
      </c>
      <c r="F479" s="98">
        <f>IF(D401="","",D401*Data!D$625)</f>
        <v>1.6402812264155784</v>
      </c>
      <c r="G479" s="98">
        <f>IF(E401="","",E401*Data!E$625)</f>
        <v>4.1430714430494042</v>
      </c>
      <c r="H479" s="98">
        <f>IF(F401="","",F401*Data!F$625)</f>
        <v>9.5565315640537971</v>
      </c>
      <c r="I479" s="98">
        <f>IF(G401="","",G401*Data!G$625)</f>
        <v>15.798644787589776</v>
      </c>
      <c r="J479" s="98">
        <f>IF(H401="","",H401*Data!H$625)</f>
        <v>11.571805936594355</v>
      </c>
      <c r="K479" s="98">
        <f>IF(I401="","",I401*Data!I$625)</f>
        <v>5.9547783675088546</v>
      </c>
      <c r="L479" s="98">
        <f>IF(J401="","",J401*Data!J$625)</f>
        <v>4.232692267583249</v>
      </c>
      <c r="M479" s="98">
        <f>IF(K401="","",K401*Data!K$625)</f>
        <v>2.6635592014585137</v>
      </c>
      <c r="N479" s="98">
        <f>IF(L401="","",L401*Data!L$625)</f>
        <v>2.0563380647426106</v>
      </c>
      <c r="O479" s="98">
        <f>IF(M401="","",M401*Data!M$625)</f>
        <v>1.495331911452646</v>
      </c>
      <c r="P479" s="98">
        <f>IF(N401="","",N401*Data!N$625)</f>
        <v>3.038479036048658</v>
      </c>
    </row>
    <row r="480" spans="1:16">
      <c r="A480" s="99"/>
      <c r="B480" s="91">
        <f t="shared" si="7"/>
        <v>43839</v>
      </c>
      <c r="C480" s="93"/>
      <c r="D480" s="93"/>
      <c r="E480" s="98">
        <f>IF(C402="","",C402*Data!C$625)</f>
        <v>1.3353982759940359</v>
      </c>
      <c r="F480" s="98">
        <f>IF(D402="","",D402*Data!D$625)</f>
        <v>1.6402812264155784</v>
      </c>
      <c r="G480" s="98">
        <f>IF(E402="","",E402*Data!E$625)</f>
        <v>4.1430714430494042</v>
      </c>
      <c r="H480" s="98">
        <f>IF(F402="","",F402*Data!F$625)</f>
        <v>9.5565315640537971</v>
      </c>
      <c r="I480" s="98">
        <f>IF(G402="","",G402*Data!G$625)</f>
        <v>15.935108305227692</v>
      </c>
      <c r="J480" s="98">
        <f>IF(H402="","",H402*Data!H$625)</f>
        <v>11.67601032510361</v>
      </c>
      <c r="K480" s="98">
        <f>IF(I402="","",I402*Data!I$625)</f>
        <v>6.0077568227358009</v>
      </c>
      <c r="L480" s="98">
        <f>IF(J402="","",J402*Data!J$625)</f>
        <v>4.2724819357521771</v>
      </c>
      <c r="M480" s="98">
        <f>IF(K402="","",K402*Data!K$625)</f>
        <v>2.6884584835362144</v>
      </c>
      <c r="N480" s="98">
        <f>IF(L402="","",L402*Data!L$625)</f>
        <v>2.0799256180087964</v>
      </c>
      <c r="O480" s="98">
        <f>IF(M402="","",M402*Data!M$625)</f>
        <v>1.5117408786868143</v>
      </c>
      <c r="P480" s="98">
        <f>IF(N402="","",N402*Data!N$625)</f>
        <v>3.0711610263030806</v>
      </c>
    </row>
    <row r="481" spans="1:16">
      <c r="A481" s="99"/>
      <c r="B481" s="91">
        <f t="shared" si="7"/>
        <v>43846</v>
      </c>
      <c r="C481" s="93"/>
      <c r="D481" s="93"/>
      <c r="E481" s="98">
        <f>IF(C403="","",C403*Data!C$625)</f>
        <v>1.3353982759940359</v>
      </c>
      <c r="F481" s="98">
        <f>IF(D403="","",D403*Data!D$625)</f>
        <v>1.6402812264155784</v>
      </c>
      <c r="G481" s="98">
        <f>IF(E403="","",E403*Data!E$625)</f>
        <v>4.1430714430494042</v>
      </c>
      <c r="H481" s="98">
        <f>IF(F403="","",F403*Data!F$625)</f>
        <v>9.5565315640537971</v>
      </c>
      <c r="I481" s="98">
        <f>IF(G403="","",G403*Data!G$625)</f>
        <v>16.275070050922153</v>
      </c>
      <c r="J481" s="98">
        <f>IF(H403="","",H403*Data!H$625)</f>
        <v>11.935607222793331</v>
      </c>
      <c r="K481" s="98">
        <f>IF(I403="","",I403*Data!I$625)</f>
        <v>6.139738237511704</v>
      </c>
      <c r="L481" s="98">
        <f>IF(J403="","",J403*Data!J$625)</f>
        <v>4.3659876559491559</v>
      </c>
      <c r="M481" s="98">
        <f>IF(K403="","",K403*Data!K$625)</f>
        <v>2.7469717964188098</v>
      </c>
      <c r="N481" s="98">
        <f>IF(L403="","",L403*Data!L$625)</f>
        <v>2.1261696369122385</v>
      </c>
      <c r="O481" s="98">
        <f>IF(M403="","",M403*Data!M$625)</f>
        <v>1.5439110907643279</v>
      </c>
      <c r="P481" s="98">
        <f>IF(N403="","",N403*Data!N$625)</f>
        <v>3.1352349282492504</v>
      </c>
    </row>
    <row r="482" spans="1:16">
      <c r="A482" s="99"/>
      <c r="B482" s="91">
        <f t="shared" si="7"/>
        <v>43853</v>
      </c>
      <c r="C482" s="93"/>
      <c r="D482" s="93"/>
      <c r="E482" s="98">
        <f>IF(C404="","",C404*Data!C$625)</f>
        <v>1.3353982759940359</v>
      </c>
      <c r="F482" s="98">
        <f>IF(D404="","",D404*Data!D$625)</f>
        <v>1.6402812264155784</v>
      </c>
      <c r="G482" s="98">
        <f>IF(E404="","",E404*Data!E$625)</f>
        <v>4.1430714430494042</v>
      </c>
      <c r="H482" s="98">
        <f>IF(F404="","",F404*Data!F$625)</f>
        <v>9.5565315640537971</v>
      </c>
      <c r="I482" s="98">
        <f>IF(G404="","",G404*Data!G$625)</f>
        <v>16.162547501290888</v>
      </c>
      <c r="J482" s="98">
        <f>IF(H404="","",H404*Data!H$625)</f>
        <v>11.849684305952367</v>
      </c>
      <c r="K482" s="98">
        <f>IF(I404="","",I404*Data!I$625)</f>
        <v>6.0960542481140463</v>
      </c>
      <c r="L482" s="98">
        <f>IF(J404="","",J404*Data!J$625)</f>
        <v>4.3215558598271873</v>
      </c>
      <c r="M482" s="98">
        <f>IF(K404="","",K404*Data!K$625)</f>
        <v>2.7191675980987111</v>
      </c>
      <c r="N482" s="98">
        <f>IF(L404="","",L404*Data!L$625)</f>
        <v>2.102892446189029</v>
      </c>
      <c r="O482" s="98">
        <f>IF(M404="","",M404*Data!M$625)</f>
        <v>1.5277180309937672</v>
      </c>
      <c r="P482" s="98">
        <f>IF(N404="","",N404*Data!N$625)</f>
        <v>3.1029829641823863</v>
      </c>
    </row>
    <row r="483" spans="1:16">
      <c r="A483" s="99"/>
      <c r="B483" s="91">
        <f t="shared" si="7"/>
        <v>43860</v>
      </c>
      <c r="C483" s="93"/>
      <c r="D483" s="93"/>
      <c r="E483" s="98">
        <f>IF(C405="","",C405*Data!C$625)</f>
        <v>1.3353982759940359</v>
      </c>
      <c r="F483" s="98">
        <f>IF(D405="","",D405*Data!D$625)</f>
        <v>1.6402812264155784</v>
      </c>
      <c r="G483" s="98">
        <f>IF(E405="","",E405*Data!E$625)</f>
        <v>4.1430714430494042</v>
      </c>
      <c r="H483" s="98">
        <f>IF(F405="","",F405*Data!F$625)</f>
        <v>9.5565315640537971</v>
      </c>
      <c r="I483" s="98">
        <f>IF(G405="","",G405*Data!G$625)</f>
        <v>16.117059662078251</v>
      </c>
      <c r="J483" s="98">
        <f>IF(H405="","",H405*Data!H$625)</f>
        <v>11.814949509782616</v>
      </c>
      <c r="K483" s="98">
        <f>IF(I405="","",I405*Data!I$625)</f>
        <v>6.0783947630383972</v>
      </c>
      <c r="L483" s="98">
        <f>IF(J405="","",J405*Data!J$625)</f>
        <v>4.2923767698366406</v>
      </c>
      <c r="M483" s="98">
        <f>IF(K405="","",K405*Data!K$625)</f>
        <v>2.7009081245750641</v>
      </c>
      <c r="N483" s="98">
        <f>IF(L405="","",L405*Data!L$625)</f>
        <v>2.0876846815831995</v>
      </c>
      <c r="O483" s="98">
        <f>IF(M405="","",M405*Data!M$625)</f>
        <v>1.5171385652770011</v>
      </c>
      <c r="P483" s="98">
        <f>IF(N405="","",N405*Data!N$625)</f>
        <v>3.0819116809920351</v>
      </c>
    </row>
    <row r="484" spans="1:16">
      <c r="A484" s="99"/>
      <c r="B484" s="91">
        <f t="shared" si="7"/>
        <v>43867</v>
      </c>
      <c r="C484" s="93"/>
      <c r="D484" s="93"/>
      <c r="E484" s="98">
        <f>IF(C406="","",C406*Data!C$625)</f>
        <v>1.3353982759940359</v>
      </c>
      <c r="F484" s="98">
        <f>IF(D406="","",D406*Data!D$625)</f>
        <v>1.6402812264155784</v>
      </c>
      <c r="G484" s="98">
        <f>IF(E406="","",E406*Data!E$625)</f>
        <v>4.1430714430494042</v>
      </c>
      <c r="H484" s="98">
        <f>IF(F406="","",F406*Data!F$625)</f>
        <v>9.5565315640537971</v>
      </c>
      <c r="I484" s="98">
        <f>IF(G406="","",G406*Data!G$625)</f>
        <v>14.747636292097743</v>
      </c>
      <c r="J484" s="98">
        <f>IF(H406="","",H406*Data!H$625)</f>
        <v>11.63579108743337</v>
      </c>
      <c r="K484" s="98">
        <f>IF(I406="","",I406*Data!I$625)</f>
        <v>5.9873089979113647</v>
      </c>
      <c r="L484" s="98">
        <f>IF(J406="","",J406*Data!J$625)</f>
        <v>4.2187658837241253</v>
      </c>
      <c r="M484" s="98">
        <f>IF(K406="","",K406*Data!K$625)</f>
        <v>2.6548444527313189</v>
      </c>
      <c r="N484" s="98">
        <f>IF(L406="","",L406*Data!L$625)</f>
        <v>2.0538551643988017</v>
      </c>
      <c r="O484" s="98">
        <f>IF(M406="","",M406*Data!M$625)</f>
        <v>1.4936046517437864</v>
      </c>
      <c r="P484" s="98">
        <f>IF(N406="","",N406*Data!N$625)</f>
        <v>3.0350388265481922</v>
      </c>
    </row>
    <row r="485" spans="1:16">
      <c r="A485" s="99"/>
      <c r="B485" s="91">
        <f t="shared" si="7"/>
        <v>43874</v>
      </c>
      <c r="C485" s="93"/>
      <c r="D485" s="93"/>
      <c r="E485" s="98">
        <f>IF(C407="","",C407*Data!C$625)</f>
        <v>1.3353982759940359</v>
      </c>
      <c r="F485" s="98">
        <f>IF(D407="","",D407*Data!D$625)</f>
        <v>1.6402812264155784</v>
      </c>
      <c r="G485" s="98">
        <f>IF(E407="","",E407*Data!E$625)</f>
        <v>4.1430714430494042</v>
      </c>
      <c r="H485" s="98">
        <f>IF(F407="","",F407*Data!F$625)</f>
        <v>9.5565315640537971</v>
      </c>
      <c r="I485" s="98">
        <f>IF(G407="","",G407*Data!G$625)</f>
        <v>14.747636292097743</v>
      </c>
      <c r="J485" s="98">
        <f>IF(H407="","",H407*Data!H$625)</f>
        <v>11.427382310414862</v>
      </c>
      <c r="K485" s="98">
        <f>IF(I407="","",I407*Data!I$625)</f>
        <v>5.8813520874574712</v>
      </c>
      <c r="L485" s="98">
        <f>IF(J407="","",J407*Data!J$625)</f>
        <v>4.1418391919308659</v>
      </c>
      <c r="M485" s="98">
        <f>IF(K407="","",K407*Data!K$625)</f>
        <v>2.6067058407144321</v>
      </c>
      <c r="N485" s="98">
        <f>IF(L407="","",L407*Data!L$625)</f>
        <v>2.0169220217846431</v>
      </c>
      <c r="O485" s="98">
        <f>IF(M407="","",M407*Data!M$625)</f>
        <v>1.4679116635744969</v>
      </c>
      <c r="P485" s="98">
        <f>IF(N407="","",N407*Data!N$625)</f>
        <v>2.983865710228768</v>
      </c>
    </row>
    <row r="486" spans="1:16">
      <c r="A486" s="99"/>
      <c r="B486" s="91">
        <f t="shared" si="7"/>
        <v>43881</v>
      </c>
      <c r="C486" s="93"/>
      <c r="D486" s="93"/>
      <c r="E486" s="98">
        <f>IF(C408="","",C408*Data!C$625)</f>
        <v>1.3353982759940359</v>
      </c>
      <c r="F486" s="98">
        <f>IF(D408="","",D408*Data!D$625)</f>
        <v>1.6402812264155784</v>
      </c>
      <c r="G486" s="98">
        <f>IF(E408="","",E408*Data!E$625)</f>
        <v>4.1430714430494042</v>
      </c>
      <c r="H486" s="98">
        <f>IF(F408="","",F408*Data!F$625)</f>
        <v>9.5565315640537971</v>
      </c>
      <c r="I486" s="98">
        <f>IF(G408="","",G408*Data!G$625)</f>
        <v>14.747636292097743</v>
      </c>
      <c r="J486" s="98">
        <f>IF(H408="","",H408*Data!H$625)</f>
        <v>11.398131955745598</v>
      </c>
      <c r="K486" s="98">
        <f>IF(I408="","",I408*Data!I$625)</f>
        <v>5.8664809421306092</v>
      </c>
      <c r="L486" s="98">
        <f>IF(J408="","",J408*Data!J$625)</f>
        <v>4.1517866089730973</v>
      </c>
      <c r="M486" s="98">
        <f>IF(K408="","",K408*Data!K$625)</f>
        <v>2.612930661233857</v>
      </c>
      <c r="N486" s="98">
        <f>IF(L408="","",L408*Data!L$625)</f>
        <v>2.0228189101011891</v>
      </c>
      <c r="O486" s="98">
        <f>IF(M408="","",M408*Data!M$625)</f>
        <v>1.472013905383039</v>
      </c>
      <c r="P486" s="98">
        <f>IF(N408="","",N408*Data!N$625)</f>
        <v>2.9920362077923732</v>
      </c>
    </row>
    <row r="487" spans="1:16">
      <c r="A487" s="99"/>
      <c r="B487" s="91">
        <f t="shared" si="7"/>
        <v>43888</v>
      </c>
      <c r="C487" s="93"/>
      <c r="D487" s="93"/>
      <c r="E487" s="98">
        <f>IF(C409="","",C409*Data!C$625)</f>
        <v>1.3353982759940359</v>
      </c>
      <c r="F487" s="98">
        <f>IF(D409="","",D409*Data!D$625)</f>
        <v>1.6402812264155784</v>
      </c>
      <c r="G487" s="98">
        <f>IF(E409="","",E409*Data!E$625)</f>
        <v>4.1430714430494042</v>
      </c>
      <c r="H487" s="98">
        <f>IF(F409="","",F409*Data!F$625)</f>
        <v>9.5565315640537971</v>
      </c>
      <c r="I487" s="98">
        <f>IF(G409="","",G409*Data!G$625)</f>
        <v>14.747636292097743</v>
      </c>
      <c r="J487" s="98">
        <f>IF(H409="","",H409*Data!H$625)</f>
        <v>11.5809466724285</v>
      </c>
      <c r="K487" s="98">
        <f>IF(I409="","",I409*Data!I$625)</f>
        <v>5.9594256004234989</v>
      </c>
      <c r="L487" s="98">
        <f>IF(J409="","",J409*Data!J$625)</f>
        <v>4.2008605330481084</v>
      </c>
      <c r="M487" s="98">
        <f>IF(K409="","",K409*Data!K$625)</f>
        <v>2.6436397757963541</v>
      </c>
      <c r="N487" s="98">
        <f>IF(L409="","",L409*Data!L$625)</f>
        <v>2.0457857382814222</v>
      </c>
      <c r="O487" s="98">
        <f>IF(M409="","",M409*Data!M$625)</f>
        <v>1.487991057689992</v>
      </c>
      <c r="P487" s="98">
        <f>IF(N409="","",N409*Data!N$625)</f>
        <v>3.0238581456716793</v>
      </c>
    </row>
    <row r="488" spans="1:16">
      <c r="A488" s="99"/>
      <c r="B488" s="91">
        <f t="shared" si="7"/>
        <v>43895</v>
      </c>
      <c r="C488" s="93"/>
      <c r="D488" s="93"/>
      <c r="E488" s="98">
        <f>IF(C410="","",C410*Data!C$625)</f>
        <v>1.3353982759940359</v>
      </c>
      <c r="F488" s="98">
        <f>IF(D410="","",D410*Data!D$625)</f>
        <v>1.6402812264155784</v>
      </c>
      <c r="G488" s="98">
        <f>IF(E410="","",E410*Data!E$625)</f>
        <v>4.1430714430494042</v>
      </c>
      <c r="H488" s="98">
        <f>IF(F410="","",F410*Data!F$625)</f>
        <v>9.5565315640537971</v>
      </c>
      <c r="I488" s="98">
        <f>IF(G410="","",G410*Data!G$625)</f>
        <v>14.747636292097743</v>
      </c>
      <c r="J488" s="98">
        <f>IF(H410="","",H410*Data!H$625)</f>
        <v>10.914038585969273</v>
      </c>
      <c r="K488" s="98">
        <f>IF(I410="","",I410*Data!I$625)</f>
        <v>5.3878159519222271</v>
      </c>
      <c r="L488" s="98">
        <f>IF(J410="","",J410*Data!J$625)</f>
        <v>3.745268832513891</v>
      </c>
      <c r="M488" s="98">
        <f>IF(K410="","",K410*Data!K$625)</f>
        <v>2.3585429960066868</v>
      </c>
      <c r="N488" s="98">
        <f>IF(L410="","",L410*Data!L$625)</f>
        <v>1.8297734083700399</v>
      </c>
      <c r="O488" s="98">
        <f>IF(M410="","",M410*Data!M$625)</f>
        <v>1.33771946301919</v>
      </c>
      <c r="P488" s="98">
        <f>IF(N410="","",N410*Data!N$625)</f>
        <v>2.7245599191311793</v>
      </c>
    </row>
    <row r="489" spans="1:16">
      <c r="A489" s="99"/>
      <c r="B489" s="91">
        <f t="shared" si="7"/>
        <v>43902</v>
      </c>
      <c r="C489" s="93"/>
      <c r="D489" s="93"/>
      <c r="E489" s="98">
        <f>IF(C411="","",C411*Data!C$625)</f>
        <v>1.3353982759940359</v>
      </c>
      <c r="F489" s="98">
        <f>IF(D411="","",D411*Data!D$625)</f>
        <v>1.6402812264155784</v>
      </c>
      <c r="G489" s="98">
        <f>IF(E411="","",E411*Data!E$625)</f>
        <v>4.1430714430494042</v>
      </c>
      <c r="H489" s="98">
        <f>IF(F411="","",F411*Data!F$625)</f>
        <v>9.5565315640537971</v>
      </c>
      <c r="I489" s="98">
        <f>IF(G411="","",G411*Data!G$625)</f>
        <v>14.747636292097743</v>
      </c>
      <c r="J489" s="98">
        <f>IF(H411="","",H411*Data!H$625)</f>
        <v>10.914038585969273</v>
      </c>
      <c r="K489" s="98">
        <f>IF(I411="","",I411*Data!I$625)</f>
        <v>5.8072900659433646</v>
      </c>
      <c r="L489" s="98">
        <f>IF(J411="","",J411*Data!J$625)</f>
        <v>3.8016375290865381</v>
      </c>
      <c r="M489" s="98">
        <f>IF(K411="","",K411*Data!K$625)</f>
        <v>2.3938169789500954</v>
      </c>
      <c r="N489" s="98">
        <f>IF(L411="","",L411*Data!L$625)</f>
        <v>1.8530505990932491</v>
      </c>
      <c r="O489" s="98">
        <f>IF(M411="","",M411*Data!M$625)</f>
        <v>1.3539125227897506</v>
      </c>
      <c r="P489" s="98">
        <f>IF(N411="","",N411*Data!N$625)</f>
        <v>2.7568118831980435</v>
      </c>
    </row>
    <row r="490" spans="1:16">
      <c r="A490" s="99"/>
      <c r="B490" s="91">
        <f t="shared" si="7"/>
        <v>43909</v>
      </c>
      <c r="C490" s="93"/>
      <c r="D490" s="93"/>
      <c r="E490" s="98">
        <f>IF(C412="","",C412*Data!C$625)</f>
        <v>1.3353982759940359</v>
      </c>
      <c r="F490" s="98">
        <f>IF(D412="","",D412*Data!D$625)</f>
        <v>1.6402812264155784</v>
      </c>
      <c r="G490" s="98">
        <f>IF(E412="","",E412*Data!E$625)</f>
        <v>4.1430714430494042</v>
      </c>
      <c r="H490" s="98">
        <f>IF(F412="","",F412*Data!F$625)</f>
        <v>9.5565315640537971</v>
      </c>
      <c r="I490" s="98">
        <f>IF(G412="","",G412*Data!G$625)</f>
        <v>14.747636292097743</v>
      </c>
      <c r="J490" s="98">
        <f>IF(H412="","",H412*Data!H$625)</f>
        <v>10.914038585969273</v>
      </c>
      <c r="K490" s="98">
        <f>IF(I412="","",I412*Data!I$625)</f>
        <v>5.8072900659433646</v>
      </c>
      <c r="L490" s="98">
        <f>IF(J412="","",J412*Data!J$625)</f>
        <v>3.5595837143922302</v>
      </c>
      <c r="M490" s="98">
        <f>IF(K412="","",K412*Data!K$625)</f>
        <v>2.2423463463107525</v>
      </c>
      <c r="N490" s="98">
        <f>IF(L412="","",L412*Data!L$625)</f>
        <v>1.7388371832780354</v>
      </c>
      <c r="O490" s="98">
        <f>IF(M412="","",M412*Data!M$625)</f>
        <v>1.2744585761822</v>
      </c>
      <c r="P490" s="98">
        <f>IF(N412="","",N412*Data!N$625)</f>
        <v>2.5985622461766296</v>
      </c>
    </row>
    <row r="491" spans="1:16">
      <c r="A491" s="99"/>
      <c r="B491" s="91">
        <f t="shared" si="7"/>
        <v>43916</v>
      </c>
      <c r="C491" s="93"/>
      <c r="D491" s="93"/>
      <c r="E491" s="98">
        <f>IF(C413="","",C413*Data!C$625)</f>
        <v>1.3353982759940359</v>
      </c>
      <c r="F491" s="98">
        <f>IF(D413="","",D413*Data!D$625)</f>
        <v>1.6402812264155784</v>
      </c>
      <c r="G491" s="98">
        <f>IF(E413="","",E413*Data!E$625)</f>
        <v>4.1430714430494042</v>
      </c>
      <c r="H491" s="98">
        <f>IF(F413="","",F413*Data!F$625)</f>
        <v>9.5565315640537971</v>
      </c>
      <c r="I491" s="98">
        <f>IF(G413="","",G413*Data!G$625)</f>
        <v>14.747636292097743</v>
      </c>
      <c r="J491" s="98">
        <f>IF(H413="","",H413*Data!H$625)</f>
        <v>10.914038585969273</v>
      </c>
      <c r="K491" s="98">
        <f>IF(I413="","",I413*Data!I$625)</f>
        <v>5.6324462925491137</v>
      </c>
      <c r="L491" s="98">
        <f>IF(J413="","",J413*Data!J$625)</f>
        <v>3.2432558524492596</v>
      </c>
      <c r="M491" s="98">
        <f>IF(K413="","",K413*Data!K$625)</f>
        <v>2.0443970537930367</v>
      </c>
      <c r="N491" s="98">
        <f>IF(L413="","",L413*Data!L$625)</f>
        <v>1.5712414100709282</v>
      </c>
      <c r="O491" s="98">
        <f>IF(M413="","",M413*Data!M$625)</f>
        <v>1.1578685458341638</v>
      </c>
      <c r="P491" s="98">
        <f>IF(N413="","",N413*Data!N$625)</f>
        <v>2.3663481048952071</v>
      </c>
    </row>
    <row r="492" spans="1:16">
      <c r="A492" s="99"/>
      <c r="B492" s="91">
        <f t="shared" si="7"/>
        <v>43923</v>
      </c>
      <c r="C492" s="93"/>
      <c r="D492" s="93"/>
      <c r="E492" s="98">
        <f>IF(C414="","",C414*Data!C$625)</f>
        <v>1.3353982759940359</v>
      </c>
      <c r="F492" s="98">
        <f>IF(D414="","",D414*Data!D$625)</f>
        <v>1.6402812264155784</v>
      </c>
      <c r="G492" s="98">
        <f>IF(E414="","",E414*Data!E$625)</f>
        <v>4.1430714430494042</v>
      </c>
      <c r="H492" s="98">
        <f>IF(F414="","",F414*Data!F$625)</f>
        <v>9.5565315640537971</v>
      </c>
      <c r="I492" s="98">
        <f>IF(G414="","",G414*Data!G$625)</f>
        <v>14.747636292097743</v>
      </c>
      <c r="J492" s="98">
        <f>IF(H414="","",H414*Data!H$625)</f>
        <v>10.914038585969273</v>
      </c>
      <c r="K492" s="98">
        <f>IF(I414="","",I414*Data!I$625)</f>
        <v>5.6324462925491137</v>
      </c>
      <c r="L492" s="98">
        <f>IF(J414="","",J414*Data!J$625)</f>
        <v>3.1006762081772692</v>
      </c>
      <c r="M492" s="98">
        <f>IF(K414="","",K414*Data!K$625)</f>
        <v>1.9551746263479437</v>
      </c>
      <c r="N492" s="98">
        <f>IF(L414="","",L414*Data!L$625)</f>
        <v>1.5054445509599899</v>
      </c>
      <c r="O492" s="98">
        <f>IF(M414="","",M414*Data!M$625)</f>
        <v>1.1120961635493793</v>
      </c>
      <c r="P492" s="98">
        <f>IF(N414="","",N414*Data!N$625)</f>
        <v>2.2751825531328711</v>
      </c>
    </row>
    <row r="493" spans="1:16">
      <c r="A493" s="99"/>
      <c r="B493" s="91">
        <f t="shared" si="7"/>
        <v>43930</v>
      </c>
      <c r="C493" s="93"/>
      <c r="D493" s="93"/>
      <c r="E493" s="98">
        <f>IF(C415="","",C415*Data!C$625)</f>
        <v>1.3353982759940359</v>
      </c>
      <c r="F493" s="98">
        <f>IF(D415="","",D415*Data!D$625)</f>
        <v>1.6402812264155784</v>
      </c>
      <c r="G493" s="98">
        <f>IF(E415="","",E415*Data!E$625)</f>
        <v>4.1430714430494042</v>
      </c>
      <c r="H493" s="98">
        <f>IF(F415="","",F415*Data!F$625)</f>
        <v>9.5565315640537971</v>
      </c>
      <c r="I493" s="98">
        <f>IF(G415="","",G415*Data!G$625)</f>
        <v>14.747636292097743</v>
      </c>
      <c r="J493" s="98">
        <f>IF(H415="","",H415*Data!H$625)</f>
        <v>10.914038585969273</v>
      </c>
      <c r="K493" s="98">
        <f>IF(I415="","",I415*Data!I$625)</f>
        <v>5.6324462925491137</v>
      </c>
      <c r="L493" s="98">
        <f>IF(J415="","",J415*Data!J$625)</f>
        <v>2.9156542511917576</v>
      </c>
      <c r="M493" s="98">
        <f>IF(K415="","",K415*Data!K$625)</f>
        <v>1.8393929646866378</v>
      </c>
      <c r="N493" s="98">
        <f>IF(L415="","",L415*Data!L$625)</f>
        <v>1.4101632502663193</v>
      </c>
      <c r="O493" s="98">
        <f>IF(M415="","",M415*Data!M$625)</f>
        <v>1.0458125722218845</v>
      </c>
      <c r="P493" s="98">
        <f>IF(N415="","",N415*Data!N$625)</f>
        <v>2.1431645135525064</v>
      </c>
    </row>
    <row r="494" spans="1:16">
      <c r="A494" s="99"/>
      <c r="B494" s="91">
        <f t="shared" si="7"/>
        <v>43937</v>
      </c>
      <c r="C494" s="93"/>
      <c r="D494" s="93"/>
      <c r="E494" s="98">
        <f>IF(C416="","",C416*Data!C$625)</f>
        <v>1.3353982759940359</v>
      </c>
      <c r="F494" s="98">
        <f>IF(D416="","",D416*Data!D$625)</f>
        <v>1.6402812264155784</v>
      </c>
      <c r="G494" s="98">
        <f>IF(E416="","",E416*Data!E$625)</f>
        <v>4.1430714430494042</v>
      </c>
      <c r="H494" s="98">
        <f>IF(F416="","",F416*Data!F$625)</f>
        <v>9.5565315640537971</v>
      </c>
      <c r="I494" s="98">
        <f>IF(G416="","",G416*Data!G$625)</f>
        <v>14.747636292097743</v>
      </c>
      <c r="J494" s="98">
        <f>IF(H416="","",H416*Data!H$625)</f>
        <v>10.914038585969273</v>
      </c>
      <c r="K494" s="98">
        <f>IF(I416="","",I416*Data!I$625)</f>
        <v>5.6324462925491137</v>
      </c>
      <c r="L494" s="98">
        <f>IF(J416="","",J416*Data!J$625)</f>
        <v>3.2061188288249274</v>
      </c>
      <c r="M494" s="98">
        <f>IF(K416="","",K416*Data!K$625)</f>
        <v>2.0211577238538494</v>
      </c>
      <c r="N494" s="98">
        <f>IF(L416="","",L416*Data!L$625)</f>
        <v>1.5541714702072413</v>
      </c>
      <c r="O494" s="98">
        <f>IF(M416="","",M416*Data!M$625)</f>
        <v>1.1459936353357529</v>
      </c>
      <c r="P494" s="98">
        <f>IF(N416="","",N416*Data!N$625)</f>
        <v>2.3426966645795071</v>
      </c>
    </row>
    <row r="495" spans="1:16">
      <c r="A495" s="99"/>
      <c r="B495" s="91">
        <f t="shared" si="7"/>
        <v>43944</v>
      </c>
      <c r="C495" s="93"/>
      <c r="D495" s="93"/>
      <c r="E495" s="98">
        <f>IF(C417="","",C417*Data!C$625)</f>
        <v>1.3353982759940359</v>
      </c>
      <c r="F495" s="98">
        <f>IF(D417="","",D417*Data!D$625)</f>
        <v>1.6402812264155784</v>
      </c>
      <c r="G495" s="98">
        <f>IF(E417="","",E417*Data!E$625)</f>
        <v>4.1430714430494042</v>
      </c>
      <c r="H495" s="98">
        <f>IF(F417="","",F417*Data!F$625)</f>
        <v>9.5565315640537971</v>
      </c>
      <c r="I495" s="98">
        <f>IF(G417="","",G417*Data!G$625)</f>
        <v>14.747636292097743</v>
      </c>
      <c r="J495" s="98">
        <f>IF(H417="","",H417*Data!H$625)</f>
        <v>10.914038585969273</v>
      </c>
      <c r="K495" s="98">
        <f>IF(I417="","",I417*Data!I$625)</f>
        <v>5.6324462925491137</v>
      </c>
      <c r="L495" s="98">
        <f>IF(J417="","",J417*Data!J$625)</f>
        <v>3.1013393693134184</v>
      </c>
      <c r="M495" s="98">
        <f>IF(K417="","",K417*Data!K$625)</f>
        <v>1.9555896143825722</v>
      </c>
      <c r="N495" s="98">
        <f>IF(L417="","",L417*Data!L$625)</f>
        <v>1.5113414392765359</v>
      </c>
      <c r="O495" s="98">
        <f>IF(M417="","",M417*Data!M$625)</f>
        <v>1.1161984053579213</v>
      </c>
      <c r="P495" s="98">
        <f>IF(N417="","",N417*Data!N$625)</f>
        <v>2.2833530506964763</v>
      </c>
    </row>
    <row r="496" spans="1:16">
      <c r="A496" s="99"/>
      <c r="B496" s="91">
        <f t="shared" si="7"/>
        <v>43951</v>
      </c>
      <c r="C496" s="93"/>
      <c r="D496" s="93"/>
      <c r="E496" s="98">
        <f>IF(C418="","",C418*Data!C$625)</f>
        <v>1.3353982759940359</v>
      </c>
      <c r="F496" s="98">
        <f>IF(D418="","",D418*Data!D$625)</f>
        <v>1.6402812264155784</v>
      </c>
      <c r="G496" s="98">
        <f>IF(E418="","",E418*Data!E$625)</f>
        <v>4.1430714430494042</v>
      </c>
      <c r="H496" s="98">
        <f>IF(F418="","",F418*Data!F$625)</f>
        <v>9.5565315640537971</v>
      </c>
      <c r="I496" s="98">
        <f>IF(G418="","",G418*Data!G$625)</f>
        <v>14.747636292097743</v>
      </c>
      <c r="J496" s="98">
        <f>IF(H418="","",H418*Data!H$625)</f>
        <v>10.914038585969273</v>
      </c>
      <c r="K496" s="98">
        <f>IF(I418="","",I418*Data!I$625)</f>
        <v>5.6324462925491137</v>
      </c>
      <c r="L496" s="98">
        <f>IF(J418="","",J418*Data!J$625)</f>
        <v>3.372572273998272</v>
      </c>
      <c r="M496" s="98">
        <f>IF(K418="","",K418*Data!K$625)</f>
        <v>2.1253197205455616</v>
      </c>
      <c r="N496" s="98">
        <f>IF(L418="","",L418*Data!L$625)</f>
        <v>1.6153128911735377</v>
      </c>
      <c r="O496" s="98">
        <f>IF(M418="","",M418*Data!M$625)</f>
        <v>1.188527405666425</v>
      </c>
      <c r="P496" s="98">
        <f>IF(N418="","",N418*Data!N$625)</f>
        <v>2.4274118235284701</v>
      </c>
    </row>
    <row r="497" spans="1:16">
      <c r="A497" s="99"/>
      <c r="B497" s="91">
        <f t="shared" si="7"/>
        <v>43958</v>
      </c>
      <c r="C497" s="93"/>
      <c r="D497" s="93"/>
      <c r="E497" s="98">
        <f>IF(C419="","",C419*Data!C$625)</f>
        <v>1.3353982759940359</v>
      </c>
      <c r="F497" s="98">
        <f>IF(D419="","",D419*Data!D$625)</f>
        <v>1.6402812264155784</v>
      </c>
      <c r="G497" s="98">
        <f>IF(E419="","",E419*Data!E$625)</f>
        <v>4.1430714430494042</v>
      </c>
      <c r="H497" s="98">
        <f>IF(F419="","",F419*Data!F$625)</f>
        <v>9.5565315640537971</v>
      </c>
      <c r="I497" s="98">
        <f>IF(G419="","",G419*Data!G$625)</f>
        <v>14.747636292097743</v>
      </c>
      <c r="J497" s="98">
        <f>IF(H419="","",H419*Data!H$625)</f>
        <v>10.914038585969273</v>
      </c>
      <c r="K497" s="98">
        <f>IF(I419="","",I419*Data!I$625)</f>
        <v>5.6324462925491137</v>
      </c>
      <c r="L497" s="98">
        <f>IF(J419="","",J419*Data!J$625)</f>
        <v>3.8198081442170149</v>
      </c>
      <c r="M497" s="98">
        <f>IF(K419="","",K419*Data!K$625)</f>
        <v>2.1742883086317057</v>
      </c>
      <c r="N497" s="98">
        <f>IF(L419="","",L419*Data!L$625)</f>
        <v>1.6451076952992456</v>
      </c>
      <c r="O497" s="98">
        <f>IF(M419="","",M419*Data!M$625)</f>
        <v>1.2092545221727427</v>
      </c>
      <c r="P497" s="98">
        <f>IF(N419="","",N419*Data!N$625)</f>
        <v>2.4686943375340564</v>
      </c>
    </row>
    <row r="498" spans="1:16">
      <c r="A498" s="99"/>
      <c r="B498" s="91">
        <f t="shared" si="7"/>
        <v>43965</v>
      </c>
      <c r="C498" s="93"/>
      <c r="D498" s="93"/>
      <c r="E498" s="98">
        <f>IF(C420="","",C420*Data!C$625)</f>
        <v>1.3353982759940359</v>
      </c>
      <c r="F498" s="98">
        <f>IF(D420="","",D420*Data!D$625)</f>
        <v>1.6402812264155784</v>
      </c>
      <c r="G498" s="98">
        <f>IF(E420="","",E420*Data!E$625)</f>
        <v>4.1430714430494042</v>
      </c>
      <c r="H498" s="98">
        <f>IF(F420="","",F420*Data!F$625)</f>
        <v>9.5565315640537971</v>
      </c>
      <c r="I498" s="98">
        <f>IF(G420="","",G420*Data!G$625)</f>
        <v>14.747636292097743</v>
      </c>
      <c r="J498" s="98">
        <f>IF(H420="","",H420*Data!H$625)</f>
        <v>10.914038585969273</v>
      </c>
      <c r="K498" s="98">
        <f>IF(I420="","",I420*Data!I$625)</f>
        <v>5.6324462925491137</v>
      </c>
      <c r="L498" s="98">
        <f>IF(J420="","",J420*Data!J$625)</f>
        <v>3.8198081442170149</v>
      </c>
      <c r="M498" s="98">
        <f>IF(K420="","",K420*Data!K$625)</f>
        <v>1.9954077163051611</v>
      </c>
      <c r="N498" s="98">
        <f>IF(L420="","",L420*Data!L$625)</f>
        <v>1.5848973619618776</v>
      </c>
      <c r="O498" s="98">
        <f>IF(M420="","",M420*Data!M$625)</f>
        <v>1.1673684742328927</v>
      </c>
      <c r="P498" s="98">
        <f>IF(N420="","",N420*Data!N$625)</f>
        <v>2.3852692571477676</v>
      </c>
    </row>
    <row r="499" spans="1:16">
      <c r="A499" s="99"/>
      <c r="B499" s="91">
        <f t="shared" si="7"/>
        <v>43972</v>
      </c>
      <c r="C499" s="93"/>
      <c r="D499" s="93"/>
      <c r="E499" s="98">
        <f>IF(C421="","",C421*Data!C$625)</f>
        <v>1.3353982759940359</v>
      </c>
      <c r="F499" s="98">
        <f>IF(D421="","",D421*Data!D$625)</f>
        <v>1.6402812264155784</v>
      </c>
      <c r="G499" s="98">
        <f>IF(E421="","",E421*Data!E$625)</f>
        <v>4.1430714430494042</v>
      </c>
      <c r="H499" s="98">
        <f>IF(F421="","",F421*Data!F$625)</f>
        <v>9.5565315640537971</v>
      </c>
      <c r="I499" s="98">
        <f>IF(G421="","",G421*Data!G$625)</f>
        <v>14.747636292097743</v>
      </c>
      <c r="J499" s="98">
        <f>IF(H421="","",H421*Data!H$625)</f>
        <v>10.914038585969273</v>
      </c>
      <c r="K499" s="98">
        <f>IF(I421="","",I421*Data!I$625)</f>
        <v>5.6324462925491137</v>
      </c>
      <c r="L499" s="98">
        <f>IF(J421="","",J421*Data!J$625)</f>
        <v>3.8198081442170149</v>
      </c>
      <c r="M499" s="98">
        <f>IF(K421="","",K421*Data!K$625)</f>
        <v>2.1324990135446318</v>
      </c>
      <c r="N499" s="98">
        <f>IF(L421="","",L421*Data!L$625)</f>
        <v>1.6612465475340041</v>
      </c>
      <c r="O499" s="98">
        <f>IF(M421="","",M421*Data!M$625)</f>
        <v>1.2204817102803314</v>
      </c>
      <c r="P499" s="98">
        <f>IF(N421="","",N421*Data!N$625)</f>
        <v>2.4910556992870823</v>
      </c>
    </row>
    <row r="500" spans="1:16">
      <c r="A500" s="99"/>
      <c r="B500" s="91">
        <f t="shared" si="7"/>
        <v>43979</v>
      </c>
      <c r="C500" s="93"/>
      <c r="D500" s="93"/>
      <c r="E500" s="98">
        <f>IF(C422="","",C422*Data!C$625)</f>
        <v>1.3353982759940359</v>
      </c>
      <c r="F500" s="98">
        <f>IF(D422="","",D422*Data!D$625)</f>
        <v>1.6402812264155784</v>
      </c>
      <c r="G500" s="98">
        <f>IF(E422="","",E422*Data!E$625)</f>
        <v>4.1430714430494042</v>
      </c>
      <c r="H500" s="98">
        <f>IF(F422="","",F422*Data!F$625)</f>
        <v>9.5565315640537971</v>
      </c>
      <c r="I500" s="98">
        <f>IF(G422="","",G422*Data!G$625)</f>
        <v>14.747636292097743</v>
      </c>
      <c r="J500" s="98">
        <f>IF(H422="","",H422*Data!H$625)</f>
        <v>10.914038585969273</v>
      </c>
      <c r="K500" s="98">
        <f>IF(I422="","",I422*Data!I$625)</f>
        <v>5.6324462925491137</v>
      </c>
      <c r="L500" s="98">
        <f>IF(J422="","",J422*Data!J$625)</f>
        <v>3.8198081442170149</v>
      </c>
      <c r="M500" s="98">
        <f>IF(K422="","",K422*Data!K$625)</f>
        <v>2.1324990135446318</v>
      </c>
      <c r="N500" s="98">
        <f>IF(L422="","",L422*Data!L$625)</f>
        <v>1.6677641609365028</v>
      </c>
      <c r="O500" s="98">
        <f>IF(M422="","",M422*Data!M$625)</f>
        <v>1.2250157670160884</v>
      </c>
      <c r="P500" s="98">
        <f>IF(N422="","",N422*Data!N$625)</f>
        <v>2.5000862492258045</v>
      </c>
    </row>
    <row r="501" spans="1:16">
      <c r="A501" s="99"/>
      <c r="B501" s="91">
        <f t="shared" si="7"/>
        <v>43986</v>
      </c>
      <c r="C501" s="93"/>
      <c r="D501" s="93"/>
      <c r="E501" s="98">
        <f>IF(C423="","",C423*Data!C$625)</f>
        <v>1.3353982759940359</v>
      </c>
      <c r="F501" s="98">
        <f>IF(D423="","",D423*Data!D$625)</f>
        <v>1.6402812264155784</v>
      </c>
      <c r="G501" s="98">
        <f>IF(E423="","",E423*Data!E$625)</f>
        <v>4.1430714430494042</v>
      </c>
      <c r="H501" s="98">
        <f>IF(F423="","",F423*Data!F$625)</f>
        <v>9.5565315640537971</v>
      </c>
      <c r="I501" s="98">
        <f>IF(G423="","",G423*Data!G$625)</f>
        <v>14.747636292097743</v>
      </c>
      <c r="J501" s="98">
        <f>IF(H423="","",H423*Data!H$625)</f>
        <v>10.914038585969273</v>
      </c>
      <c r="K501" s="98">
        <f>IF(I423="","",I423*Data!I$625)</f>
        <v>5.6324462925491137</v>
      </c>
      <c r="L501" s="98">
        <f>IF(J423="","",J423*Data!J$625)</f>
        <v>3.8198081442170149</v>
      </c>
      <c r="M501" s="98">
        <f>IF(K423="","",K423*Data!K$625)</f>
        <v>2.2824341904558496</v>
      </c>
      <c r="N501" s="98">
        <f>IF(L423="","",L423*Data!L$625)</f>
        <v>1.6525563963306726</v>
      </c>
      <c r="O501" s="98">
        <f>IF(M423="","",M423*Data!M$625)</f>
        <v>1.214436301299322</v>
      </c>
      <c r="P501" s="98">
        <f>IF(N423="","",N423*Data!N$625)</f>
        <v>2.4790149660354528</v>
      </c>
    </row>
    <row r="502" spans="1:16">
      <c r="A502" s="99"/>
      <c r="B502" s="91">
        <f t="shared" si="7"/>
        <v>43993</v>
      </c>
      <c r="C502" s="93"/>
      <c r="D502" s="93"/>
      <c r="E502" s="98">
        <f>IF(C424="","",C424*Data!C$625)</f>
        <v>1.3353982759940359</v>
      </c>
      <c r="F502" s="98">
        <f>IF(D424="","",D424*Data!D$625)</f>
        <v>1.6402812264155784</v>
      </c>
      <c r="G502" s="98">
        <f>IF(E424="","",E424*Data!E$625)</f>
        <v>4.1430714430494042</v>
      </c>
      <c r="H502" s="98">
        <f>IF(F424="","",F424*Data!F$625)</f>
        <v>9.5565315640537971</v>
      </c>
      <c r="I502" s="98">
        <f>IF(G424="","",G424*Data!G$625)</f>
        <v>14.747636292097743</v>
      </c>
      <c r="J502" s="98">
        <f>IF(H424="","",H424*Data!H$625)</f>
        <v>10.914038585969273</v>
      </c>
      <c r="K502" s="98">
        <f>IF(I424="","",I424*Data!I$625)</f>
        <v>5.6324462925491137</v>
      </c>
      <c r="L502" s="98">
        <f>IF(J424="","",J424*Data!J$625)</f>
        <v>3.8198081442170149</v>
      </c>
      <c r="M502" s="98">
        <f>IF(K424="","",K424*Data!K$625)</f>
        <v>2.2824341904558496</v>
      </c>
      <c r="N502" s="98">
        <f>IF(L424="","",L424*Data!L$625)</f>
        <v>1.7279744942738708</v>
      </c>
      <c r="O502" s="98">
        <f>IF(M424="","",M424*Data!M$625)</f>
        <v>1.2669018149559383</v>
      </c>
      <c r="P502" s="98">
        <f>IF(N424="","",N424*Data!N$625)</f>
        <v>2.5835113296120928</v>
      </c>
    </row>
    <row r="503" spans="1:16">
      <c r="A503" s="99"/>
      <c r="B503" s="91">
        <f t="shared" si="7"/>
        <v>44000</v>
      </c>
      <c r="C503" s="93"/>
      <c r="D503" s="93"/>
      <c r="E503" s="98">
        <f>IF(C425="","",C425*Data!C$625)</f>
        <v>1.3353982759940359</v>
      </c>
      <c r="F503" s="98">
        <f>IF(D425="","",D425*Data!D$625)</f>
        <v>1.6402812264155784</v>
      </c>
      <c r="G503" s="98">
        <f>IF(E425="","",E425*Data!E$625)</f>
        <v>4.1430714430494042</v>
      </c>
      <c r="H503" s="98">
        <f>IF(F425="","",F425*Data!F$625)</f>
        <v>9.5565315640537971</v>
      </c>
      <c r="I503" s="98">
        <f>IF(G425="","",G425*Data!G$625)</f>
        <v>14.747636292097743</v>
      </c>
      <c r="J503" s="98">
        <f>IF(H425="","",H425*Data!H$625)</f>
        <v>10.914038585969273</v>
      </c>
      <c r="K503" s="98">
        <f>IF(I425="","",I425*Data!I$625)</f>
        <v>5.6324462925491137</v>
      </c>
      <c r="L503" s="98">
        <f>IF(J425="","",J425*Data!J$625)</f>
        <v>3.8198081442170149</v>
      </c>
      <c r="M503" s="98">
        <f>IF(K425="","",K425*Data!K$625)</f>
        <v>2.2824341904558496</v>
      </c>
      <c r="N503" s="98">
        <f>IF(L425="","",L425*Data!L$625)</f>
        <v>1.7285952193598233</v>
      </c>
      <c r="O503" s="98">
        <f>IF(M425="","",M425*Data!M$625)</f>
        <v>1.2673336298831535</v>
      </c>
      <c r="P503" s="98">
        <f>IF(N425="","",N425*Data!N$625)</f>
        <v>2.5843713819872094</v>
      </c>
    </row>
    <row r="504" spans="1:16">
      <c r="A504" s="99"/>
      <c r="B504" s="91">
        <f t="shared" si="7"/>
        <v>44007</v>
      </c>
      <c r="C504" s="93"/>
      <c r="D504" s="93"/>
      <c r="E504" s="98">
        <f>IF(C426="","",C426*Data!C$625)</f>
        <v>1.3353982759940359</v>
      </c>
      <c r="F504" s="98">
        <f>IF(D426="","",D426*Data!D$625)</f>
        <v>1.6402812264155784</v>
      </c>
      <c r="G504" s="98">
        <f>IF(E426="","",E426*Data!E$625)</f>
        <v>4.1430714430494042</v>
      </c>
      <c r="H504" s="98">
        <f>IF(F426="","",F426*Data!F$625)</f>
        <v>9.5565315640537971</v>
      </c>
      <c r="I504" s="98">
        <f>IF(G426="","",G426*Data!G$625)</f>
        <v>14.747636292097743</v>
      </c>
      <c r="J504" s="98">
        <f>IF(H426="","",H426*Data!H$625)</f>
        <v>10.914038585969273</v>
      </c>
      <c r="K504" s="98">
        <f>IF(I426="","",I426*Data!I$625)</f>
        <v>5.6324462925491137</v>
      </c>
      <c r="L504" s="98">
        <f>IF(J426="","",J426*Data!J$625)</f>
        <v>3.8198081442170149</v>
      </c>
      <c r="M504" s="98">
        <f>IF(K426="","",K426*Data!K$625)</f>
        <v>2.2824341904558496</v>
      </c>
      <c r="N504" s="98">
        <f>IF(L426="","",L426*Data!L$625)</f>
        <v>1.7642869118020774</v>
      </c>
      <c r="O504" s="98">
        <f>IF(M426="","",M426*Data!M$625)</f>
        <v>1.292162988198013</v>
      </c>
      <c r="P504" s="98">
        <f>IF(N426="","",N426*Data!N$625)</f>
        <v>2.6338243935564014</v>
      </c>
    </row>
    <row r="505" spans="1:16">
      <c r="A505" s="99"/>
      <c r="B505" s="91">
        <f t="shared" si="7"/>
        <v>44014</v>
      </c>
      <c r="C505" s="93"/>
      <c r="D505" s="93"/>
      <c r="E505" s="98">
        <f>IF(C427="","",C427*Data!C$625)</f>
        <v>1.3353982759940359</v>
      </c>
      <c r="F505" s="98">
        <f>IF(D427="","",D427*Data!D$625)</f>
        <v>1.6402812264155784</v>
      </c>
      <c r="G505" s="98">
        <f>IF(E427="","",E427*Data!E$625)</f>
        <v>4.1430714430494042</v>
      </c>
      <c r="H505" s="98">
        <f>IF(F427="","",F427*Data!F$625)</f>
        <v>9.5565315640537971</v>
      </c>
      <c r="I505" s="98">
        <f>IF(G427="","",G427*Data!G$625)</f>
        <v>14.747636292097743</v>
      </c>
      <c r="J505" s="98">
        <f>IF(H427="","",H427*Data!H$625)</f>
        <v>10.914038585969273</v>
      </c>
      <c r="K505" s="98">
        <f>IF(I427="","",I427*Data!I$625)</f>
        <v>5.6324462925491137</v>
      </c>
      <c r="L505" s="98">
        <f>IF(J427="","",J427*Data!J$625)</f>
        <v>3.8198081442170149</v>
      </c>
      <c r="M505" s="98">
        <f>IF(K427="","",K427*Data!K$625)</f>
        <v>2.2824341904558496</v>
      </c>
      <c r="N505" s="98">
        <f>IF(L427="","",L427*Data!L$625)</f>
        <v>1.7038903609389235</v>
      </c>
      <c r="O505" s="98">
        <f>IF(M427="","",M427*Data!M$625)</f>
        <v>1.3059810658688913</v>
      </c>
      <c r="P505" s="98">
        <f>IF(N427="","",N427*Data!N$625)</f>
        <v>2.6613460695601256</v>
      </c>
    </row>
    <row r="506" spans="1:16">
      <c r="A506" s="99"/>
      <c r="B506" s="91">
        <f t="shared" si="7"/>
        <v>44021</v>
      </c>
      <c r="C506" s="93"/>
      <c r="D506" s="93"/>
      <c r="E506" s="98">
        <f>IF(C428="","",C428*Data!C$625)</f>
        <v>1.3353982759940359</v>
      </c>
      <c r="F506" s="98">
        <f>IF(D428="","",D428*Data!D$625)</f>
        <v>1.6402812264155784</v>
      </c>
      <c r="G506" s="98">
        <f>IF(E428="","",E428*Data!E$625)</f>
        <v>4.1430714430494042</v>
      </c>
      <c r="H506" s="98">
        <f>IF(F428="","",F428*Data!F$625)</f>
        <v>9.5565315640537971</v>
      </c>
      <c r="I506" s="98">
        <f>IF(G428="","",G428*Data!G$625)</f>
        <v>14.747636292097743</v>
      </c>
      <c r="J506" s="98">
        <f>IF(H428="","",H428*Data!H$625)</f>
        <v>10.914038585969273</v>
      </c>
      <c r="K506" s="98">
        <f>IF(I428="","",I428*Data!I$625)</f>
        <v>5.6324462925491137</v>
      </c>
      <c r="L506" s="98">
        <f>IF(J428="","",J428*Data!J$625)</f>
        <v>3.8198081442170149</v>
      </c>
      <c r="M506" s="98">
        <f>IF(K428="","",K428*Data!K$625)</f>
        <v>2.2824341904558496</v>
      </c>
      <c r="N506" s="98">
        <f>IF(L428="","",L428*Data!L$625)</f>
        <v>1.7038903609389235</v>
      </c>
      <c r="O506" s="98">
        <f>IF(M428="","",M428*Data!M$625)</f>
        <v>1.3327535913562181</v>
      </c>
      <c r="P506" s="98">
        <f>IF(N428="","",N428*Data!N$625)</f>
        <v>2.7146693168173406</v>
      </c>
    </row>
    <row r="507" spans="1:16">
      <c r="A507" s="99"/>
      <c r="B507" s="91">
        <f t="shared" si="7"/>
        <v>44028</v>
      </c>
      <c r="C507" s="93"/>
      <c r="D507" s="93"/>
      <c r="E507" s="98">
        <f>IF(C429="","",C429*Data!C$625)</f>
        <v>1.3353982759940359</v>
      </c>
      <c r="F507" s="98">
        <f>IF(D429="","",D429*Data!D$625)</f>
        <v>1.6402812264155784</v>
      </c>
      <c r="G507" s="98">
        <f>IF(E429="","",E429*Data!E$625)</f>
        <v>4.1430714430494042</v>
      </c>
      <c r="H507" s="98">
        <f>IF(F429="","",F429*Data!F$625)</f>
        <v>9.5565315640537971</v>
      </c>
      <c r="I507" s="98">
        <f>IF(G429="","",G429*Data!G$625)</f>
        <v>14.747636292097743</v>
      </c>
      <c r="J507" s="98">
        <f>IF(H429="","",H429*Data!H$625)</f>
        <v>10.914038585969273</v>
      </c>
      <c r="K507" s="98">
        <f>IF(I429="","",I429*Data!I$625)</f>
        <v>5.6324462925491137</v>
      </c>
      <c r="L507" s="98">
        <f>IF(J429="","",J429*Data!J$625)</f>
        <v>3.8198081442170149</v>
      </c>
      <c r="M507" s="98">
        <f>IF(K429="","",K429*Data!K$625)</f>
        <v>2.2824341904558496</v>
      </c>
      <c r="N507" s="98">
        <f>IF(L429="","",L429*Data!L$625)</f>
        <v>1.7038903609389235</v>
      </c>
      <c r="O507" s="98">
        <f>IF(M429="","",M429*Data!M$625)</f>
        <v>1.3390149078008349</v>
      </c>
      <c r="P507" s="98">
        <f>IF(N429="","",N429*Data!N$625)</f>
        <v>2.7271400762565285</v>
      </c>
    </row>
    <row r="508" spans="1:16">
      <c r="A508" s="99"/>
      <c r="B508" s="91">
        <f t="shared" si="7"/>
        <v>44035</v>
      </c>
      <c r="C508" s="93"/>
      <c r="D508" s="93"/>
      <c r="E508" s="98">
        <f>IF(C430="","",C430*Data!C$625)</f>
        <v>1.3353982759940359</v>
      </c>
      <c r="F508" s="98">
        <f>IF(D430="","",D430*Data!D$625)</f>
        <v>1.6402812264155784</v>
      </c>
      <c r="G508" s="98">
        <f>IF(E430="","",E430*Data!E$625)</f>
        <v>4.1430714430494042</v>
      </c>
      <c r="H508" s="98">
        <f>IF(F430="","",F430*Data!F$625)</f>
        <v>9.5565315640537971</v>
      </c>
      <c r="I508" s="98">
        <f>IF(G430="","",G430*Data!G$625)</f>
        <v>14.747636292097743</v>
      </c>
      <c r="J508" s="98">
        <f>IF(H430="","",H430*Data!H$625)</f>
        <v>10.914038585969273</v>
      </c>
      <c r="K508" s="98">
        <f>IF(I430="","",I430*Data!I$625)</f>
        <v>5.6324462925491137</v>
      </c>
      <c r="L508" s="98">
        <f>IF(J430="","",J430*Data!J$625)</f>
        <v>3.8198081442170149</v>
      </c>
      <c r="M508" s="98">
        <f>IF(K430="","",K430*Data!K$625)</f>
        <v>2.2824341904558496</v>
      </c>
      <c r="N508" s="98">
        <f>IF(L430="","",L430*Data!L$625)</f>
        <v>1.7038903609389235</v>
      </c>
      <c r="O508" s="98" t="str">
        <f>IF(M430="","",M430*Data!M$625)</f>
        <v/>
      </c>
      <c r="P508" s="98" t="str">
        <f>IF(N430="","",N430*Data!N$625)</f>
        <v/>
      </c>
    </row>
    <row r="509" spans="1:16">
      <c r="A509" s="99"/>
      <c r="B509" s="91"/>
      <c r="C509" s="93"/>
      <c r="D509" s="93"/>
      <c r="E509" s="98" t="str">
        <f>IF(C431="","",C431*Data!C$625)</f>
        <v/>
      </c>
      <c r="F509" s="98" t="str">
        <f>IF(D431="","",D431*Data!D$625)</f>
        <v/>
      </c>
      <c r="G509" s="98" t="str">
        <f>IF(E431="","",E431*Data!E$625)</f>
        <v/>
      </c>
      <c r="H509" s="98" t="str">
        <f>IF(F431="","",F431*Data!F$625)</f>
        <v/>
      </c>
      <c r="I509" s="98" t="str">
        <f>IF(G431="","",G431*Data!G$625)</f>
        <v/>
      </c>
      <c r="J509" s="98" t="str">
        <f>IF(H431="","",H431*Data!H$625)</f>
        <v/>
      </c>
      <c r="K509" s="98" t="str">
        <f>IF(I431="","",I431*Data!I$625)</f>
        <v/>
      </c>
      <c r="L509" s="98" t="str">
        <f>IF(J431="","",J431*Data!J$625)</f>
        <v/>
      </c>
      <c r="M509" s="98" t="str">
        <f>IF(K431="","",K431*Data!K$625)</f>
        <v/>
      </c>
      <c r="N509" s="98" t="str">
        <f>IF(L431="","",L431*Data!L$625)</f>
        <v/>
      </c>
      <c r="O509" s="98" t="str">
        <f>IF(M431="","",M431*Data!M$625)</f>
        <v/>
      </c>
      <c r="P509" s="98" t="str">
        <f>IF(N431="","",N431*Data!N$625)</f>
        <v/>
      </c>
    </row>
    <row r="510" spans="1:16">
      <c r="A510" s="99"/>
      <c r="B510" s="91"/>
      <c r="C510" s="93"/>
      <c r="D510" s="93"/>
      <c r="E510" s="98" t="str">
        <f>IF(C432="","",C432*Data!C$625)</f>
        <v/>
      </c>
      <c r="F510" s="98" t="str">
        <f>IF(D432="","",D432*Data!D$625)</f>
        <v/>
      </c>
      <c r="G510" s="98" t="str">
        <f>IF(E432="","",E432*Data!E$625)</f>
        <v/>
      </c>
      <c r="H510" s="98" t="str">
        <f>IF(F432="","",F432*Data!F$625)</f>
        <v/>
      </c>
      <c r="I510" s="98" t="str">
        <f>IF(G432="","",G432*Data!G$625)</f>
        <v/>
      </c>
      <c r="J510" s="98" t="str">
        <f>IF(H432="","",H432*Data!H$625)</f>
        <v/>
      </c>
      <c r="K510" s="98" t="str">
        <f>IF(I432="","",I432*Data!I$625)</f>
        <v/>
      </c>
      <c r="L510" s="98" t="str">
        <f>IF(J432="","",J432*Data!J$625)</f>
        <v/>
      </c>
      <c r="M510" s="98" t="str">
        <f>IF(K432="","",K432*Data!K$625)</f>
        <v/>
      </c>
      <c r="N510" s="98" t="str">
        <f>IF(L432="","",L432*Data!L$625)</f>
        <v/>
      </c>
      <c r="O510" s="98" t="str">
        <f>IF(M432="","",M432*Data!M$625)</f>
        <v/>
      </c>
      <c r="P510" s="98" t="str">
        <f>IF(N432="","",N432*Data!N$625)</f>
        <v/>
      </c>
    </row>
    <row r="511" spans="1:16">
      <c r="A511" s="99"/>
      <c r="B511" s="91"/>
      <c r="C511" s="93"/>
      <c r="D511" s="93"/>
      <c r="E511" s="98" t="str">
        <f>IF(C433="","",C433*Data!C$625)</f>
        <v/>
      </c>
      <c r="F511" s="98" t="str">
        <f>IF(D433="","",D433*Data!D$625)</f>
        <v/>
      </c>
      <c r="G511" s="98" t="str">
        <f>IF(E433="","",E433*Data!E$625)</f>
        <v/>
      </c>
      <c r="H511" s="98" t="str">
        <f>IF(F433="","",F433*Data!F$625)</f>
        <v/>
      </c>
      <c r="I511" s="98" t="str">
        <f>IF(G433="","",G433*Data!G$625)</f>
        <v/>
      </c>
      <c r="J511" s="98" t="str">
        <f>IF(H433="","",H433*Data!H$625)</f>
        <v/>
      </c>
      <c r="K511" s="98" t="str">
        <f>IF(I433="","",I433*Data!I$625)</f>
        <v/>
      </c>
      <c r="L511" s="98" t="str">
        <f>IF(J433="","",J433*Data!J$625)</f>
        <v/>
      </c>
      <c r="M511" s="98" t="str">
        <f>IF(K433="","",K433*Data!K$625)</f>
        <v/>
      </c>
      <c r="N511" s="98" t="str">
        <f>IF(L433="","",L433*Data!L$625)</f>
        <v/>
      </c>
      <c r="O511" s="98" t="str">
        <f>IF(M433="","",M433*Data!M$625)</f>
        <v/>
      </c>
      <c r="P511" s="98" t="str">
        <f>IF(N433="","",N433*Data!N$625)</f>
        <v/>
      </c>
    </row>
    <row r="512" spans="1:16">
      <c r="A512" s="100"/>
      <c r="B512" s="91"/>
      <c r="C512" s="93"/>
      <c r="D512" s="93"/>
      <c r="E512" s="98" t="str">
        <f>IF(C434="","",C434*Data!C$625)</f>
        <v/>
      </c>
      <c r="F512" s="98" t="str">
        <f>IF(D434="","",D434*Data!D$625)</f>
        <v/>
      </c>
      <c r="G512" s="98" t="str">
        <f>IF(E434="","",E434*Data!E$625)</f>
        <v/>
      </c>
      <c r="H512" s="98" t="str">
        <f>IF(F434="","",F434*Data!F$625)</f>
        <v/>
      </c>
      <c r="I512" s="98" t="str">
        <f>IF(G434="","",G434*Data!G$625)</f>
        <v/>
      </c>
      <c r="J512" s="98" t="str">
        <f>IF(H434="","",H434*Data!H$625)</f>
        <v/>
      </c>
      <c r="K512" s="98" t="str">
        <f>IF(I434="","",I434*Data!I$625)</f>
        <v/>
      </c>
      <c r="L512" s="98" t="str">
        <f>IF(J434="","",J434*Data!J$625)</f>
        <v/>
      </c>
      <c r="M512" s="98" t="str">
        <f>IF(K434="","",K434*Data!K$625)</f>
        <v/>
      </c>
      <c r="N512" s="98" t="str">
        <f>IF(L434="","",L434*Data!L$625)</f>
        <v/>
      </c>
      <c r="O512" s="98" t="str">
        <f>IF(M434="","",M434*Data!M$625)</f>
        <v/>
      </c>
      <c r="P512" s="98" t="str">
        <f>IF(N434="","",N434*Data!N$625)</f>
        <v/>
      </c>
    </row>
    <row r="513" spans="1:19">
      <c r="A513" s="100"/>
      <c r="B513" s="91"/>
      <c r="C513" s="107"/>
      <c r="D513" s="107"/>
      <c r="E513" s="98" t="str">
        <f>IF(C435="","",C435*Data!C$625)</f>
        <v/>
      </c>
      <c r="F513" s="98" t="str">
        <f>IF(D435="","",D435*Data!D$625)</f>
        <v/>
      </c>
      <c r="G513" s="98" t="str">
        <f>IF(E435="","",E435*Data!E$625)</f>
        <v/>
      </c>
      <c r="H513" s="98" t="str">
        <f>IF(F435="","",F435*Data!F$625)</f>
        <v/>
      </c>
      <c r="I513" s="98" t="str">
        <f>IF(G435="","",G435*Data!G$625)</f>
        <v/>
      </c>
      <c r="J513" s="98" t="str">
        <f>IF(H435="","",H435*Data!H$625)</f>
        <v/>
      </c>
      <c r="K513" s="98" t="str">
        <f>IF(I435="","",I435*Data!I$625)</f>
        <v/>
      </c>
      <c r="L513" s="98" t="str">
        <f>IF(J435="","",J435*Data!J$625)</f>
        <v/>
      </c>
      <c r="M513" s="98" t="str">
        <f>IF(K435="","",K435*Data!K$625)</f>
        <v/>
      </c>
      <c r="N513" s="98" t="str">
        <f>IF(L435="","",L435*Data!L$625)</f>
        <v/>
      </c>
      <c r="O513" s="98" t="str">
        <f>IF(M435="","",M435*Data!M$625)</f>
        <v/>
      </c>
      <c r="P513" s="98" t="str">
        <f>IF(N435="","",N435*Data!N$625)</f>
        <v/>
      </c>
    </row>
    <row r="514" spans="1:19" ht="13.8" thickBot="1">
      <c r="A514" s="101"/>
      <c r="B514" s="102"/>
      <c r="C514" s="92"/>
      <c r="D514" s="92"/>
      <c r="E514" s="98" t="str">
        <f>IF(C436="","",C436*Data!C$625)</f>
        <v/>
      </c>
      <c r="F514" s="98" t="str">
        <f>IF(D436="","",D436*Data!D$625)</f>
        <v/>
      </c>
      <c r="G514" s="98" t="str">
        <f>IF(E436="","",E436*Data!E$625)</f>
        <v/>
      </c>
      <c r="H514" s="98" t="str">
        <f>IF(F436="","",F436*Data!F$625)</f>
        <v/>
      </c>
      <c r="I514" s="98" t="str">
        <f>IF(G436="","",G436*Data!G$625)</f>
        <v/>
      </c>
      <c r="J514" s="98" t="str">
        <f>IF(H436="","",H436*Data!H$625)</f>
        <v/>
      </c>
      <c r="K514" s="98" t="str">
        <f>IF(I436="","",I436*Data!I$625)</f>
        <v/>
      </c>
      <c r="L514" s="98" t="str">
        <f>IF(J436="","",J436*Data!J$625)</f>
        <v/>
      </c>
      <c r="M514" s="98" t="str">
        <f>IF(K436="","",K436*Data!K$625)</f>
        <v/>
      </c>
      <c r="N514" s="98" t="str">
        <f>IF(L436="","",L436*Data!L$625)</f>
        <v/>
      </c>
      <c r="O514" s="98" t="str">
        <f>IF(M436="","",M436*Data!M$625)</f>
        <v/>
      </c>
      <c r="P514" s="98" t="str">
        <f>IF(N436="","",N436*Data!N$625)</f>
        <v/>
      </c>
    </row>
    <row r="515" spans="1:19">
      <c r="A515" s="179" t="s">
        <v>0</v>
      </c>
      <c r="B515" s="96"/>
      <c r="C515" s="96"/>
      <c r="D515" s="96"/>
      <c r="E515" s="96"/>
      <c r="F515" s="96"/>
      <c r="G515" s="96"/>
      <c r="H515" s="96"/>
      <c r="I515" s="96"/>
      <c r="J515" s="96"/>
      <c r="K515" s="96"/>
      <c r="L515" s="96"/>
      <c r="M515" s="96"/>
      <c r="N515" s="96"/>
      <c r="O515" s="93"/>
      <c r="P515" s="93"/>
    </row>
    <row r="517" spans="1:19">
      <c r="D517" s="11"/>
      <c r="E517" s="11"/>
    </row>
    <row r="518" spans="1:19" ht="13.8" thickBot="1">
      <c r="A518" s="9" t="s">
        <v>364</v>
      </c>
      <c r="B518" s="60"/>
      <c r="C518" s="60"/>
      <c r="D518" s="60"/>
      <c r="E518" s="60"/>
      <c r="F518" s="60"/>
      <c r="G518" s="60"/>
      <c r="H518" s="60"/>
      <c r="I518" s="60"/>
      <c r="J518" s="60"/>
      <c r="K518" s="60"/>
      <c r="L518" s="60"/>
      <c r="M518" s="60"/>
      <c r="N518" s="60"/>
      <c r="O518" s="60"/>
      <c r="P518" s="60"/>
      <c r="R518" s="51"/>
      <c r="S518" s="51"/>
    </row>
    <row r="519" spans="1:19" ht="14.25" customHeight="1">
      <c r="A519" s="522" t="s">
        <v>25</v>
      </c>
      <c r="B519" s="522" t="s">
        <v>220</v>
      </c>
      <c r="C519" s="525" t="s">
        <v>31</v>
      </c>
      <c r="D519" s="581" t="s">
        <v>289</v>
      </c>
      <c r="E519" s="582"/>
      <c r="F519" s="583" t="s">
        <v>21</v>
      </c>
      <c r="G519" s="532" t="s">
        <v>65</v>
      </c>
      <c r="H519" s="631" t="s">
        <v>234</v>
      </c>
      <c r="I519" s="513"/>
      <c r="J519" s="517"/>
      <c r="K519" s="583" t="s">
        <v>210</v>
      </c>
      <c r="L519" s="510"/>
      <c r="M519" s="514"/>
      <c r="N519" s="511"/>
      <c r="O519" s="511"/>
      <c r="P519" s="512"/>
      <c r="Q519" s="51"/>
      <c r="R519" s="61"/>
      <c r="S519" s="61"/>
    </row>
    <row r="520" spans="1:19" ht="12.75" customHeight="1">
      <c r="A520" s="523" t="s">
        <v>52</v>
      </c>
      <c r="B520" s="523" t="s">
        <v>217</v>
      </c>
      <c r="C520" s="526"/>
      <c r="D520" s="528"/>
      <c r="E520" s="529" t="s">
        <v>215</v>
      </c>
      <c r="F520" s="584"/>
      <c r="G520" s="533"/>
      <c r="H520" s="632"/>
      <c r="I520" s="516"/>
      <c r="J520" s="517"/>
      <c r="K520" s="584"/>
      <c r="L520" s="510"/>
      <c r="M520" s="514"/>
      <c r="N520" s="511"/>
      <c r="O520" s="511"/>
      <c r="P520" s="512"/>
      <c r="Q520" s="51"/>
      <c r="R520" s="61"/>
      <c r="S520" s="61"/>
    </row>
    <row r="521" spans="1:19" ht="14.25" customHeight="1" thickBot="1">
      <c r="A521" s="524"/>
      <c r="B521" s="524"/>
      <c r="C521" s="527"/>
      <c r="D521" s="530" t="s">
        <v>218</v>
      </c>
      <c r="E521" s="531" t="s">
        <v>219</v>
      </c>
      <c r="F521" s="585"/>
      <c r="G521" s="534"/>
      <c r="H521" s="633"/>
      <c r="I521" s="536"/>
      <c r="J521" s="537"/>
      <c r="K521" s="535"/>
      <c r="L521" s="540"/>
      <c r="M521" s="541"/>
      <c r="N521" s="544"/>
      <c r="O521" s="544"/>
      <c r="P521" s="545"/>
      <c r="Q521" s="51"/>
      <c r="R521" s="61"/>
      <c r="S521" s="61"/>
    </row>
    <row r="522" spans="1:19">
      <c r="A522" s="104"/>
      <c r="B522" s="104"/>
      <c r="C522" s="515" t="s">
        <v>159</v>
      </c>
      <c r="D522" s="515" t="s">
        <v>159</v>
      </c>
      <c r="E522" s="515" t="s">
        <v>215</v>
      </c>
      <c r="F522" s="371" t="s">
        <v>202</v>
      </c>
      <c r="H522" s="539" t="s">
        <v>159</v>
      </c>
      <c r="I522" s="210"/>
      <c r="J522" s="104"/>
      <c r="K522" s="371" t="s">
        <v>159</v>
      </c>
      <c r="L522" s="104"/>
      <c r="M522" s="210"/>
      <c r="N522" s="186"/>
      <c r="O522" s="61"/>
      <c r="P522" s="210"/>
      <c r="Q522" s="186"/>
      <c r="R522" s="59"/>
      <c r="S522" s="51"/>
    </row>
    <row r="523" spans="1:19" ht="15.6">
      <c r="A523" s="250">
        <v>2019</v>
      </c>
      <c r="B523" s="251">
        <v>43587</v>
      </c>
      <c r="C523" s="336" t="e">
        <f t="shared" ref="C523:C554" si="8">IF(P444="",NA(),SUM(E444:P444))</f>
        <v>#REF!</v>
      </c>
      <c r="D523" s="508" t="e">
        <f>C523-H523</f>
        <v>#REF!</v>
      </c>
      <c r="E523" s="509" t="e">
        <f>(C523-H523)/H523*100</f>
        <v>#REF!</v>
      </c>
      <c r="F523" s="201"/>
      <c r="G523" s="201" t="str">
        <f>IF(Data!E708="","",Data!E708)</f>
        <v/>
      </c>
      <c r="H523" s="273">
        <v>70.3</v>
      </c>
      <c r="I523" s="202"/>
      <c r="J523" s="211"/>
      <c r="K523" s="203">
        <v>49.49</v>
      </c>
      <c r="L523" s="211"/>
      <c r="M523" s="331"/>
      <c r="N523" s="211"/>
      <c r="O523" s="199"/>
      <c r="P523" s="331"/>
      <c r="Q523" s="41"/>
      <c r="S523" s="125"/>
    </row>
    <row r="524" spans="1:19">
      <c r="A524" s="252"/>
      <c r="B524" s="251">
        <f>B523+7</f>
        <v>43594</v>
      </c>
      <c r="C524" s="336">
        <f t="shared" si="8"/>
        <v>71.019817878788899</v>
      </c>
      <c r="D524" s="508">
        <f t="shared" ref="D524:D587" si="9">C524-H524</f>
        <v>0.71981787878890202</v>
      </c>
      <c r="E524" s="509">
        <f t="shared" ref="E524:E587" si="10">(C524-H524)/H524*100</f>
        <v>1.0239230139244695</v>
      </c>
      <c r="F524" s="201">
        <f>IF(Data!C709="",NA(),Data!C709)</f>
        <v>65</v>
      </c>
      <c r="G524" s="276" t="str">
        <f>IF(Data!E709="","",Data!E709)</f>
        <v/>
      </c>
      <c r="H524" s="273">
        <v>70.3</v>
      </c>
      <c r="I524" s="202"/>
      <c r="J524" s="211"/>
      <c r="K524" s="203">
        <v>49.49</v>
      </c>
      <c r="L524" s="211"/>
      <c r="M524" s="331"/>
      <c r="N524" s="211"/>
      <c r="O524" s="199"/>
      <c r="P524" s="331"/>
      <c r="S524" s="61"/>
    </row>
    <row r="525" spans="1:19" ht="15.6">
      <c r="A525" s="252"/>
      <c r="B525" s="251">
        <f t="shared" ref="B525:B587" si="11">B524+7</f>
        <v>43601</v>
      </c>
      <c r="C525" s="336">
        <f t="shared" si="8"/>
        <v>67.401148612847763</v>
      </c>
      <c r="D525" s="508">
        <f t="shared" si="9"/>
        <v>-2.8988513871522343</v>
      </c>
      <c r="E525" s="509">
        <f t="shared" si="10"/>
        <v>-4.12354393620517</v>
      </c>
      <c r="F525" s="201">
        <f>IF(Data!C710="",NA(),Data!C710)</f>
        <v>65</v>
      </c>
      <c r="G525" s="276">
        <f>IF(Data!E710="","",Data!E710)</f>
        <v>43595</v>
      </c>
      <c r="H525" s="273">
        <v>70.3</v>
      </c>
      <c r="I525" s="518"/>
      <c r="J525" s="211"/>
      <c r="K525" s="203">
        <v>49.49</v>
      </c>
      <c r="L525" s="211"/>
      <c r="M525" s="331"/>
      <c r="N525" s="211"/>
      <c r="O525" s="199"/>
      <c r="P525" s="331"/>
      <c r="Q525" s="41"/>
      <c r="S525" s="61"/>
    </row>
    <row r="526" spans="1:19">
      <c r="A526" s="252"/>
      <c r="B526" s="251">
        <f t="shared" si="11"/>
        <v>43608</v>
      </c>
      <c r="C526" s="336">
        <f t="shared" si="8"/>
        <v>64.216233918426084</v>
      </c>
      <c r="D526" s="508">
        <f t="shared" si="9"/>
        <v>-6.0837660815739127</v>
      </c>
      <c r="E526" s="509">
        <f t="shared" si="10"/>
        <v>-8.6540058059372864</v>
      </c>
      <c r="F526" s="201">
        <f>IF(Data!C711="",NA(),Data!C711)</f>
        <v>65</v>
      </c>
      <c r="G526" s="276" t="str">
        <f>IF(Data!E711="","",Data!E711)</f>
        <v/>
      </c>
      <c r="H526" s="273">
        <v>70.3</v>
      </c>
      <c r="I526" s="202"/>
      <c r="J526" s="211"/>
      <c r="K526" s="203">
        <v>49.49</v>
      </c>
      <c r="L526" s="211"/>
      <c r="M526" s="331"/>
      <c r="N526" s="211"/>
      <c r="O526" s="199"/>
      <c r="P526" s="331"/>
      <c r="Q526" s="61"/>
      <c r="S526" s="61"/>
    </row>
    <row r="527" spans="1:19">
      <c r="A527" s="252"/>
      <c r="B527" s="251">
        <f t="shared" si="11"/>
        <v>43615</v>
      </c>
      <c r="C527" s="336">
        <f t="shared" si="8"/>
        <v>63.727574728290378</v>
      </c>
      <c r="D527" s="508">
        <f t="shared" si="9"/>
        <v>-6.5724252717096192</v>
      </c>
      <c r="E527" s="509">
        <f t="shared" si="10"/>
        <v>-9.3491113395584904</v>
      </c>
      <c r="F527" s="201">
        <f>IF(Data!C712="",NA(),Data!C712)</f>
        <v>65</v>
      </c>
      <c r="G527" s="276" t="str">
        <f>IF(Data!E712="","",Data!E712)</f>
        <v/>
      </c>
      <c r="H527" s="273">
        <v>70.3</v>
      </c>
      <c r="I527" s="202"/>
      <c r="J527" s="211"/>
      <c r="K527" s="203">
        <v>49.49</v>
      </c>
      <c r="L527" s="211"/>
      <c r="M527" s="331"/>
      <c r="N527" s="211"/>
      <c r="O527" s="199"/>
      <c r="P527" s="331"/>
      <c r="Q527" s="61"/>
      <c r="S527" s="61"/>
    </row>
    <row r="528" spans="1:19">
      <c r="A528" s="252"/>
      <c r="B528" s="251">
        <f t="shared" si="11"/>
        <v>43622</v>
      </c>
      <c r="C528" s="336">
        <f t="shared" si="8"/>
        <v>65.170015492735828</v>
      </c>
      <c r="D528" s="508">
        <f t="shared" si="9"/>
        <v>-5.1299845072641688</v>
      </c>
      <c r="E528" s="509">
        <f t="shared" si="10"/>
        <v>-7.2972752592662431</v>
      </c>
      <c r="F528" s="201">
        <f>IF(Data!C713="",NA(),Data!C713)</f>
        <v>65</v>
      </c>
      <c r="G528" s="276" t="str">
        <f>IF(Data!E713="","",Data!E713)</f>
        <v/>
      </c>
      <c r="H528" s="273">
        <v>70.3</v>
      </c>
      <c r="I528" s="202"/>
      <c r="J528" s="211"/>
      <c r="K528" s="203">
        <v>49.49</v>
      </c>
      <c r="L528" s="211"/>
      <c r="M528" s="331"/>
      <c r="N528" s="211"/>
      <c r="O528" s="199"/>
      <c r="P528" s="331"/>
      <c r="Q528" s="61"/>
      <c r="S528" s="61"/>
    </row>
    <row r="529" spans="1:19">
      <c r="A529" s="252"/>
      <c r="B529" s="251">
        <f t="shared" si="11"/>
        <v>43629</v>
      </c>
      <c r="C529" s="336">
        <f t="shared" si="8"/>
        <v>63.480323106847031</v>
      </c>
      <c r="D529" s="508">
        <f t="shared" si="9"/>
        <v>-6.8196768931529661</v>
      </c>
      <c r="E529" s="509">
        <f t="shared" si="10"/>
        <v>-9.7008206161493131</v>
      </c>
      <c r="F529" s="201">
        <f>IF(Data!C714="",NA(),Data!C714)</f>
        <v>64</v>
      </c>
      <c r="G529" s="276">
        <f>IF(Data!E714="","",Data!E714)</f>
        <v>43627</v>
      </c>
      <c r="H529" s="273">
        <v>70.3</v>
      </c>
      <c r="I529" s="202"/>
      <c r="J529" s="211"/>
      <c r="K529" s="203">
        <v>49.49</v>
      </c>
      <c r="L529" s="211"/>
      <c r="M529" s="331"/>
      <c r="N529" s="211"/>
      <c r="O529" s="199"/>
      <c r="P529" s="331"/>
      <c r="Q529" s="61"/>
      <c r="S529" s="61"/>
    </row>
    <row r="530" spans="1:19">
      <c r="A530" s="252"/>
      <c r="B530" s="251">
        <f t="shared" si="11"/>
        <v>43636</v>
      </c>
      <c r="C530" s="336">
        <f t="shared" si="8"/>
        <v>63.219817212604674</v>
      </c>
      <c r="D530" s="508">
        <f t="shared" si="9"/>
        <v>-7.0801827873953229</v>
      </c>
      <c r="E530" s="509">
        <f t="shared" si="10"/>
        <v>-10.071383765853945</v>
      </c>
      <c r="F530" s="201">
        <f>IF(Data!C715="",NA(),Data!C715)</f>
        <v>64</v>
      </c>
      <c r="G530" s="276" t="str">
        <f>IF(Data!E715="","",Data!E715)</f>
        <v/>
      </c>
      <c r="H530" s="273">
        <v>70.3</v>
      </c>
      <c r="I530" s="202"/>
      <c r="J530" s="211"/>
      <c r="K530" s="203">
        <v>49.49</v>
      </c>
      <c r="L530" s="211"/>
      <c r="M530" s="331"/>
      <c r="N530" s="211"/>
      <c r="O530" s="199"/>
      <c r="P530" s="331"/>
      <c r="Q530" s="61"/>
      <c r="S530" s="61"/>
    </row>
    <row r="531" spans="1:19">
      <c r="A531" s="252"/>
      <c r="B531" s="251">
        <f t="shared" si="11"/>
        <v>43643</v>
      </c>
      <c r="C531" s="336">
        <f t="shared" si="8"/>
        <v>62.840697871300939</v>
      </c>
      <c r="D531" s="508">
        <f t="shared" si="9"/>
        <v>-7.4593021286990577</v>
      </c>
      <c r="E531" s="509">
        <f t="shared" si="10"/>
        <v>-10.610671591321562</v>
      </c>
      <c r="F531" s="201">
        <f>IF(Data!C716="",NA(),Data!C716)</f>
        <v>64</v>
      </c>
      <c r="G531" s="276" t="str">
        <f>IF(Data!E716="","",Data!E716)</f>
        <v/>
      </c>
      <c r="H531" s="273">
        <v>70.3</v>
      </c>
      <c r="I531" s="202"/>
      <c r="J531" s="211"/>
      <c r="K531" s="203">
        <v>49.49</v>
      </c>
      <c r="L531" s="211"/>
      <c r="M531" s="331"/>
      <c r="N531" s="211"/>
      <c r="O531" s="199"/>
      <c r="P531" s="331"/>
      <c r="Q531" s="61"/>
      <c r="S531" s="61"/>
    </row>
    <row r="532" spans="1:19">
      <c r="A532" s="252"/>
      <c r="B532" s="251">
        <f t="shared" si="11"/>
        <v>43650</v>
      </c>
      <c r="C532" s="336">
        <f t="shared" si="8"/>
        <v>62.988506978169411</v>
      </c>
      <c r="D532" s="508">
        <f t="shared" si="9"/>
        <v>-7.3114930218305858</v>
      </c>
      <c r="E532" s="509">
        <f t="shared" si="10"/>
        <v>-10.400416816259723</v>
      </c>
      <c r="F532" s="201">
        <f>IF(Data!C717="",NA(),Data!C717)</f>
        <v>64</v>
      </c>
      <c r="G532" s="276" t="str">
        <f>IF(Data!E717="","",Data!E717)</f>
        <v/>
      </c>
      <c r="H532" s="273">
        <v>70.3</v>
      </c>
      <c r="I532" s="202"/>
      <c r="J532" s="211"/>
      <c r="K532" s="203">
        <v>49.49</v>
      </c>
      <c r="L532" s="211"/>
      <c r="M532" s="331"/>
      <c r="N532" s="211"/>
      <c r="O532" s="199"/>
      <c r="P532" s="331"/>
      <c r="Q532" s="61"/>
      <c r="S532" s="61"/>
    </row>
    <row r="533" spans="1:19">
      <c r="A533" s="252"/>
      <c r="B533" s="251">
        <f t="shared" si="11"/>
        <v>43657</v>
      </c>
      <c r="C533" s="336">
        <f t="shared" si="8"/>
        <v>64.137062326030716</v>
      </c>
      <c r="D533" s="508">
        <f t="shared" si="9"/>
        <v>-6.1629376739692816</v>
      </c>
      <c r="E533" s="509">
        <f t="shared" si="10"/>
        <v>-8.7666254252763611</v>
      </c>
      <c r="F533" s="201">
        <f>IF(Data!C718="",NA(),Data!C718)</f>
        <v>63</v>
      </c>
      <c r="G533" s="276">
        <f>IF(Data!E718="","",Data!E718)</f>
        <v>43657</v>
      </c>
      <c r="H533" s="273">
        <v>70.3</v>
      </c>
      <c r="I533" s="202"/>
      <c r="J533" s="211"/>
      <c r="K533" s="203">
        <v>49.49</v>
      </c>
      <c r="L533" s="211"/>
      <c r="M533" s="331"/>
      <c r="N533" s="211"/>
      <c r="O533" s="199"/>
      <c r="P533" s="331"/>
      <c r="Q533" s="61"/>
      <c r="S533" s="61"/>
    </row>
    <row r="534" spans="1:19">
      <c r="A534" s="252"/>
      <c r="B534" s="251">
        <f t="shared" si="11"/>
        <v>43664</v>
      </c>
      <c r="C534" s="336">
        <f t="shared" si="8"/>
        <v>60.269315783113619</v>
      </c>
      <c r="D534" s="508">
        <f t="shared" si="9"/>
        <v>-10.030684216886378</v>
      </c>
      <c r="E534" s="509">
        <f t="shared" si="10"/>
        <v>-14.268398601545346</v>
      </c>
      <c r="F534" s="201">
        <f>IF(Data!C719="",NA(),Data!C719)</f>
        <v>63</v>
      </c>
      <c r="G534" s="276" t="str">
        <f>IF(Data!E719="","",Data!E719)</f>
        <v/>
      </c>
      <c r="H534" s="273">
        <v>70.3</v>
      </c>
      <c r="I534" s="202"/>
      <c r="J534" s="211"/>
      <c r="K534" s="203">
        <v>49.49</v>
      </c>
      <c r="L534" s="211"/>
      <c r="M534" s="331"/>
      <c r="N534" s="211"/>
      <c r="O534" s="199"/>
      <c r="P534" s="331"/>
      <c r="Q534" s="61"/>
      <c r="S534" s="61"/>
    </row>
    <row r="535" spans="1:19">
      <c r="A535" s="252"/>
      <c r="B535" s="251">
        <f t="shared" si="11"/>
        <v>43671</v>
      </c>
      <c r="C535" s="336">
        <f t="shared" si="8"/>
        <v>58.910531263781671</v>
      </c>
      <c r="D535" s="508">
        <f t="shared" si="9"/>
        <v>-11.389468736218326</v>
      </c>
      <c r="E535" s="509">
        <f t="shared" si="10"/>
        <v>-16.201235755644845</v>
      </c>
      <c r="F535" s="201">
        <f>IF(Data!C720="",NA(),Data!C720)</f>
        <v>63</v>
      </c>
      <c r="G535" s="276" t="str">
        <f>IF(Data!E720="","",Data!E720)</f>
        <v/>
      </c>
      <c r="H535" s="273">
        <v>70.3</v>
      </c>
      <c r="I535" s="202"/>
      <c r="J535" s="211"/>
      <c r="K535" s="203">
        <v>49.49</v>
      </c>
      <c r="L535" s="211"/>
      <c r="M535" s="331"/>
      <c r="N535" s="211"/>
      <c r="O535" s="199"/>
      <c r="P535" s="331"/>
      <c r="Q535" s="61"/>
      <c r="S535" s="61"/>
    </row>
    <row r="536" spans="1:19">
      <c r="A536" s="252"/>
      <c r="B536" s="251">
        <f t="shared" si="11"/>
        <v>43678</v>
      </c>
      <c r="C536" s="336">
        <f t="shared" si="8"/>
        <v>61.194093627635205</v>
      </c>
      <c r="D536" s="508">
        <f t="shared" si="9"/>
        <v>-9.1059063723647924</v>
      </c>
      <c r="E536" s="509">
        <f t="shared" si="10"/>
        <v>-12.952925138498994</v>
      </c>
      <c r="F536" s="201">
        <f>IF(Data!C721="",NA(),Data!C721)</f>
        <v>63</v>
      </c>
      <c r="G536" s="276" t="str">
        <f>IF(Data!E721="","",Data!E721)</f>
        <v/>
      </c>
      <c r="H536" s="273">
        <v>70.3</v>
      </c>
      <c r="I536" s="202"/>
      <c r="J536" s="211"/>
      <c r="K536" s="203">
        <v>49.49</v>
      </c>
      <c r="L536" s="211"/>
      <c r="M536" s="331"/>
      <c r="N536" s="211"/>
      <c r="O536" s="199"/>
      <c r="P536" s="331"/>
      <c r="Q536" s="61"/>
      <c r="S536" s="61"/>
    </row>
    <row r="537" spans="1:19">
      <c r="A537" s="252"/>
      <c r="B537" s="251">
        <f t="shared" si="11"/>
        <v>43685</v>
      </c>
      <c r="C537" s="336">
        <f t="shared" si="8"/>
        <v>59.609811609192896</v>
      </c>
      <c r="D537" s="508">
        <f t="shared" si="9"/>
        <v>-10.690188390807101</v>
      </c>
      <c r="E537" s="509">
        <f t="shared" si="10"/>
        <v>-15.206526871702847</v>
      </c>
      <c r="F537" s="201">
        <f>IF(Data!C722="",NA(),Data!C722)</f>
        <v>63</v>
      </c>
      <c r="G537" s="276" t="str">
        <f>IF(Data!E722="","",Data!E722)</f>
        <v/>
      </c>
      <c r="H537" s="273">
        <v>70.3</v>
      </c>
      <c r="I537" s="202"/>
      <c r="J537" s="211"/>
      <c r="K537" s="203">
        <v>49.49</v>
      </c>
      <c r="L537" s="211"/>
      <c r="M537" s="331"/>
      <c r="N537" s="211"/>
      <c r="O537" s="199"/>
      <c r="P537" s="331"/>
      <c r="Q537" s="61"/>
      <c r="S537" s="61"/>
    </row>
    <row r="538" spans="1:19">
      <c r="A538" s="252"/>
      <c r="B538" s="251">
        <f t="shared" si="11"/>
        <v>43692</v>
      </c>
      <c r="C538" s="336">
        <f t="shared" si="8"/>
        <v>56.617261052344908</v>
      </c>
      <c r="D538" s="508">
        <f t="shared" si="9"/>
        <v>-13.682738947655089</v>
      </c>
      <c r="E538" s="509">
        <f t="shared" si="10"/>
        <v>-19.463355544317341</v>
      </c>
      <c r="F538" s="201">
        <f>IF(Data!C723="",NA(),Data!C723)</f>
        <v>60</v>
      </c>
      <c r="G538" s="276">
        <f>IF(Data!E723="","",Data!E723)</f>
        <v>43689</v>
      </c>
      <c r="H538" s="273">
        <v>70.3</v>
      </c>
      <c r="I538" s="202"/>
      <c r="J538" s="211"/>
      <c r="K538" s="203">
        <v>49.49</v>
      </c>
      <c r="L538" s="211"/>
      <c r="M538" s="331"/>
      <c r="N538" s="211"/>
      <c r="O538" s="199"/>
      <c r="P538" s="331"/>
      <c r="Q538" s="61"/>
      <c r="S538" s="61"/>
    </row>
    <row r="539" spans="1:19">
      <c r="A539" s="252"/>
      <c r="B539" s="251">
        <f t="shared" si="11"/>
        <v>43699</v>
      </c>
      <c r="C539" s="336">
        <f t="shared" si="8"/>
        <v>56.467552622570508</v>
      </c>
      <c r="D539" s="508">
        <f t="shared" si="9"/>
        <v>-13.832447377429489</v>
      </c>
      <c r="E539" s="509">
        <f t="shared" si="10"/>
        <v>-19.676312058932417</v>
      </c>
      <c r="F539" s="201">
        <f>IF(Data!C724="",NA(),Data!C724)</f>
        <v>60</v>
      </c>
      <c r="G539" s="276" t="str">
        <f>IF(Data!E724="","",Data!E724)</f>
        <v/>
      </c>
      <c r="H539" s="273">
        <v>70.3</v>
      </c>
      <c r="I539" s="202"/>
      <c r="J539" s="211"/>
      <c r="K539" s="203">
        <v>49.49</v>
      </c>
      <c r="L539" s="211"/>
      <c r="M539" s="331"/>
      <c r="N539" s="211"/>
      <c r="O539" s="199"/>
      <c r="P539" s="331"/>
      <c r="Q539" s="61"/>
      <c r="S539" s="61"/>
    </row>
    <row r="540" spans="1:19">
      <c r="A540" s="252"/>
      <c r="B540" s="251">
        <f t="shared" si="11"/>
        <v>43706</v>
      </c>
      <c r="C540" s="336">
        <f t="shared" si="8"/>
        <v>55.986568721668405</v>
      </c>
      <c r="D540" s="508">
        <f t="shared" si="9"/>
        <v>-14.313431278331592</v>
      </c>
      <c r="E540" s="509">
        <f t="shared" si="10"/>
        <v>-20.36049968468221</v>
      </c>
      <c r="F540" s="201">
        <f>IF(Data!C725="",NA(),Data!C725)</f>
        <v>60</v>
      </c>
      <c r="G540" s="276" t="str">
        <f>IF(Data!E725="","",Data!E725)</f>
        <v/>
      </c>
      <c r="H540" s="273">
        <v>70.3</v>
      </c>
      <c r="I540" s="202"/>
      <c r="J540" s="211"/>
      <c r="K540" s="203">
        <v>49.49</v>
      </c>
      <c r="L540" s="211"/>
      <c r="M540" s="331"/>
      <c r="N540" s="211"/>
      <c r="O540" s="199"/>
      <c r="P540" s="331"/>
      <c r="Q540" s="61"/>
      <c r="S540" s="61"/>
    </row>
    <row r="541" spans="1:19">
      <c r="A541" s="252"/>
      <c r="B541" s="251">
        <f t="shared" si="11"/>
        <v>43713</v>
      </c>
      <c r="C541" s="336">
        <f t="shared" si="8"/>
        <v>55.990461415042596</v>
      </c>
      <c r="D541" s="508">
        <f t="shared" si="9"/>
        <v>-14.309538584957401</v>
      </c>
      <c r="E541" s="509">
        <f t="shared" si="10"/>
        <v>-20.354962425259462</v>
      </c>
      <c r="F541" s="201">
        <f>IF(Data!C726="",NA(),Data!C726)</f>
        <v>60</v>
      </c>
      <c r="G541" s="276" t="str">
        <f>IF(Data!E726="","",Data!E726)</f>
        <v/>
      </c>
      <c r="H541" s="273">
        <v>70.3</v>
      </c>
      <c r="I541" s="202"/>
      <c r="J541" s="211"/>
      <c r="K541" s="203">
        <v>49.49</v>
      </c>
      <c r="L541" s="211"/>
      <c r="M541" s="331"/>
      <c r="N541" s="211"/>
      <c r="O541" s="199"/>
      <c r="P541" s="331"/>
      <c r="Q541" s="61"/>
      <c r="S541" s="61"/>
    </row>
    <row r="542" spans="1:19">
      <c r="A542" s="252"/>
      <c r="B542" s="251">
        <f t="shared" si="11"/>
        <v>43720</v>
      </c>
      <c r="C542" s="336">
        <f t="shared" si="8"/>
        <v>56.091310880979805</v>
      </c>
      <c r="D542" s="508">
        <f t="shared" si="9"/>
        <v>-14.208689119020192</v>
      </c>
      <c r="E542" s="509">
        <f t="shared" si="10"/>
        <v>-20.211506570441244</v>
      </c>
      <c r="F542" s="201">
        <f>IF(Data!C727="",NA(),Data!C727)</f>
        <v>58</v>
      </c>
      <c r="G542" s="276">
        <f>IF(Data!E727="","",Data!E727)</f>
        <v>43720</v>
      </c>
      <c r="H542" s="273">
        <v>70.3</v>
      </c>
      <c r="I542" s="202"/>
      <c r="J542" s="211"/>
      <c r="K542" s="203">
        <v>49.49</v>
      </c>
      <c r="L542" s="211"/>
      <c r="M542" s="331"/>
      <c r="N542" s="211"/>
      <c r="O542" s="199"/>
      <c r="P542" s="331"/>
      <c r="Q542" s="61"/>
      <c r="S542" s="61"/>
    </row>
    <row r="543" spans="1:19">
      <c r="A543" s="252"/>
      <c r="B543" s="251">
        <f t="shared" si="11"/>
        <v>43727</v>
      </c>
      <c r="C543" s="336">
        <f t="shared" si="8"/>
        <v>58.95588765605649</v>
      </c>
      <c r="D543" s="508">
        <f t="shared" si="9"/>
        <v>-11.344112343943507</v>
      </c>
      <c r="E543" s="509">
        <f t="shared" si="10"/>
        <v>-16.136717416704847</v>
      </c>
      <c r="F543" s="201">
        <f>IF(Data!C728="",NA(),Data!C728)</f>
        <v>58</v>
      </c>
      <c r="G543" s="276" t="str">
        <f>IF(Data!E728="","",Data!E728)</f>
        <v/>
      </c>
      <c r="H543" s="273">
        <v>70.3</v>
      </c>
      <c r="I543" s="202"/>
      <c r="J543" s="211"/>
      <c r="K543" s="203">
        <v>49.49</v>
      </c>
      <c r="L543" s="211"/>
      <c r="M543" s="331"/>
      <c r="N543" s="211"/>
      <c r="O543" s="199"/>
      <c r="P543" s="331"/>
      <c r="Q543" s="61"/>
      <c r="S543" s="61"/>
    </row>
    <row r="544" spans="1:19">
      <c r="A544" s="252"/>
      <c r="B544" s="251">
        <f t="shared" si="11"/>
        <v>43734</v>
      </c>
      <c r="C544" s="336">
        <f t="shared" si="8"/>
        <v>57.384507783340602</v>
      </c>
      <c r="D544" s="508">
        <f t="shared" si="9"/>
        <v>-12.915492216659395</v>
      </c>
      <c r="E544" s="509">
        <f t="shared" si="10"/>
        <v>-18.371966168790035</v>
      </c>
      <c r="F544" s="201">
        <f>IF(Data!C729="",NA(),Data!C729)</f>
        <v>58</v>
      </c>
      <c r="G544" s="276" t="str">
        <f>IF(Data!E729="","",Data!E729)</f>
        <v/>
      </c>
      <c r="H544" s="273">
        <v>70.3</v>
      </c>
      <c r="I544" s="202"/>
      <c r="J544" s="211"/>
      <c r="K544" s="203">
        <v>49.49</v>
      </c>
      <c r="L544" s="211"/>
      <c r="M544" s="331"/>
      <c r="N544" s="211"/>
      <c r="O544" s="199"/>
      <c r="P544" s="331"/>
      <c r="Q544" s="61"/>
      <c r="S544" s="61"/>
    </row>
    <row r="545" spans="1:19">
      <c r="A545" s="252"/>
      <c r="B545" s="251">
        <f t="shared" si="11"/>
        <v>43741</v>
      </c>
      <c r="C545" s="336">
        <f t="shared" si="8"/>
        <v>57.291551150285663</v>
      </c>
      <c r="D545" s="508">
        <f t="shared" si="9"/>
        <v>-13.008448849714334</v>
      </c>
      <c r="E545" s="509">
        <f t="shared" si="10"/>
        <v>-18.504194665311999</v>
      </c>
      <c r="F545" s="201">
        <f>IF(Data!C730="",NA(),Data!C730)</f>
        <v>58</v>
      </c>
      <c r="G545" s="276" t="str">
        <f>IF(Data!E730="","",Data!E730)</f>
        <v/>
      </c>
      <c r="H545" s="273">
        <v>70.3</v>
      </c>
      <c r="I545" s="202"/>
      <c r="J545" s="211"/>
      <c r="K545" s="203">
        <v>49.49</v>
      </c>
      <c r="L545" s="211"/>
      <c r="M545" s="331"/>
      <c r="N545" s="211"/>
      <c r="O545" s="199"/>
      <c r="P545" s="331"/>
      <c r="Q545" s="61"/>
      <c r="S545" s="61"/>
    </row>
    <row r="546" spans="1:19">
      <c r="A546" s="252"/>
      <c r="B546" s="251">
        <f t="shared" si="11"/>
        <v>43748</v>
      </c>
      <c r="C546" s="336">
        <f t="shared" si="8"/>
        <v>58.649409556507869</v>
      </c>
      <c r="D546" s="508">
        <f t="shared" si="9"/>
        <v>-11.650590443492128</v>
      </c>
      <c r="E546" s="509">
        <f t="shared" si="10"/>
        <v>-16.572674884057083</v>
      </c>
      <c r="F546" s="201">
        <f>IF(Data!C731="",NA(),Data!C731)</f>
        <v>58</v>
      </c>
      <c r="G546" s="276">
        <f>IF(Data!E731="","",Data!E731)</f>
        <v>43748</v>
      </c>
      <c r="H546" s="273">
        <v>70.3</v>
      </c>
      <c r="I546" s="202"/>
      <c r="J546" s="211"/>
      <c r="K546" s="203">
        <v>49.49</v>
      </c>
      <c r="L546" s="211"/>
      <c r="M546" s="331"/>
      <c r="N546" s="211"/>
      <c r="O546" s="199"/>
      <c r="P546" s="331"/>
      <c r="Q546" s="61"/>
      <c r="S546" s="61"/>
    </row>
    <row r="547" spans="1:19">
      <c r="A547" s="252"/>
      <c r="B547" s="251">
        <f t="shared" si="11"/>
        <v>43755</v>
      </c>
      <c r="C547" s="336">
        <f t="shared" si="8"/>
        <v>58.335700388989778</v>
      </c>
      <c r="D547" s="508">
        <f t="shared" si="9"/>
        <v>-11.964299611010219</v>
      </c>
      <c r="E547" s="509">
        <f t="shared" si="10"/>
        <v>-17.018918365590636</v>
      </c>
      <c r="F547" s="201">
        <f>IF(Data!C732="",NA(),Data!C732)</f>
        <v>58</v>
      </c>
      <c r="G547" s="276" t="str">
        <f>IF(Data!E732="","",Data!E732)</f>
        <v/>
      </c>
      <c r="H547" s="273">
        <v>70.3</v>
      </c>
      <c r="I547" s="202"/>
      <c r="J547" s="211"/>
      <c r="K547" s="203">
        <v>49.49</v>
      </c>
      <c r="L547" s="211"/>
      <c r="M547" s="331"/>
      <c r="N547" s="211"/>
      <c r="O547" s="199"/>
      <c r="P547" s="331"/>
      <c r="Q547" s="61"/>
      <c r="S547" s="61"/>
    </row>
    <row r="548" spans="1:19">
      <c r="A548" s="252"/>
      <c r="B548" s="251">
        <f t="shared" si="11"/>
        <v>43762</v>
      </c>
      <c r="C548" s="336">
        <f t="shared" si="8"/>
        <v>61.537707536200564</v>
      </c>
      <c r="D548" s="508">
        <f t="shared" si="9"/>
        <v>-8.7622924637994331</v>
      </c>
      <c r="E548" s="509">
        <f t="shared" si="10"/>
        <v>-12.464142907253816</v>
      </c>
      <c r="F548" s="201">
        <f>IF(Data!C733="",NA(),Data!C733)</f>
        <v>58</v>
      </c>
      <c r="G548" s="276" t="str">
        <f>IF(Data!E733="","",Data!E733)</f>
        <v/>
      </c>
      <c r="H548" s="273">
        <v>70.3</v>
      </c>
      <c r="I548" s="202"/>
      <c r="J548" s="211"/>
      <c r="K548" s="203">
        <v>49.49</v>
      </c>
      <c r="L548" s="211"/>
      <c r="M548" s="331"/>
      <c r="N548" s="211"/>
      <c r="O548" s="199"/>
      <c r="P548" s="331"/>
      <c r="Q548" s="61"/>
      <c r="S548" s="61"/>
    </row>
    <row r="549" spans="1:19">
      <c r="A549" s="252"/>
      <c r="B549" s="251">
        <f t="shared" si="11"/>
        <v>43769</v>
      </c>
      <c r="C549" s="336">
        <f t="shared" si="8"/>
        <v>61.553111433397731</v>
      </c>
      <c r="D549" s="508">
        <f t="shared" si="9"/>
        <v>-8.7468885666022658</v>
      </c>
      <c r="E549" s="509">
        <f t="shared" si="10"/>
        <v>-12.442231246944901</v>
      </c>
      <c r="F549" s="201">
        <f>IF(Data!C734="",NA(),Data!C734)</f>
        <v>58</v>
      </c>
      <c r="G549" s="276" t="str">
        <f>IF(Data!E734="","",Data!E734)</f>
        <v/>
      </c>
      <c r="H549" s="273">
        <v>70.3</v>
      </c>
      <c r="I549" s="202"/>
      <c r="J549" s="211"/>
      <c r="K549" s="203">
        <v>49.49</v>
      </c>
      <c r="L549" s="211"/>
      <c r="M549" s="331"/>
      <c r="N549" s="211"/>
      <c r="O549" s="199"/>
      <c r="P549" s="331"/>
      <c r="Q549" s="61"/>
      <c r="S549" s="61"/>
    </row>
    <row r="550" spans="1:19">
      <c r="A550" s="252"/>
      <c r="B550" s="251">
        <f t="shared" si="11"/>
        <v>43776</v>
      </c>
      <c r="C550" s="336">
        <f t="shared" si="8"/>
        <v>61.966656094282371</v>
      </c>
      <c r="D550" s="508">
        <f t="shared" si="9"/>
        <v>-8.3333439057176264</v>
      </c>
      <c r="E550" s="509">
        <f t="shared" si="10"/>
        <v>-11.85397426133375</v>
      </c>
      <c r="F550" s="201">
        <f>IF(Data!C735="",NA(),Data!C735)</f>
        <v>58</v>
      </c>
      <c r="G550" s="276" t="str">
        <f>IF(Data!E735="","",Data!E735)</f>
        <v/>
      </c>
      <c r="H550" s="273">
        <v>70.3</v>
      </c>
      <c r="I550" s="202"/>
      <c r="J550" s="211"/>
      <c r="K550" s="203">
        <v>49.49</v>
      </c>
      <c r="L550" s="211"/>
      <c r="M550" s="331"/>
      <c r="N550" s="211"/>
      <c r="O550" s="199"/>
      <c r="P550" s="331"/>
      <c r="Q550" s="61"/>
      <c r="S550" s="61"/>
    </row>
    <row r="551" spans="1:19">
      <c r="A551" s="252"/>
      <c r="B551" s="251">
        <f t="shared" si="11"/>
        <v>43783</v>
      </c>
      <c r="C551" s="336">
        <f t="shared" si="8"/>
        <v>62.166184883403247</v>
      </c>
      <c r="D551" s="508">
        <f t="shared" si="9"/>
        <v>-8.1338151165967503</v>
      </c>
      <c r="E551" s="509">
        <f t="shared" si="10"/>
        <v>-11.570149525742176</v>
      </c>
      <c r="F551" s="201">
        <f>IF(Data!C736="",NA(),Data!C736)</f>
        <v>61</v>
      </c>
      <c r="G551" s="276">
        <f>IF(Data!E736="","",Data!E736)</f>
        <v>43777</v>
      </c>
      <c r="H551" s="273">
        <v>70.3</v>
      </c>
      <c r="I551" s="202"/>
      <c r="J551" s="211"/>
      <c r="K551" s="203">
        <v>49.49</v>
      </c>
      <c r="L551" s="211"/>
      <c r="M551" s="331"/>
      <c r="N551" s="211"/>
      <c r="O551" s="199"/>
      <c r="P551" s="331"/>
      <c r="Q551" s="61"/>
      <c r="S551" s="61"/>
    </row>
    <row r="552" spans="1:19">
      <c r="A552" s="252"/>
      <c r="B552" s="251">
        <f t="shared" si="11"/>
        <v>43790</v>
      </c>
      <c r="C552" s="336">
        <f t="shared" si="8"/>
        <v>62.135844756402101</v>
      </c>
      <c r="D552" s="508">
        <f t="shared" si="9"/>
        <v>-8.1641552435978966</v>
      </c>
      <c r="E552" s="509">
        <f t="shared" si="10"/>
        <v>-11.613307601134988</v>
      </c>
      <c r="F552" s="201">
        <f>IF(Data!C737="",NA(),Data!C737)</f>
        <v>61</v>
      </c>
      <c r="G552" s="276" t="str">
        <f>IF(Data!E737="","",Data!E737)</f>
        <v/>
      </c>
      <c r="H552" s="273">
        <v>70.3</v>
      </c>
      <c r="I552" s="202"/>
      <c r="J552" s="211"/>
      <c r="K552" s="203">
        <v>49.49</v>
      </c>
      <c r="L552" s="211"/>
      <c r="M552" s="331"/>
      <c r="N552" s="211"/>
      <c r="O552" s="199"/>
      <c r="P552" s="331"/>
      <c r="Q552" s="61"/>
      <c r="S552" s="61"/>
    </row>
    <row r="553" spans="1:19">
      <c r="A553" s="252"/>
      <c r="B553" s="251">
        <f t="shared" si="11"/>
        <v>43797</v>
      </c>
      <c r="C553" s="336">
        <f t="shared" si="8"/>
        <v>60.129401193994696</v>
      </c>
      <c r="D553" s="508">
        <f t="shared" si="9"/>
        <v>-10.170598806005302</v>
      </c>
      <c r="E553" s="509">
        <f t="shared" si="10"/>
        <v>-14.467423621629164</v>
      </c>
      <c r="F553" s="201">
        <f>IF(Data!C738="",NA(),Data!C738)</f>
        <v>61</v>
      </c>
      <c r="G553" s="276" t="str">
        <f>IF(Data!E738="","",Data!E738)</f>
        <v/>
      </c>
      <c r="H553" s="273">
        <v>70.3</v>
      </c>
      <c r="I553" s="202"/>
      <c r="J553" s="211"/>
      <c r="K553" s="203">
        <v>49.49</v>
      </c>
      <c r="L553" s="211"/>
      <c r="M553" s="331"/>
      <c r="N553" s="211"/>
      <c r="O553" s="199"/>
      <c r="P553" s="331"/>
      <c r="Q553" s="61"/>
      <c r="S553" s="61"/>
    </row>
    <row r="554" spans="1:19">
      <c r="A554" s="252"/>
      <c r="B554" s="251">
        <f t="shared" si="11"/>
        <v>43804</v>
      </c>
      <c r="C554" s="336">
        <f t="shared" si="8"/>
        <v>61.881459059403838</v>
      </c>
      <c r="D554" s="508">
        <f t="shared" si="9"/>
        <v>-8.4185409405961593</v>
      </c>
      <c r="E554" s="509">
        <f t="shared" si="10"/>
        <v>-11.975164922611892</v>
      </c>
      <c r="F554" s="201">
        <f>IF(Data!C739="",NA(),Data!C739)</f>
        <v>61</v>
      </c>
      <c r="G554" s="276" t="str">
        <f>IF(Data!E739="","",Data!E739)</f>
        <v/>
      </c>
      <c r="H554" s="273">
        <v>70.3</v>
      </c>
      <c r="I554" s="202"/>
      <c r="J554" s="211"/>
      <c r="K554" s="203">
        <v>49.49</v>
      </c>
      <c r="L554" s="211"/>
      <c r="M554" s="331"/>
      <c r="N554" s="211"/>
      <c r="O554" s="199"/>
      <c r="P554" s="331"/>
      <c r="Q554" s="61"/>
      <c r="S554" s="61"/>
    </row>
    <row r="555" spans="1:19">
      <c r="A555" s="252"/>
      <c r="B555" s="251">
        <f t="shared" si="11"/>
        <v>43811</v>
      </c>
      <c r="C555" s="336">
        <f t="shared" ref="C555:C586" si="12">IF(P476="",NA(),SUM(E476:P476))</f>
        <v>60.811200496150015</v>
      </c>
      <c r="D555" s="508">
        <f t="shared" si="9"/>
        <v>-9.4887995038499824</v>
      </c>
      <c r="E555" s="509">
        <f t="shared" si="10"/>
        <v>-13.497581086557586</v>
      </c>
      <c r="F555" s="201">
        <f>IF(Data!C740="",NA(),Data!C740)</f>
        <v>61</v>
      </c>
      <c r="G555" s="276">
        <f>IF(Data!E740="","",Data!E740)</f>
        <v>43809</v>
      </c>
      <c r="H555" s="273">
        <v>70.3</v>
      </c>
      <c r="I555" s="202"/>
      <c r="J555" s="211"/>
      <c r="K555" s="203">
        <v>49.49</v>
      </c>
      <c r="L555" s="211"/>
      <c r="M555" s="331"/>
      <c r="N555" s="211"/>
      <c r="O555" s="199"/>
      <c r="P555" s="331"/>
      <c r="Q555" s="61"/>
      <c r="S555" s="61"/>
    </row>
    <row r="556" spans="1:19">
      <c r="A556" s="252"/>
      <c r="B556" s="251">
        <f t="shared" si="11"/>
        <v>43818</v>
      </c>
      <c r="C556" s="336">
        <f t="shared" si="12"/>
        <v>62.672375982652468</v>
      </c>
      <c r="D556" s="508">
        <f t="shared" si="9"/>
        <v>-7.6276240173475287</v>
      </c>
      <c r="E556" s="509">
        <f t="shared" si="10"/>
        <v>-10.850105287834323</v>
      </c>
      <c r="F556" s="201">
        <f>IF(Data!C741="",NA(),Data!C741)</f>
        <v>61</v>
      </c>
      <c r="G556" s="276" t="str">
        <f>IF(Data!E741="","",Data!E741)</f>
        <v/>
      </c>
      <c r="H556" s="273">
        <v>70.3</v>
      </c>
      <c r="I556" s="202"/>
      <c r="J556" s="211"/>
      <c r="K556" s="203">
        <v>49.49</v>
      </c>
      <c r="L556" s="211"/>
      <c r="M556" s="331"/>
      <c r="N556" s="211"/>
      <c r="O556" s="199"/>
      <c r="P556" s="331"/>
      <c r="Q556" s="61"/>
      <c r="S556" s="61"/>
    </row>
    <row r="557" spans="1:19">
      <c r="A557" s="250" t="s">
        <v>81</v>
      </c>
      <c r="B557" s="251">
        <f t="shared" si="11"/>
        <v>43825</v>
      </c>
      <c r="C557" s="336">
        <f t="shared" si="12"/>
        <v>63.000740155548662</v>
      </c>
      <c r="D557" s="508">
        <f t="shared" si="9"/>
        <v>-7.2992598444513348</v>
      </c>
      <c r="E557" s="509">
        <f t="shared" si="10"/>
        <v>-10.38301542596207</v>
      </c>
      <c r="F557" s="201">
        <f>IF(Data!C742="",NA(),Data!C742)</f>
        <v>61</v>
      </c>
      <c r="G557" s="276" t="str">
        <f>IF(Data!E742="","",Data!E742)</f>
        <v/>
      </c>
      <c r="H557" s="273">
        <v>70.3</v>
      </c>
      <c r="I557" s="202"/>
      <c r="J557" s="211"/>
      <c r="K557" s="203">
        <v>49.49</v>
      </c>
      <c r="L557" s="211"/>
      <c r="M557" s="331"/>
      <c r="N557" s="211"/>
      <c r="O557" s="199"/>
      <c r="P557" s="331"/>
      <c r="Q557" s="61"/>
      <c r="S557" s="61"/>
    </row>
    <row r="558" spans="1:19">
      <c r="A558" s="250">
        <v>2020</v>
      </c>
      <c r="B558" s="251">
        <f t="shared" si="11"/>
        <v>43832</v>
      </c>
      <c r="C558" s="336">
        <f t="shared" si="12"/>
        <v>63.486912082491472</v>
      </c>
      <c r="D558" s="508">
        <f t="shared" si="9"/>
        <v>-6.8130879175085255</v>
      </c>
      <c r="E558" s="509">
        <f t="shared" si="10"/>
        <v>-9.6914479623165377</v>
      </c>
      <c r="F558" s="201">
        <f>IF(Data!C743="",NA(),Data!C743)</f>
        <v>61</v>
      </c>
      <c r="G558" s="276" t="str">
        <f>IF(Data!E743="","",Data!E743)</f>
        <v/>
      </c>
      <c r="H558" s="273">
        <v>70.3</v>
      </c>
      <c r="I558" s="202"/>
      <c r="J558" s="211"/>
      <c r="K558" s="203">
        <v>49.49</v>
      </c>
      <c r="L558" s="211"/>
      <c r="M558" s="331"/>
      <c r="N558" s="211"/>
      <c r="O558" s="199"/>
      <c r="P558" s="331"/>
      <c r="Q558" s="61"/>
      <c r="S558" s="61"/>
    </row>
    <row r="559" spans="1:19">
      <c r="A559" s="252"/>
      <c r="B559" s="251">
        <f t="shared" si="11"/>
        <v>43839</v>
      </c>
      <c r="C559" s="336">
        <f t="shared" si="12"/>
        <v>63.917925904866998</v>
      </c>
      <c r="D559" s="508">
        <f t="shared" si="9"/>
        <v>-6.3820740951329995</v>
      </c>
      <c r="E559" s="509">
        <f t="shared" si="10"/>
        <v>-9.0783415293499292</v>
      </c>
      <c r="F559" s="201">
        <f>IF(Data!C744="",NA(),Data!C744)</f>
        <v>63</v>
      </c>
      <c r="G559" s="276" t="str">
        <f>IF(Data!E744="","",Data!E744)</f>
        <v/>
      </c>
      <c r="H559" s="273">
        <v>70.3</v>
      </c>
      <c r="I559" s="202"/>
      <c r="J559" s="211"/>
      <c r="K559" s="203">
        <v>49.49</v>
      </c>
      <c r="L559" s="211"/>
      <c r="M559" s="331"/>
      <c r="N559" s="211"/>
      <c r="O559" s="199"/>
      <c r="P559" s="331"/>
      <c r="Q559" s="61"/>
      <c r="S559" s="61"/>
    </row>
    <row r="560" spans="1:19">
      <c r="A560" s="252"/>
      <c r="B560" s="251">
        <f t="shared" si="11"/>
        <v>43846</v>
      </c>
      <c r="C560" s="336">
        <f t="shared" si="12"/>
        <v>64.943973129033779</v>
      </c>
      <c r="D560" s="508">
        <f t="shared" si="9"/>
        <v>-5.3560268709662182</v>
      </c>
      <c r="E560" s="509">
        <f t="shared" si="10"/>
        <v>-7.6188148946887884</v>
      </c>
      <c r="F560" s="201">
        <f>IF(Data!C745="",NA(),Data!C745)</f>
        <v>63</v>
      </c>
      <c r="G560" s="276">
        <f>IF(Data!E745="","",Data!E745)</f>
        <v>43840</v>
      </c>
      <c r="H560" s="273">
        <v>70.3</v>
      </c>
      <c r="I560" s="202"/>
      <c r="J560" s="211"/>
      <c r="K560" s="203">
        <v>49.49</v>
      </c>
      <c r="L560" s="211"/>
      <c r="M560" s="331"/>
      <c r="N560" s="211"/>
      <c r="O560" s="199"/>
      <c r="P560" s="331"/>
      <c r="Q560" s="61"/>
      <c r="S560" s="61"/>
    </row>
    <row r="561" spans="1:19">
      <c r="A561" s="252"/>
      <c r="B561" s="251">
        <f t="shared" si="11"/>
        <v>43853</v>
      </c>
      <c r="C561" s="336">
        <f t="shared" si="12"/>
        <v>64.557885464161188</v>
      </c>
      <c r="D561" s="508">
        <f t="shared" si="9"/>
        <v>-5.7421145358388088</v>
      </c>
      <c r="E561" s="509">
        <f t="shared" si="10"/>
        <v>-8.1680149869684353</v>
      </c>
      <c r="F561" s="201">
        <f>IF(Data!C746="",NA(),Data!C746)</f>
        <v>63</v>
      </c>
      <c r="G561" s="276" t="str">
        <f>IF(Data!E746="","",Data!E746)</f>
        <v/>
      </c>
      <c r="H561" s="273">
        <v>70.3</v>
      </c>
      <c r="I561" s="202"/>
      <c r="J561" s="211"/>
      <c r="K561" s="203">
        <v>49.49</v>
      </c>
      <c r="L561" s="211"/>
      <c r="M561" s="331"/>
      <c r="N561" s="211"/>
      <c r="O561" s="199"/>
      <c r="P561" s="331"/>
      <c r="Q561" s="61"/>
      <c r="S561" s="61"/>
    </row>
    <row r="562" spans="1:19">
      <c r="A562" s="252"/>
      <c r="B562" s="251">
        <f t="shared" si="11"/>
        <v>43860</v>
      </c>
      <c r="C562" s="336">
        <f t="shared" si="12"/>
        <v>64.365706266676014</v>
      </c>
      <c r="D562" s="508">
        <f t="shared" si="9"/>
        <v>-5.9342937333239831</v>
      </c>
      <c r="E562" s="509">
        <f t="shared" si="10"/>
        <v>-8.4413851114139167</v>
      </c>
      <c r="F562" s="201">
        <f>IF(Data!C747="",NA(),Data!C747)</f>
        <v>63</v>
      </c>
      <c r="G562" s="276" t="str">
        <f>IF(Data!E747="","",Data!E747)</f>
        <v/>
      </c>
      <c r="H562" s="273">
        <v>70.3</v>
      </c>
      <c r="I562" s="202"/>
      <c r="J562" s="211"/>
      <c r="K562" s="203">
        <v>49.49</v>
      </c>
      <c r="L562" s="211"/>
      <c r="M562" s="331"/>
      <c r="N562" s="211"/>
      <c r="O562" s="199"/>
      <c r="P562" s="331"/>
      <c r="Q562" s="61"/>
      <c r="S562" s="61"/>
    </row>
    <row r="563" spans="1:19">
      <c r="A563" s="252"/>
      <c r="B563" s="251">
        <f t="shared" si="11"/>
        <v>43867</v>
      </c>
      <c r="C563" s="336">
        <f t="shared" si="12"/>
        <v>62.502127866101517</v>
      </c>
      <c r="D563" s="508">
        <f t="shared" si="9"/>
        <v>-7.7978721338984798</v>
      </c>
      <c r="E563" s="509">
        <f t="shared" si="10"/>
        <v>-11.092278995588165</v>
      </c>
      <c r="F563" s="201">
        <f>IF(Data!C748="",NA(),Data!C748)</f>
        <v>63</v>
      </c>
      <c r="G563" s="276" t="str">
        <f>IF(Data!E748="","",Data!E748)</f>
        <v/>
      </c>
      <c r="H563" s="273">
        <v>70.3</v>
      </c>
      <c r="I563" s="202"/>
      <c r="J563" s="211"/>
      <c r="K563" s="203">
        <v>49.49</v>
      </c>
      <c r="L563" s="211"/>
      <c r="M563" s="331"/>
      <c r="N563" s="211"/>
      <c r="O563" s="199"/>
      <c r="P563" s="331"/>
      <c r="Q563" s="61"/>
      <c r="S563" s="61"/>
    </row>
    <row r="564" spans="1:19">
      <c r="A564" s="252"/>
      <c r="B564" s="251">
        <f t="shared" si="11"/>
        <v>43874</v>
      </c>
      <c r="C564" s="336">
        <f t="shared" si="12"/>
        <v>61.9488976277161</v>
      </c>
      <c r="D564" s="508">
        <f t="shared" si="9"/>
        <v>-8.3511023722838971</v>
      </c>
      <c r="E564" s="509">
        <f t="shared" si="10"/>
        <v>-11.879235237957179</v>
      </c>
      <c r="F564" s="201">
        <f>IF(Data!C749="",NA(),Data!C749)</f>
        <v>62</v>
      </c>
      <c r="G564" s="276">
        <f>IF(Data!E749="","",Data!E749)</f>
        <v>43872</v>
      </c>
      <c r="H564" s="273">
        <v>70.3</v>
      </c>
      <c r="I564" s="202"/>
      <c r="J564" s="211"/>
      <c r="K564" s="203">
        <v>49.49</v>
      </c>
      <c r="L564" s="211"/>
      <c r="M564" s="331"/>
      <c r="N564" s="211"/>
      <c r="O564" s="199"/>
      <c r="P564" s="331"/>
      <c r="Q564" s="61"/>
      <c r="S564" s="61"/>
    </row>
    <row r="565" spans="1:19">
      <c r="A565" s="252"/>
      <c r="B565" s="251">
        <f t="shared" si="11"/>
        <v>43881</v>
      </c>
      <c r="C565" s="336">
        <f t="shared" si="12"/>
        <v>61.93911799297031</v>
      </c>
      <c r="D565" s="508">
        <f t="shared" si="9"/>
        <v>-8.3608820070296872</v>
      </c>
      <c r="E565" s="509">
        <f t="shared" si="10"/>
        <v>-11.893146524935544</v>
      </c>
      <c r="F565" s="201">
        <f>IF(Data!C750="",NA(),Data!C750)</f>
        <v>62</v>
      </c>
      <c r="G565" s="276" t="str">
        <f>IF(Data!E750="","",Data!E750)</f>
        <v/>
      </c>
      <c r="H565" s="273">
        <v>70.3</v>
      </c>
      <c r="I565" s="202"/>
      <c r="J565" s="211"/>
      <c r="K565" s="203">
        <v>49.49</v>
      </c>
      <c r="L565" s="211"/>
      <c r="M565" s="331"/>
      <c r="N565" s="211"/>
      <c r="O565" s="199"/>
      <c r="P565" s="331"/>
      <c r="Q565" s="61"/>
      <c r="S565" s="61"/>
    </row>
    <row r="566" spans="1:19">
      <c r="A566" s="252"/>
      <c r="B566" s="251">
        <f t="shared" si="11"/>
        <v>43888</v>
      </c>
      <c r="C566" s="336">
        <f t="shared" si="12"/>
        <v>62.365426324950114</v>
      </c>
      <c r="D566" s="508">
        <f t="shared" si="9"/>
        <v>-7.934573675049883</v>
      </c>
      <c r="E566" s="509">
        <f t="shared" si="10"/>
        <v>-11.286733534921597</v>
      </c>
      <c r="F566" s="201">
        <f>IF(Data!C751="",NA(),Data!C751)</f>
        <v>62</v>
      </c>
      <c r="G566" s="276" t="str">
        <f>IF(Data!E751="","",Data!E751)</f>
        <v/>
      </c>
      <c r="H566" s="273">
        <v>70.3</v>
      </c>
      <c r="I566" s="202"/>
      <c r="J566" s="211"/>
      <c r="K566" s="203">
        <v>49.49</v>
      </c>
      <c r="L566" s="211"/>
      <c r="M566" s="331"/>
      <c r="N566" s="211"/>
      <c r="O566" s="199"/>
      <c r="P566" s="331"/>
      <c r="Q566" s="61"/>
      <c r="S566" s="61"/>
    </row>
    <row r="567" spans="1:19">
      <c r="A567" s="252"/>
      <c r="B567" s="251">
        <f t="shared" si="11"/>
        <v>43895</v>
      </c>
      <c r="C567" s="336">
        <f t="shared" si="12"/>
        <v>59.720637958543051</v>
      </c>
      <c r="D567" s="508">
        <f t="shared" si="9"/>
        <v>-10.579362041456946</v>
      </c>
      <c r="E567" s="509">
        <f t="shared" si="10"/>
        <v>-15.048879148587407</v>
      </c>
      <c r="F567" s="201">
        <f>IF(Data!C752="",NA(),Data!C752)</f>
        <v>60</v>
      </c>
      <c r="G567" s="276">
        <f>IF(Data!E752="","",Data!E752)</f>
        <v>43900</v>
      </c>
      <c r="H567" s="273">
        <v>70.3</v>
      </c>
      <c r="I567" s="202"/>
      <c r="J567" s="211"/>
      <c r="K567" s="203">
        <v>49.49</v>
      </c>
      <c r="L567" s="211"/>
      <c r="M567" s="331"/>
      <c r="N567" s="211"/>
      <c r="O567" s="199"/>
      <c r="P567" s="331"/>
      <c r="Q567" s="61"/>
      <c r="S567" s="61"/>
    </row>
    <row r="568" spans="1:19">
      <c r="A568" s="252"/>
      <c r="B568" s="251">
        <f t="shared" si="11"/>
        <v>43902</v>
      </c>
      <c r="C568" s="336">
        <f t="shared" si="12"/>
        <v>60.303476966640872</v>
      </c>
      <c r="D568" s="508">
        <f t="shared" si="9"/>
        <v>-9.9965230333591251</v>
      </c>
      <c r="E568" s="509">
        <f t="shared" si="10"/>
        <v>-14.219805168362909</v>
      </c>
      <c r="F568" s="201">
        <f>IF(Data!C753="",NA(),Data!C753)</f>
        <v>60</v>
      </c>
      <c r="G568" s="276" t="str">
        <f>IF(Data!E753="","",Data!E753)</f>
        <v/>
      </c>
      <c r="H568" s="273">
        <v>70.3</v>
      </c>
      <c r="I568" s="202"/>
      <c r="J568" s="211"/>
      <c r="K568" s="203">
        <v>49.49</v>
      </c>
      <c r="L568" s="211"/>
      <c r="M568" s="331"/>
      <c r="N568" s="211"/>
      <c r="O568" s="199"/>
      <c r="P568" s="331"/>
      <c r="Q568" s="61"/>
      <c r="S568" s="61"/>
    </row>
    <row r="569" spans="1:19">
      <c r="A569" s="252"/>
      <c r="B569" s="251">
        <f t="shared" si="11"/>
        <v>43909</v>
      </c>
      <c r="C569" s="336">
        <f t="shared" si="12"/>
        <v>59.55803551986304</v>
      </c>
      <c r="D569" s="508">
        <f t="shared" si="9"/>
        <v>-10.741964480136957</v>
      </c>
      <c r="E569" s="509">
        <f t="shared" si="10"/>
        <v>-15.2801770698961</v>
      </c>
      <c r="F569" s="201">
        <f>IF(Data!C754="",NA(),Data!C754)</f>
        <v>60</v>
      </c>
      <c r="G569" s="276" t="str">
        <f>IF(Data!E754="","",Data!E754)</f>
        <v/>
      </c>
      <c r="H569" s="273">
        <v>70.3</v>
      </c>
      <c r="I569" s="202"/>
      <c r="J569" s="211"/>
      <c r="K569" s="203">
        <v>49.49</v>
      </c>
      <c r="L569" s="211"/>
      <c r="M569" s="331"/>
      <c r="N569" s="211"/>
      <c r="O569" s="199"/>
      <c r="P569" s="331"/>
      <c r="Q569" s="61"/>
      <c r="S569" s="61"/>
    </row>
    <row r="570" spans="1:19">
      <c r="A570" s="252"/>
      <c r="B570" s="251">
        <f t="shared" si="11"/>
        <v>43916</v>
      </c>
      <c r="C570" s="336">
        <f t="shared" si="12"/>
        <v>58.352514647171532</v>
      </c>
      <c r="D570" s="508">
        <f t="shared" si="9"/>
        <v>-11.947485352828465</v>
      </c>
      <c r="E570" s="509">
        <f t="shared" si="10"/>
        <v>-16.995000501889709</v>
      </c>
      <c r="F570" s="201">
        <f>IF(Data!C755="",NA(),Data!C755)</f>
        <v>60</v>
      </c>
      <c r="G570" s="276" t="str">
        <f>IF(Data!E755="","",Data!E755)</f>
        <v/>
      </c>
      <c r="H570" s="273">
        <v>70.3</v>
      </c>
      <c r="I570" s="202"/>
      <c r="J570" s="211"/>
      <c r="K570" s="203">
        <v>49.49</v>
      </c>
      <c r="L570" s="211"/>
      <c r="M570" s="331"/>
      <c r="N570" s="211"/>
      <c r="O570" s="199"/>
      <c r="P570" s="331"/>
      <c r="Q570" s="212"/>
      <c r="S570" s="61"/>
    </row>
    <row r="571" spans="1:19">
      <c r="A571" s="252"/>
      <c r="B571" s="251">
        <f t="shared" si="11"/>
        <v>43923</v>
      </c>
      <c r="C571" s="336">
        <f t="shared" si="12"/>
        <v>57.917977782296397</v>
      </c>
      <c r="D571" s="508">
        <f t="shared" si="9"/>
        <v>-12.3820222177036</v>
      </c>
      <c r="E571" s="509">
        <f t="shared" si="10"/>
        <v>-17.613118375111807</v>
      </c>
      <c r="F571" s="201">
        <f>IF(Data!C756="",NA(),Data!C756)</f>
        <v>60</v>
      </c>
      <c r="G571" s="276" t="str">
        <f>IF(Data!E756="","",Data!E756)</f>
        <v/>
      </c>
      <c r="H571" s="273">
        <v>70.3</v>
      </c>
      <c r="I571" s="202"/>
      <c r="J571" s="211"/>
      <c r="K571" s="203">
        <v>49.49</v>
      </c>
      <c r="L571" s="211"/>
      <c r="M571" s="331"/>
      <c r="N571" s="211"/>
      <c r="O571" s="199"/>
      <c r="P571" s="331"/>
      <c r="Q571" s="212"/>
      <c r="S571" s="61"/>
    </row>
    <row r="572" spans="1:19">
      <c r="A572" s="252"/>
      <c r="B572" s="251">
        <f t="shared" si="11"/>
        <v>43930</v>
      </c>
      <c r="C572" s="336">
        <f t="shared" si="12"/>
        <v>57.323591232048052</v>
      </c>
      <c r="D572" s="508">
        <f t="shared" si="9"/>
        <v>-12.976408767951945</v>
      </c>
      <c r="E572" s="509">
        <f t="shared" si="10"/>
        <v>-18.458618446588826</v>
      </c>
      <c r="F572" s="201">
        <f>IF(Data!C757="",NA(),Data!C757)</f>
        <v>59</v>
      </c>
      <c r="G572" s="276">
        <f>IF(Data!E757="","",Data!E757)</f>
        <v>43933</v>
      </c>
      <c r="H572" s="273">
        <v>70.3</v>
      </c>
      <c r="I572" s="202"/>
      <c r="J572" s="211"/>
      <c r="K572" s="203">
        <v>49.49</v>
      </c>
      <c r="L572" s="211"/>
      <c r="M572" s="331"/>
      <c r="N572" s="211"/>
      <c r="O572" s="199"/>
      <c r="P572" s="331"/>
      <c r="Q572" s="212"/>
      <c r="S572" s="61"/>
    </row>
    <row r="573" spans="1:19">
      <c r="A573" s="252"/>
      <c r="B573" s="251">
        <f t="shared" si="11"/>
        <v>43937</v>
      </c>
      <c r="C573" s="336">
        <f t="shared" si="12"/>
        <v>58.239542002930222</v>
      </c>
      <c r="D573" s="508">
        <f t="shared" si="9"/>
        <v>-12.060457997069776</v>
      </c>
      <c r="E573" s="509">
        <f t="shared" si="10"/>
        <v>-17.155701276059425</v>
      </c>
      <c r="F573" s="201">
        <f>IF(Data!C758="",NA(),Data!C758)</f>
        <v>59</v>
      </c>
      <c r="G573" s="276" t="str">
        <f>IF(Data!E758="","",Data!E758)</f>
        <v/>
      </c>
      <c r="H573" s="273">
        <v>70.3</v>
      </c>
      <c r="I573" s="202"/>
      <c r="J573" s="211"/>
      <c r="K573" s="203">
        <v>49.49</v>
      </c>
      <c r="L573" s="211"/>
      <c r="M573" s="331"/>
      <c r="N573" s="211"/>
      <c r="O573" s="199"/>
      <c r="P573" s="331"/>
      <c r="Q573" s="61"/>
      <c r="S573" s="61"/>
    </row>
    <row r="574" spans="1:19">
      <c r="A574" s="252"/>
      <c r="B574" s="251">
        <f t="shared" si="11"/>
        <v>43944</v>
      </c>
      <c r="C574" s="336">
        <f t="shared" si="12"/>
        <v>57.937225559155863</v>
      </c>
      <c r="D574" s="508">
        <f t="shared" si="9"/>
        <v>-12.362774440844134</v>
      </c>
      <c r="E574" s="509">
        <f t="shared" si="10"/>
        <v>-17.585738891670179</v>
      </c>
      <c r="F574" s="201">
        <f>IF(Data!C759="",NA(),Data!C759)</f>
        <v>59</v>
      </c>
      <c r="G574" s="276" t="str">
        <f>IF(Data!E759="","",Data!E759)</f>
        <v/>
      </c>
      <c r="H574" s="273">
        <v>70.3</v>
      </c>
      <c r="I574" s="202"/>
      <c r="J574" s="211"/>
      <c r="K574" s="203">
        <v>49.49</v>
      </c>
      <c r="L574" s="211"/>
      <c r="M574" s="331"/>
      <c r="N574" s="211"/>
      <c r="O574" s="199"/>
      <c r="P574" s="331"/>
      <c r="S574" s="61"/>
    </row>
    <row r="575" spans="1:19">
      <c r="A575" s="252"/>
      <c r="B575" s="251">
        <f t="shared" si="11"/>
        <v>43951</v>
      </c>
      <c r="C575" s="336">
        <f t="shared" si="12"/>
        <v>58.698547795041215</v>
      </c>
      <c r="D575" s="508">
        <f t="shared" si="9"/>
        <v>-11.601452204958782</v>
      </c>
      <c r="E575" s="509">
        <f t="shared" si="10"/>
        <v>-16.502776962957018</v>
      </c>
      <c r="F575" s="201">
        <f>IF(Data!C760="",NA(),Data!C760)</f>
        <v>59</v>
      </c>
      <c r="G575" s="276" t="str">
        <f>IF(Data!E760="","",Data!E760)</f>
        <v/>
      </c>
      <c r="H575" s="273">
        <v>70.3</v>
      </c>
      <c r="I575" s="202"/>
      <c r="J575" s="211"/>
      <c r="K575" s="203">
        <v>49.49</v>
      </c>
      <c r="L575" s="211"/>
      <c r="M575" s="331"/>
      <c r="N575" s="211"/>
      <c r="O575" s="199"/>
      <c r="P575" s="331"/>
      <c r="Q575" s="212"/>
      <c r="S575" s="61"/>
    </row>
    <row r="576" spans="1:19">
      <c r="A576" s="335"/>
      <c r="B576" s="251">
        <f t="shared" si="11"/>
        <v>43958</v>
      </c>
      <c r="C576" s="336">
        <f t="shared" si="12"/>
        <v>59.286556687983698</v>
      </c>
      <c r="D576" s="508">
        <f t="shared" si="9"/>
        <v>-11.0134433120163</v>
      </c>
      <c r="E576" s="509">
        <f t="shared" si="10"/>
        <v>-15.666348950236559</v>
      </c>
      <c r="F576" s="201">
        <f>IF(Data!C761="",NA(),Data!C761)</f>
        <v>59</v>
      </c>
      <c r="G576" s="276" t="str">
        <f>IF(Data!E761="","",Data!E761)</f>
        <v/>
      </c>
      <c r="H576" s="273">
        <v>70.3</v>
      </c>
      <c r="I576" s="202"/>
      <c r="J576" s="211"/>
      <c r="K576" s="203">
        <v>49.49</v>
      </c>
      <c r="L576" s="211"/>
      <c r="M576" s="331"/>
      <c r="N576" s="211"/>
      <c r="O576" s="199"/>
      <c r="P576" s="331"/>
      <c r="Q576" s="212"/>
      <c r="S576" s="61"/>
    </row>
    <row r="577" spans="1:20">
      <c r="A577" s="335"/>
      <c r="B577" s="251">
        <f t="shared" si="11"/>
        <v>43965</v>
      </c>
      <c r="C577" s="336">
        <f t="shared" si="12"/>
        <v>58.922154633993657</v>
      </c>
      <c r="D577" s="508">
        <f t="shared" si="9"/>
        <v>-11.377845366006341</v>
      </c>
      <c r="E577" s="509">
        <f t="shared" si="10"/>
        <v>-16.184701800862506</v>
      </c>
      <c r="F577" s="201" t="e">
        <f>IF(Data!C762="",NA(),Data!C762)</f>
        <v>#N/A</v>
      </c>
      <c r="G577" s="276" t="str">
        <f>IF(Data!E762="","",Data!E762)</f>
        <v/>
      </c>
      <c r="H577" s="273">
        <v>70.3</v>
      </c>
      <c r="I577" s="202"/>
      <c r="J577" s="211"/>
      <c r="K577" s="203">
        <v>49.49</v>
      </c>
      <c r="L577" s="211"/>
      <c r="M577" s="331"/>
      <c r="N577" s="211"/>
      <c r="O577" s="199"/>
      <c r="P577" s="331"/>
      <c r="S577" s="61"/>
    </row>
    <row r="578" spans="1:20">
      <c r="A578" s="335"/>
      <c r="B578" s="251">
        <f t="shared" si="11"/>
        <v>43972</v>
      </c>
      <c r="C578" s="336">
        <f t="shared" si="12"/>
        <v>59.294494794992005</v>
      </c>
      <c r="D578" s="508">
        <f t="shared" si="9"/>
        <v>-11.005505205007992</v>
      </c>
      <c r="E578" s="509">
        <f t="shared" si="10"/>
        <v>-15.655057190623033</v>
      </c>
      <c r="F578" s="201" t="e">
        <f>IF(Data!C763="",NA(),Data!C763)</f>
        <v>#N/A</v>
      </c>
      <c r="G578" s="276" t="str">
        <f>IF(Data!E763="","",Data!E763)</f>
        <v/>
      </c>
      <c r="H578" s="273">
        <v>70.3</v>
      </c>
      <c r="I578" s="202"/>
      <c r="J578" s="211"/>
      <c r="K578" s="203">
        <v>49.49</v>
      </c>
      <c r="L578" s="211"/>
      <c r="M578" s="331"/>
      <c r="N578" s="211"/>
      <c r="O578" s="199"/>
      <c r="P578" s="331"/>
      <c r="Q578" s="61"/>
      <c r="S578" s="61"/>
    </row>
    <row r="579" spans="1:20">
      <c r="A579" s="335"/>
      <c r="B579" s="251">
        <f t="shared" si="11"/>
        <v>43979</v>
      </c>
      <c r="C579" s="336">
        <f t="shared" si="12"/>
        <v>59.314577015068977</v>
      </c>
      <c r="D579" s="508">
        <f t="shared" si="9"/>
        <v>-10.98542298493102</v>
      </c>
      <c r="E579" s="509">
        <f t="shared" si="10"/>
        <v>-15.626490732476558</v>
      </c>
      <c r="F579" s="201" t="e">
        <f>IF(Data!C764="",NA(),Data!C764)</f>
        <v>#N/A</v>
      </c>
      <c r="G579" s="276" t="str">
        <f>IF(Data!E764="","",Data!E764)</f>
        <v/>
      </c>
      <c r="H579" s="273">
        <v>70.3</v>
      </c>
      <c r="I579" s="202"/>
      <c r="J579" s="211"/>
      <c r="K579" s="203">
        <v>49.49</v>
      </c>
      <c r="L579" s="211"/>
      <c r="M579" s="331"/>
      <c r="N579" s="211"/>
      <c r="O579" s="199"/>
      <c r="P579" s="331"/>
      <c r="Q579" s="61"/>
      <c r="S579" s="61"/>
    </row>
    <row r="580" spans="1:20">
      <c r="A580" s="252"/>
      <c r="B580" s="251">
        <f t="shared" si="11"/>
        <v>43986</v>
      </c>
      <c r="C580" s="336">
        <f t="shared" si="12"/>
        <v>59.417653678467254</v>
      </c>
      <c r="D580" s="508">
        <f t="shared" si="9"/>
        <v>-10.882346321532744</v>
      </c>
      <c r="E580" s="509">
        <f t="shared" si="10"/>
        <v>-15.479866744712295</v>
      </c>
      <c r="F580" s="201" t="e">
        <f>IF(Data!C765="",NA(),Data!C765)</f>
        <v>#N/A</v>
      </c>
      <c r="G580" s="276" t="str">
        <f>IF(Data!E765="","",Data!E765)</f>
        <v/>
      </c>
      <c r="H580" s="273">
        <v>70.3</v>
      </c>
      <c r="I580" s="202"/>
      <c r="J580" s="211"/>
      <c r="K580" s="203">
        <v>49.49</v>
      </c>
      <c r="L580" s="211"/>
      <c r="M580" s="331"/>
      <c r="N580" s="211"/>
      <c r="O580" s="199"/>
      <c r="P580" s="331"/>
      <c r="Q580" s="212"/>
      <c r="S580" s="61"/>
    </row>
    <row r="581" spans="1:20">
      <c r="A581" s="252"/>
      <c r="B581" s="251">
        <f t="shared" si="11"/>
        <v>43993</v>
      </c>
      <c r="C581" s="336">
        <f t="shared" si="12"/>
        <v>59.65003365364371</v>
      </c>
      <c r="D581" s="508">
        <f t="shared" si="9"/>
        <v>-10.649966346356287</v>
      </c>
      <c r="E581" s="509">
        <f t="shared" si="10"/>
        <v>-15.149312014731562</v>
      </c>
      <c r="F581" s="201" t="e">
        <f>IF(Data!C766="",NA(),Data!C766)</f>
        <v>#N/A</v>
      </c>
      <c r="G581" s="276" t="str">
        <f>IF(Data!E766="","",Data!E766)</f>
        <v/>
      </c>
      <c r="H581" s="273">
        <v>70.3</v>
      </c>
      <c r="I581" s="202"/>
      <c r="J581" s="211"/>
      <c r="K581" s="203">
        <v>49.49</v>
      </c>
      <c r="L581" s="211"/>
      <c r="M581" s="331"/>
      <c r="N581" s="211"/>
      <c r="O581" s="199"/>
      <c r="P581" s="331"/>
      <c r="S581" s="61"/>
    </row>
    <row r="582" spans="1:20">
      <c r="A582" s="252"/>
      <c r="B582" s="251">
        <f t="shared" si="11"/>
        <v>44000</v>
      </c>
      <c r="C582" s="336">
        <f t="shared" si="12"/>
        <v>59.651946246031997</v>
      </c>
      <c r="D582" s="508">
        <f t="shared" si="9"/>
        <v>-10.648053753968</v>
      </c>
      <c r="E582" s="509">
        <f t="shared" si="10"/>
        <v>-15.146591399669987</v>
      </c>
      <c r="F582" s="201" t="e">
        <f>IF(Data!C767="",NA(),Data!C767)</f>
        <v>#N/A</v>
      </c>
      <c r="G582" s="276" t="str">
        <f>IF(Data!E767="","",Data!E767)</f>
        <v/>
      </c>
      <c r="H582" s="273">
        <v>70.3</v>
      </c>
      <c r="I582" s="202"/>
      <c r="J582" s="211"/>
      <c r="K582" s="203">
        <v>49.49</v>
      </c>
      <c r="L582" s="211"/>
      <c r="M582" s="331"/>
      <c r="N582" s="211"/>
      <c r="O582" s="199"/>
      <c r="P582" s="331"/>
      <c r="Q582" s="61"/>
      <c r="S582" s="61"/>
    </row>
    <row r="583" spans="1:20">
      <c r="A583" s="252"/>
      <c r="B583" s="251">
        <f t="shared" si="11"/>
        <v>44007</v>
      </c>
      <c r="C583" s="336">
        <f t="shared" si="12"/>
        <v>59.761920308358299</v>
      </c>
      <c r="D583" s="508">
        <f t="shared" si="9"/>
        <v>-10.538079691641698</v>
      </c>
      <c r="E583" s="509">
        <f t="shared" si="10"/>
        <v>-14.990156033629729</v>
      </c>
      <c r="F583" s="201" t="e">
        <f>IF(Data!C768="",NA(),Data!C768)</f>
        <v>#N/A</v>
      </c>
      <c r="G583" s="276" t="str">
        <f>IF(Data!E768="","",Data!E768)</f>
        <v/>
      </c>
      <c r="H583" s="273">
        <v>70.3</v>
      </c>
      <c r="I583" s="202"/>
      <c r="J583" s="211"/>
      <c r="K583" s="203">
        <v>49.49</v>
      </c>
      <c r="L583" s="211"/>
      <c r="M583" s="331"/>
      <c r="N583" s="211"/>
      <c r="O583" s="199"/>
      <c r="P583" s="331"/>
      <c r="Q583" s="61"/>
      <c r="S583" s="61"/>
    </row>
    <row r="584" spans="1:20">
      <c r="A584" s="335"/>
      <c r="B584" s="251">
        <f t="shared" si="11"/>
        <v>44014</v>
      </c>
      <c r="C584" s="336">
        <f t="shared" si="12"/>
        <v>59.742863511169745</v>
      </c>
      <c r="D584" s="508">
        <f t="shared" si="9"/>
        <v>-10.557136488830253</v>
      </c>
      <c r="E584" s="509">
        <f t="shared" si="10"/>
        <v>-15.017263853243604</v>
      </c>
      <c r="F584" s="201" t="e">
        <f>IF(Data!C769="",NA(),Data!C769)</f>
        <v>#N/A</v>
      </c>
      <c r="G584" s="276" t="str">
        <f>IF(Data!E769="","",Data!E769)</f>
        <v/>
      </c>
      <c r="H584" s="273">
        <v>70.3</v>
      </c>
      <c r="I584" s="202"/>
      <c r="J584" s="211"/>
      <c r="K584" s="203">
        <v>49.49</v>
      </c>
      <c r="L584" s="211"/>
      <c r="M584" s="331"/>
      <c r="N584" s="211"/>
      <c r="O584" s="199"/>
      <c r="P584" s="331"/>
      <c r="Q584" s="212"/>
      <c r="S584" s="61"/>
    </row>
    <row r="585" spans="1:20">
      <c r="A585" s="335"/>
      <c r="B585" s="251">
        <f t="shared" si="11"/>
        <v>44021</v>
      </c>
      <c r="C585" s="336">
        <f t="shared" si="12"/>
        <v>59.822959283914287</v>
      </c>
      <c r="D585" s="508">
        <f t="shared" si="9"/>
        <v>-10.47704071608571</v>
      </c>
      <c r="E585" s="509">
        <f t="shared" si="10"/>
        <v>-14.903329610363741</v>
      </c>
      <c r="F585" s="201" t="e">
        <f>IF(Data!C770="",NA(),Data!C770)</f>
        <v>#N/A</v>
      </c>
      <c r="G585" s="276">
        <v>43657</v>
      </c>
      <c r="H585" s="273">
        <v>70.3</v>
      </c>
      <c r="I585" s="202"/>
      <c r="J585" s="211"/>
      <c r="K585" s="203">
        <v>49.49</v>
      </c>
      <c r="L585" s="211"/>
      <c r="M585" s="331"/>
      <c r="N585" s="211"/>
      <c r="O585" s="199"/>
      <c r="P585" s="331"/>
      <c r="Q585" s="212"/>
      <c r="S585" s="61"/>
    </row>
    <row r="586" spans="1:20">
      <c r="A586" s="335"/>
      <c r="B586" s="251">
        <f t="shared" si="11"/>
        <v>44028</v>
      </c>
      <c r="C586" s="336">
        <f t="shared" si="12"/>
        <v>59.841691359798091</v>
      </c>
      <c r="D586" s="508">
        <f t="shared" si="9"/>
        <v>-10.458308640201906</v>
      </c>
      <c r="E586" s="509">
        <f t="shared" si="10"/>
        <v>-14.876683698722484</v>
      </c>
      <c r="F586" s="201" t="e">
        <f>IF(Data!C771="",NA(),Data!C771)</f>
        <v>#N/A</v>
      </c>
      <c r="G586" s="276" t="str">
        <f>IF(Data!E771="","",Data!E771)</f>
        <v/>
      </c>
      <c r="H586" s="273">
        <v>70.3</v>
      </c>
      <c r="I586" s="202"/>
      <c r="J586" s="211"/>
      <c r="K586" s="203">
        <v>49.49</v>
      </c>
      <c r="L586" s="211"/>
      <c r="M586" s="331"/>
      <c r="N586" s="211"/>
      <c r="O586" s="199"/>
      <c r="P586" s="331"/>
      <c r="Q586" s="212" t="s">
        <v>45</v>
      </c>
      <c r="S586" s="61"/>
    </row>
    <row r="587" spans="1:20">
      <c r="A587" s="335"/>
      <c r="B587" s="251">
        <f t="shared" si="11"/>
        <v>44035</v>
      </c>
      <c r="C587" s="336" t="e">
        <f t="shared" ref="C587" si="13">IF(P508="",NA(),SUM(E508:P508))</f>
        <v>#N/A</v>
      </c>
      <c r="D587" s="508" t="e">
        <f t="shared" si="9"/>
        <v>#N/A</v>
      </c>
      <c r="E587" s="509" t="e">
        <f t="shared" si="10"/>
        <v>#N/A</v>
      </c>
      <c r="F587" s="201" t="e">
        <f>IF(Data!C772="",NA(),Data!C772)</f>
        <v>#N/A</v>
      </c>
      <c r="G587" s="276" t="str">
        <f>IF(Data!E772="","",Data!E772)</f>
        <v/>
      </c>
      <c r="H587" s="273">
        <v>70.3</v>
      </c>
      <c r="I587" s="202"/>
      <c r="J587" s="211"/>
      <c r="K587" s="203">
        <v>49.49</v>
      </c>
      <c r="L587" s="211"/>
      <c r="M587" s="331"/>
      <c r="N587" s="211"/>
      <c r="O587" s="199"/>
      <c r="P587" s="331"/>
      <c r="Q587" s="212"/>
      <c r="S587" s="61"/>
    </row>
    <row r="588" spans="1:20">
      <c r="A588" s="335"/>
      <c r="B588" s="251"/>
      <c r="C588" s="205" t="s">
        <v>81</v>
      </c>
      <c r="D588" s="473"/>
      <c r="E588" s="202"/>
      <c r="F588" s="201"/>
      <c r="G588" s="276"/>
      <c r="H588" s="273"/>
      <c r="I588" s="202"/>
      <c r="J588" s="211"/>
      <c r="K588" s="203"/>
      <c r="L588" s="211"/>
      <c r="M588" s="331"/>
      <c r="N588" s="211"/>
      <c r="O588" s="199"/>
      <c r="P588" s="331"/>
      <c r="S588" s="61"/>
    </row>
    <row r="589" spans="1:20">
      <c r="A589" s="252"/>
      <c r="B589" s="251"/>
      <c r="C589" s="205" t="s">
        <v>81</v>
      </c>
      <c r="D589" s="473"/>
      <c r="E589" s="199"/>
      <c r="F589" s="201"/>
      <c r="G589" s="276"/>
      <c r="H589" s="273"/>
      <c r="I589" s="202"/>
      <c r="J589" s="211"/>
      <c r="K589" s="203"/>
      <c r="L589" s="211"/>
      <c r="M589" s="331"/>
      <c r="N589" s="211"/>
      <c r="O589" s="199"/>
      <c r="P589" s="331"/>
      <c r="Q589" s="212"/>
      <c r="S589" s="61"/>
    </row>
    <row r="590" spans="1:20">
      <c r="A590" s="252"/>
      <c r="B590" s="251"/>
      <c r="C590" s="205" t="s">
        <v>81</v>
      </c>
      <c r="D590" s="473"/>
      <c r="E590" s="199"/>
      <c r="F590" s="201"/>
      <c r="G590" s="276"/>
      <c r="H590" s="273"/>
      <c r="I590" s="202"/>
      <c r="J590" s="211"/>
      <c r="K590" s="203"/>
      <c r="L590" s="211"/>
      <c r="M590" s="331"/>
      <c r="N590" s="211"/>
      <c r="O590" s="199"/>
      <c r="P590" s="331"/>
      <c r="Q590" s="57"/>
      <c r="S590" s="61"/>
    </row>
    <row r="591" spans="1:20">
      <c r="A591" s="253"/>
      <c r="B591" s="251"/>
      <c r="C591" s="205" t="s">
        <v>81</v>
      </c>
      <c r="D591" s="473"/>
      <c r="E591" s="199"/>
      <c r="F591" s="201"/>
      <c r="G591" s="276"/>
      <c r="H591" s="273"/>
      <c r="I591" s="202"/>
      <c r="J591" s="211"/>
      <c r="K591" s="203"/>
      <c r="L591" s="211"/>
      <c r="M591" s="331"/>
      <c r="N591" s="211"/>
      <c r="O591" s="199"/>
      <c r="P591" s="331"/>
      <c r="R591" s="11"/>
      <c r="S591" s="51"/>
      <c r="T591" s="11"/>
    </row>
    <row r="592" spans="1:20">
      <c r="A592" s="204"/>
      <c r="B592" s="251"/>
      <c r="D592" s="473"/>
      <c r="E592" s="199"/>
      <c r="F592" s="201"/>
      <c r="G592" s="276"/>
      <c r="H592" s="273"/>
      <c r="I592" s="202"/>
      <c r="J592" s="211"/>
      <c r="K592" s="203"/>
      <c r="L592" s="211"/>
      <c r="M592" s="331"/>
      <c r="N592" s="211"/>
      <c r="O592" s="199"/>
      <c r="P592" s="331"/>
      <c r="Q592" s="212"/>
      <c r="R592" s="11"/>
      <c r="S592" s="51"/>
      <c r="T592" s="11"/>
    </row>
    <row r="593" spans="1:20" ht="13.8" thickBot="1">
      <c r="A593" s="60"/>
      <c r="B593" s="60"/>
      <c r="C593" s="60"/>
      <c r="D593" s="60"/>
      <c r="E593" s="60"/>
      <c r="F593" s="60"/>
      <c r="G593" s="60"/>
      <c r="H593" s="60"/>
      <c r="I593" s="60"/>
      <c r="J593" s="60"/>
      <c r="K593" s="60"/>
      <c r="L593" s="60"/>
      <c r="M593" s="60"/>
      <c r="N593" s="60"/>
      <c r="O593" s="60"/>
      <c r="P593" s="60"/>
      <c r="Q593" s="51"/>
      <c r="R593" s="51"/>
      <c r="S593" s="51"/>
      <c r="T593" s="11"/>
    </row>
    <row r="594" spans="1:20">
      <c r="A594" s="185" t="s">
        <v>30</v>
      </c>
      <c r="B594" s="124"/>
      <c r="C594" s="62"/>
      <c r="Q594" s="11"/>
      <c r="R594" s="11"/>
      <c r="S594" s="11"/>
      <c r="T594" s="11"/>
    </row>
    <row r="595" spans="1:20">
      <c r="A595" s="111" t="s">
        <v>109</v>
      </c>
      <c r="B595" s="124"/>
      <c r="C595" s="62"/>
      <c r="D595" s="126"/>
      <c r="Q595" s="11"/>
      <c r="R595" s="11"/>
      <c r="S595" s="11"/>
      <c r="T595" s="11"/>
    </row>
    <row r="596" spans="1:20">
      <c r="A596" s="333" t="s">
        <v>216</v>
      </c>
      <c r="B596" s="109"/>
      <c r="C596" s="61"/>
    </row>
    <row r="597" spans="1:20">
      <c r="A597" s="333" t="s">
        <v>221</v>
      </c>
    </row>
  </sheetData>
  <mergeCells count="38">
    <mergeCell ref="E284:P284"/>
    <mergeCell ref="E286:P286"/>
    <mergeCell ref="C363:N363"/>
    <mergeCell ref="C209:D210"/>
    <mergeCell ref="C227:D228"/>
    <mergeCell ref="A116:G116"/>
    <mergeCell ref="A118:G118"/>
    <mergeCell ref="A120:G120"/>
    <mergeCell ref="A122:G122"/>
    <mergeCell ref="A33:G33"/>
    <mergeCell ref="B38:C38"/>
    <mergeCell ref="D38:E38"/>
    <mergeCell ref="G38:I38"/>
    <mergeCell ref="B36:C36"/>
    <mergeCell ref="A3:H3"/>
    <mergeCell ref="A27:G27"/>
    <mergeCell ref="A29:G29"/>
    <mergeCell ref="A31:G31"/>
    <mergeCell ref="A5:C5"/>
    <mergeCell ref="A25:G25"/>
    <mergeCell ref="A7:G7"/>
    <mergeCell ref="A6:F6"/>
    <mergeCell ref="A124:G125"/>
    <mergeCell ref="K519:K520"/>
    <mergeCell ref="F519:F521"/>
    <mergeCell ref="C128:N128"/>
    <mergeCell ref="C130:N130"/>
    <mergeCell ref="C206:D206"/>
    <mergeCell ref="E206:P206"/>
    <mergeCell ref="E208:P208"/>
    <mergeCell ref="C365:N365"/>
    <mergeCell ref="C441:D441"/>
    <mergeCell ref="E441:P441"/>
    <mergeCell ref="C444:D445"/>
    <mergeCell ref="C462:D463"/>
    <mergeCell ref="E443:P443"/>
    <mergeCell ref="D519:E519"/>
    <mergeCell ref="H519:H521"/>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6" location="'2017-18 Forecast'!A68" display="Chart of weekly futures model forecasts for the entire marketing year (figure 1)" xr:uid="{00000000-0004-0000-0200-000002000000}"/>
    <hyperlink ref="A7" location="'2004-05 forecast'!A142" display="Detailed computational steps for the weekly forecasts for the marketing year (tables 2 through 7). " xr:uid="{00000000-0004-0000-0200-000003000000}"/>
    <hyperlink ref="A3:G3" location="'2005-06 forecast'!A1" display="Weekly forecast of the season-average farm price received and implied counter-cyclical payment (CCP) rate" xr:uid="{00000000-0004-0000-0200-000004000000}"/>
    <hyperlink ref="A6:D6" location="'2003-04 forecast'!A77" display="A chart of weekly forecasts for the entire marketing year (figure 1)." xr:uid="{00000000-0004-0000-0200-000005000000}"/>
    <hyperlink ref="A7:F7" location="'2003-04 forecast'!A129" display="Detailed computational steps for the weekly forecasts for the marketing year (tables 2 through 7)." xr:uid="{00000000-0004-0000-0200-000006000000}"/>
    <hyperlink ref="A6:E6" location="'2017-18 Forecast'!A77" display="Chart of weekly futures model forecasts for the entire marketing year (figure 1)" xr:uid="{00000000-0004-0000-0200-000007000000}"/>
    <hyperlink ref="A7:G7" location="'2018-19 Forecast'!A114" display="Explanation of detailed computational steps for the weekly forecasts for the marketing year (tables 2 through 7)" xr:uid="{00000000-0004-0000-0200-000008000000}"/>
    <hyperlink ref="A3:H3" location="'2018-19 Forecast'!A12" display="Weekly forecast of the upland cotton season-average farm price received (SAP) for crop year 2018/19:" xr:uid="{00000000-0004-0000-0200-000009000000}"/>
    <hyperlink ref="A5:C5" location="'2018-19 Forecast'!A24" display="Explanation of forecast (table 1)" xr:uid="{00000000-0004-0000-0200-00000A000000}"/>
    <hyperlink ref="A6:F6" location="'2018-19 Forecast'!A67" display="Chart of weekly futures model forecasts for the entire marketing year (figure 1)" xr:uid="{00000000-0004-0000-0200-00000B000000}"/>
  </hyperlinks>
  <pageMargins left="0.75" right="0.75" top="1" bottom="1" header="0.5" footer="0.5"/>
  <pageSetup scale="10" orientation="landscape" r:id="rId1"/>
  <headerFooter alignWithMargins="0"/>
  <ignoredErrors>
    <ignoredError sqref="C43:C5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8"/>
  <sheetViews>
    <sheetView workbookViewId="0">
      <selection activeCell="A50" sqref="A50"/>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 customWidth="1"/>
  </cols>
  <sheetData>
    <row r="1" spans="1:11" ht="18">
      <c r="A1" s="5" t="s">
        <v>119</v>
      </c>
      <c r="B1" s="13"/>
      <c r="C1" s="13"/>
      <c r="D1" s="160"/>
      <c r="E1" s="13"/>
      <c r="F1" s="13"/>
      <c r="G1" s="13"/>
      <c r="H1" s="13"/>
      <c r="I1" s="13"/>
      <c r="J1" s="13"/>
      <c r="K1" s="6"/>
    </row>
    <row r="2" spans="1:11" ht="33" customHeight="1">
      <c r="A2" s="638" t="s">
        <v>6</v>
      </c>
      <c r="B2" s="607"/>
      <c r="C2" s="607"/>
      <c r="D2" s="607"/>
      <c r="E2" s="607"/>
      <c r="F2" s="607"/>
      <c r="G2" s="607"/>
      <c r="H2" s="13"/>
      <c r="I2" s="13"/>
      <c r="J2" s="13"/>
      <c r="K2" s="6"/>
    </row>
    <row r="3" spans="1:11" ht="18">
      <c r="A3" s="639" t="s">
        <v>232</v>
      </c>
      <c r="B3" s="639"/>
      <c r="C3" s="639"/>
      <c r="D3" s="639"/>
      <c r="E3" s="639"/>
      <c r="F3" s="13"/>
      <c r="G3" s="13"/>
      <c r="H3" s="13"/>
      <c r="I3" s="13"/>
      <c r="J3" s="13"/>
      <c r="K3" s="6"/>
    </row>
    <row r="4" spans="1:11" ht="18">
      <c r="A4" s="640" t="s">
        <v>233</v>
      </c>
      <c r="B4" s="639"/>
      <c r="C4" s="639"/>
      <c r="D4" s="639"/>
      <c r="E4" s="13"/>
      <c r="F4" s="160"/>
      <c r="G4" s="13"/>
      <c r="H4" s="13"/>
      <c r="I4" s="13"/>
      <c r="J4" s="13"/>
      <c r="K4" s="6"/>
    </row>
    <row r="5" spans="1:11" ht="18">
      <c r="A5" s="138" t="s">
        <v>38</v>
      </c>
      <c r="B5" s="127"/>
      <c r="C5" s="127"/>
      <c r="D5" s="127"/>
      <c r="E5" s="127"/>
      <c r="F5" s="22"/>
      <c r="G5" s="22"/>
      <c r="H5" s="22"/>
      <c r="I5" s="22"/>
      <c r="J5" s="22"/>
    </row>
    <row r="6" spans="1:11" ht="12.75" customHeight="1"/>
    <row r="7" spans="1:11" ht="18">
      <c r="A7" s="4" t="s">
        <v>232</v>
      </c>
      <c r="B7" s="13"/>
      <c r="C7" s="13"/>
      <c r="D7" s="13"/>
    </row>
    <row r="8" spans="1:11" ht="12.75" customHeight="1"/>
    <row r="9" spans="1:11" ht="33" customHeight="1">
      <c r="A9" s="604" t="s">
        <v>262</v>
      </c>
      <c r="B9" s="605"/>
      <c r="C9" s="605"/>
      <c r="D9" s="605"/>
      <c r="E9" s="605"/>
      <c r="F9" s="605"/>
      <c r="G9" s="605"/>
      <c r="H9" s="6"/>
      <c r="I9" s="6"/>
      <c r="J9" s="6"/>
    </row>
    <row r="10" spans="1:11" ht="15.6">
      <c r="A10" s="128" t="s">
        <v>291</v>
      </c>
      <c r="B10" s="129"/>
      <c r="C10" s="129"/>
      <c r="D10" s="129"/>
      <c r="E10" s="129"/>
      <c r="F10" s="129"/>
      <c r="G10" s="129"/>
      <c r="H10" s="195"/>
      <c r="I10" s="6"/>
      <c r="J10" s="6"/>
    </row>
    <row r="11" spans="1:11" ht="12.75" customHeight="1">
      <c r="A11" s="3"/>
      <c r="H11" s="33"/>
    </row>
    <row r="12" spans="1:11" ht="48" customHeight="1">
      <c r="A12" s="606" t="s">
        <v>290</v>
      </c>
      <c r="B12" s="607"/>
      <c r="C12" s="607"/>
      <c r="D12" s="607"/>
      <c r="E12" s="607"/>
      <c r="F12" s="607"/>
      <c r="G12" s="607"/>
      <c r="H12" s="31"/>
      <c r="I12" s="3"/>
      <c r="J12" s="3"/>
    </row>
    <row r="13" spans="1:11" ht="15.6">
      <c r="A13" s="130" t="s">
        <v>292</v>
      </c>
      <c r="B13" s="131"/>
      <c r="C13" s="131"/>
      <c r="D13" s="131"/>
      <c r="E13" s="131"/>
      <c r="F13" s="131"/>
      <c r="G13" s="131"/>
      <c r="H13" s="31"/>
      <c r="I13" s="3"/>
      <c r="J13" s="3"/>
    </row>
    <row r="14" spans="1:11" ht="12.75" customHeight="1">
      <c r="A14" s="31"/>
      <c r="B14" s="31"/>
      <c r="C14" s="31"/>
      <c r="D14" s="31"/>
      <c r="E14" s="31"/>
      <c r="F14" s="31"/>
      <c r="G14" s="31"/>
      <c r="H14" s="31"/>
    </row>
    <row r="15" spans="1:11" ht="19.5" customHeight="1">
      <c r="A15" s="608" t="s">
        <v>264</v>
      </c>
      <c r="B15" s="607"/>
      <c r="C15" s="607"/>
      <c r="D15" s="607"/>
      <c r="E15" s="607"/>
      <c r="F15" s="607"/>
      <c r="G15" s="607"/>
      <c r="H15" s="31"/>
      <c r="I15" s="32"/>
      <c r="J15" s="3"/>
    </row>
    <row r="16" spans="1:11" ht="12.75" customHeight="1">
      <c r="H16" s="33"/>
      <c r="I16" s="32"/>
      <c r="J16" s="3"/>
    </row>
    <row r="17" spans="1:10" ht="48" customHeight="1">
      <c r="A17" s="612" t="s">
        <v>293</v>
      </c>
      <c r="B17" s="607"/>
      <c r="C17" s="607"/>
      <c r="D17" s="607"/>
      <c r="E17" s="607"/>
      <c r="F17" s="607"/>
      <c r="G17" s="607"/>
      <c r="H17" s="31"/>
    </row>
    <row r="18" spans="1:10" ht="15.6">
      <c r="A18" s="132" t="s">
        <v>294</v>
      </c>
      <c r="B18" s="30"/>
      <c r="C18" s="30"/>
      <c r="D18" s="30"/>
      <c r="E18" s="30"/>
      <c r="F18" s="30"/>
      <c r="G18" s="30"/>
      <c r="H18" s="31"/>
    </row>
    <row r="19" spans="1:10" ht="13.8">
      <c r="H19" s="33"/>
      <c r="I19" s="24"/>
    </row>
    <row r="20" spans="1:10" ht="15.6">
      <c r="A20" s="613" t="s">
        <v>266</v>
      </c>
      <c r="B20" s="613"/>
      <c r="C20" s="613"/>
      <c r="D20" s="613"/>
      <c r="E20" s="613"/>
      <c r="F20" s="613"/>
      <c r="G20" s="613"/>
      <c r="H20" s="31"/>
    </row>
    <row r="21" spans="1:10">
      <c r="H21" s="33"/>
    </row>
    <row r="22" spans="1:10" ht="12.75" customHeight="1" thickBot="1">
      <c r="H22" s="33"/>
    </row>
    <row r="23" spans="1:10" ht="16.2" thickBot="1">
      <c r="A23" s="326"/>
      <c r="B23" s="328" t="s">
        <v>117</v>
      </c>
      <c r="C23" s="327"/>
      <c r="D23" s="134" t="e">
        <f>LOOKUP("End of Data",Data!$H$33:'Data'!$H$97,Data!$B$33:'Data'!$B$97)</f>
        <v>#N/A</v>
      </c>
    </row>
    <row r="24" spans="1:10" ht="16.2" thickBot="1">
      <c r="A24" s="58" t="s">
        <v>267</v>
      </c>
      <c r="B24" s="59"/>
      <c r="C24" s="59"/>
      <c r="D24" s="59"/>
      <c r="E24" s="59"/>
      <c r="F24" s="59"/>
      <c r="G24" s="59"/>
      <c r="H24" s="59"/>
      <c r="I24" s="59"/>
      <c r="J24" s="11"/>
    </row>
    <row r="25" spans="1:10" ht="15">
      <c r="A25" s="377"/>
      <c r="B25" s="609" t="s">
        <v>55</v>
      </c>
      <c r="C25" s="609"/>
      <c r="D25" s="600" t="s">
        <v>268</v>
      </c>
      <c r="E25" s="600"/>
      <c r="F25" s="378" t="s">
        <v>269</v>
      </c>
      <c r="G25" s="611" t="s">
        <v>270</v>
      </c>
      <c r="H25" s="611"/>
      <c r="I25" s="611"/>
      <c r="J25" s="379"/>
    </row>
    <row r="26" spans="1:10">
      <c r="A26" s="380" t="s">
        <v>36</v>
      </c>
      <c r="B26" s="148" t="s">
        <v>271</v>
      </c>
      <c r="C26" s="148" t="s">
        <v>272</v>
      </c>
      <c r="D26" s="149" t="s">
        <v>273</v>
      </c>
      <c r="E26" s="149" t="s">
        <v>274</v>
      </c>
      <c r="F26" s="44" t="s">
        <v>275</v>
      </c>
      <c r="G26" s="150" t="s">
        <v>59</v>
      </c>
      <c r="H26" s="150" t="s">
        <v>58</v>
      </c>
      <c r="I26" s="150" t="s">
        <v>60</v>
      </c>
      <c r="J26" s="381"/>
    </row>
    <row r="27" spans="1:10" ht="54" customHeight="1" thickBot="1">
      <c r="A27" s="484" t="s">
        <v>37</v>
      </c>
      <c r="B27" s="485" t="s">
        <v>62</v>
      </c>
      <c r="C27" s="485" t="s">
        <v>32</v>
      </c>
      <c r="D27" s="486" t="s">
        <v>161</v>
      </c>
      <c r="E27" s="487" t="s">
        <v>56</v>
      </c>
      <c r="F27" s="488" t="s">
        <v>63</v>
      </c>
      <c r="G27" s="489" t="s">
        <v>57</v>
      </c>
      <c r="H27" s="492" t="s">
        <v>203</v>
      </c>
      <c r="I27" s="493" t="s">
        <v>61</v>
      </c>
      <c r="J27" s="490"/>
    </row>
    <row r="28" spans="1:10">
      <c r="A28" s="384"/>
      <c r="B28" s="475" t="s">
        <v>211</v>
      </c>
      <c r="C28" s="498"/>
      <c r="D28" s="499"/>
      <c r="E28" s="500"/>
      <c r="F28" s="500"/>
      <c r="G28" s="497"/>
      <c r="H28" s="495" t="s">
        <v>276</v>
      </c>
      <c r="I28" s="496" t="s">
        <v>202</v>
      </c>
      <c r="J28" s="491"/>
    </row>
    <row r="29" spans="1:10" ht="15.6">
      <c r="A29" s="212" t="s">
        <v>80</v>
      </c>
      <c r="B29" s="390" t="s">
        <v>81</v>
      </c>
      <c r="C29" s="390" t="e">
        <f>IF(B31=0,"",B31)</f>
        <v>#N/A</v>
      </c>
      <c r="D29" s="465">
        <f t="array" ref="D29:D40">TRANSPOSE(Data!C$483:'Data'!N$483)</f>
        <v>-5.2660000000000009</v>
      </c>
      <c r="E29" s="391" t="e">
        <f>IF(C29="","",C29+D29)</f>
        <v>#N/A</v>
      </c>
      <c r="F29" s="177">
        <f>LOOKUP("End of Data",Data!$Q$228:'Data'!$Q$293,Data!E$228:'Data'!E$293)</f>
        <v>57.3</v>
      </c>
      <c r="G29" s="392">
        <f>IF(F29&gt;0,F29,E29)</f>
        <v>57.3</v>
      </c>
      <c r="H29" s="476">
        <f>Data!C626*100</f>
        <v>1.7160891239660678</v>
      </c>
      <c r="I29" s="394">
        <f t="shared" ref="I29:I40" si="0">(G29*H29)/100</f>
        <v>0.98331906803255675</v>
      </c>
      <c r="J29" s="381"/>
    </row>
    <row r="30" spans="1:10" ht="15.6">
      <c r="A30" s="384" t="s">
        <v>69</v>
      </c>
      <c r="B30" s="390"/>
      <c r="C30" s="390" t="e">
        <f>IF(B31=0,"",B31)</f>
        <v>#N/A</v>
      </c>
      <c r="D30" s="465">
        <v>-4.4300000000000015</v>
      </c>
      <c r="E30" s="391" t="e">
        <f t="shared" ref="E30:E40" si="1">IF(C30="","",C30+D30)</f>
        <v>#N/A</v>
      </c>
      <c r="F30" s="177">
        <f>LOOKUP("End of Data",Data!$Q$228:'Data'!$Q$293,Data!F$228:'Data'!F$293)</f>
        <v>59.3</v>
      </c>
      <c r="G30" s="392">
        <f t="shared" ref="G30:G40" si="2">IF(F30&gt;0,F30,E30)</f>
        <v>59.3</v>
      </c>
      <c r="H30" s="476">
        <f>Data!D626*100</f>
        <v>2.651291470001556</v>
      </c>
      <c r="I30" s="394">
        <f t="shared" si="0"/>
        <v>1.5722158417109227</v>
      </c>
      <c r="J30" s="381"/>
    </row>
    <row r="31" spans="1:10" ht="15.6">
      <c r="A31" s="384" t="s">
        <v>70</v>
      </c>
      <c r="B31" s="184" t="e">
        <f>LOOKUP("End of Data",Data!$H$33:'Data'!$H$97,Data!C$33:'Data'!C$97)</f>
        <v>#N/A</v>
      </c>
      <c r="C31" s="390" t="e">
        <f>IF(B33=0,"",B33)</f>
        <v>#N/A</v>
      </c>
      <c r="D31" s="465">
        <v>-3.5180000000000007</v>
      </c>
      <c r="E31" s="391" t="e">
        <f t="shared" si="1"/>
        <v>#N/A</v>
      </c>
      <c r="F31" s="177">
        <f>LOOKUP("End of Data",Data!$Q$228:'Data'!$Q$293,Data!G$228:'Data'!G$293)</f>
        <v>60.1</v>
      </c>
      <c r="G31" s="392">
        <f t="shared" si="2"/>
        <v>60.1</v>
      </c>
      <c r="H31" s="476">
        <f>Data!E626*100</f>
        <v>6.7835146354007083</v>
      </c>
      <c r="I31" s="394">
        <f t="shared" si="0"/>
        <v>4.076892295875826</v>
      </c>
      <c r="J31" s="381"/>
    </row>
    <row r="32" spans="1:10" ht="15.6">
      <c r="A32" s="384" t="s">
        <v>71</v>
      </c>
      <c r="B32" s="390"/>
      <c r="C32" s="390" t="e">
        <f>IF(B33=0,"",B33)</f>
        <v>#N/A</v>
      </c>
      <c r="D32" s="465">
        <v>-2.195999999999998</v>
      </c>
      <c r="E32" s="391" t="e">
        <f t="shared" si="1"/>
        <v>#N/A</v>
      </c>
      <c r="F32" s="177">
        <f>LOOKUP("End of Data",Data!$Q$228:'Data'!$Q$293,Data!H$228:'Data'!H$293)</f>
        <v>63.4</v>
      </c>
      <c r="G32" s="392">
        <f t="shared" si="2"/>
        <v>63.4</v>
      </c>
      <c r="H32" s="476">
        <f>Data!F626*100</f>
        <v>15.937623264501308</v>
      </c>
      <c r="I32" s="394">
        <f t="shared" si="0"/>
        <v>10.10445314969383</v>
      </c>
      <c r="J32" s="381"/>
    </row>
    <row r="33" spans="1:10" ht="15.6">
      <c r="A33" s="384" t="s">
        <v>72</v>
      </c>
      <c r="B33" s="184" t="e">
        <f>LOOKUP("End of Data",Data!$H$33:'Data'!$H$97,Data!D$33:'Data'!D$97)</f>
        <v>#N/A</v>
      </c>
      <c r="C33" s="390" t="e">
        <f>IF(B36=0,"",B36)</f>
        <v>#N/A</v>
      </c>
      <c r="D33" s="465">
        <v>-3.5574000000000026</v>
      </c>
      <c r="E33" s="391" t="e">
        <f t="shared" si="1"/>
        <v>#N/A</v>
      </c>
      <c r="F33" s="177">
        <f>LOOKUP("End of Data",Data!$Q$228:'Data'!$Q$293,Data!I$228:'Data'!I$293)</f>
        <v>65.599999999999994</v>
      </c>
      <c r="G33" s="392">
        <f t="shared" si="2"/>
        <v>65.599999999999994</v>
      </c>
      <c r="H33" s="476">
        <f>Data!G626*100</f>
        <v>23.931866129266293</v>
      </c>
      <c r="I33" s="394">
        <f t="shared" si="0"/>
        <v>15.699304180798688</v>
      </c>
      <c r="J33" s="381"/>
    </row>
    <row r="34" spans="1:10" ht="15.6">
      <c r="A34" s="384" t="s">
        <v>73</v>
      </c>
      <c r="B34" s="407"/>
      <c r="C34" s="390" t="e">
        <f>IF(B36=0,"",B36)</f>
        <v>#N/A</v>
      </c>
      <c r="D34" s="465">
        <v>-5.663619999999999</v>
      </c>
      <c r="E34" s="391" t="e">
        <f t="shared" si="1"/>
        <v>#N/A</v>
      </c>
      <c r="F34" s="177">
        <f>LOOKUP("End of Data",Data!$Q$228:'Data'!$Q$293,Data!J$228:'Data'!J$293)</f>
        <v>69.5</v>
      </c>
      <c r="G34" s="392">
        <f t="shared" si="2"/>
        <v>69.5</v>
      </c>
      <c r="H34" s="476">
        <f>Data!H626*100</f>
        <v>18.436142383935209</v>
      </c>
      <c r="I34" s="394">
        <f t="shared" si="0"/>
        <v>12.813118956834971</v>
      </c>
      <c r="J34" s="381"/>
    </row>
    <row r="35" spans="1:10" ht="15.6">
      <c r="A35" s="384" t="s">
        <v>74</v>
      </c>
      <c r="B35" s="390"/>
      <c r="C35" s="390" t="e">
        <f>IF(B36=0,"",B36)</f>
        <v>#N/A</v>
      </c>
      <c r="D35" s="465">
        <v>-5.4995789473684242</v>
      </c>
      <c r="E35" s="391" t="e">
        <f t="shared" si="1"/>
        <v>#N/A</v>
      </c>
      <c r="F35" s="177">
        <f>LOOKUP("End of Data",Data!$Q$228:'Data'!$Q$293,Data!K$228:'Data'!K$293)</f>
        <v>72.099999999999994</v>
      </c>
      <c r="G35" s="392">
        <f t="shared" si="2"/>
        <v>72.099999999999994</v>
      </c>
      <c r="H35" s="476">
        <f>Data!I626*100</f>
        <v>9.644125921017654</v>
      </c>
      <c r="I35" s="394">
        <f t="shared" si="0"/>
        <v>6.9534147890537277</v>
      </c>
      <c r="J35" s="381"/>
    </row>
    <row r="36" spans="1:10" ht="15.6">
      <c r="A36" s="384" t="s">
        <v>75</v>
      </c>
      <c r="B36" s="184" t="e">
        <f>LOOKUP("End of Data",Data!$H$33:'Data'!$H$97,Data!E$33:'Data'!E$97)</f>
        <v>#N/A</v>
      </c>
      <c r="C36" s="390" t="e">
        <f>IF(B38=0,"",B38)</f>
        <v>#N/A</v>
      </c>
      <c r="D36" s="465">
        <v>-7.338572000000001</v>
      </c>
      <c r="E36" s="391" t="e">
        <f t="shared" si="1"/>
        <v>#N/A</v>
      </c>
      <c r="F36" s="177">
        <f>LOOKUP("End of Data",Data!$Q$228:'Data'!$Q$293,Data!L$228:'Data'!L$293)</f>
        <v>68.5</v>
      </c>
      <c r="G36" s="392">
        <f t="shared" si="2"/>
        <v>68.5</v>
      </c>
      <c r="H36" s="476">
        <f>Data!J626*100</f>
        <v>7.1712068567974523</v>
      </c>
      <c r="I36" s="394">
        <f t="shared" si="0"/>
        <v>4.9122766969062548</v>
      </c>
      <c r="J36" s="381"/>
    </row>
    <row r="37" spans="1:10" ht="15.6">
      <c r="A37" s="384" t="s">
        <v>76</v>
      </c>
      <c r="B37" s="390"/>
      <c r="C37" s="390" t="e">
        <f>IF(B38=0,"",B38)</f>
        <v>#N/A</v>
      </c>
      <c r="D37" s="465">
        <v>-6.5313333333333361</v>
      </c>
      <c r="E37" s="391" t="e">
        <f t="shared" si="1"/>
        <v>#N/A</v>
      </c>
      <c r="F37" s="177">
        <f>LOOKUP("End of Data",Data!$Q$228:'Data'!$Q$293,Data!M$228:'Data'!M$293)</f>
        <v>69.8</v>
      </c>
      <c r="G37" s="392">
        <f t="shared" si="2"/>
        <v>69.8</v>
      </c>
      <c r="H37" s="476">
        <f>Data!K626*100</f>
        <v>4.7919311622917604</v>
      </c>
      <c r="I37" s="394">
        <f t="shared" si="0"/>
        <v>3.3447679512796484</v>
      </c>
      <c r="J37" s="381"/>
    </row>
    <row r="38" spans="1:10" ht="15.6">
      <c r="A38" s="384" t="s">
        <v>77</v>
      </c>
      <c r="B38" s="184" t="e">
        <f>LOOKUP("End of Data",Data!$H$33:'Data'!$H$97,Data!F$33:'Data'!F$97)</f>
        <v>#N/A</v>
      </c>
      <c r="C38" s="390" t="e">
        <f>IF(B40=0,"",B40)</f>
        <v>#N/A</v>
      </c>
      <c r="D38" s="465">
        <v>-4.5215460000000007</v>
      </c>
      <c r="E38" s="391" t="e">
        <f t="shared" si="1"/>
        <v>#N/A</v>
      </c>
      <c r="F38" s="177">
        <f>LOOKUP("End of Data",Data!$Q$228:'Data'!$Q$293,Data!N$228:'Data'!N$293)</f>
        <v>69.7</v>
      </c>
      <c r="G38" s="392">
        <f t="shared" si="2"/>
        <v>69.7</v>
      </c>
      <c r="H38" s="476">
        <f>Data!L626*100</f>
        <v>2.7645357927169254</v>
      </c>
      <c r="I38" s="394">
        <f t="shared" si="0"/>
        <v>1.9268814475236971</v>
      </c>
      <c r="J38" s="381"/>
    </row>
    <row r="39" spans="1:10" ht="15.6">
      <c r="A39" s="384" t="s">
        <v>78</v>
      </c>
      <c r="B39" s="390"/>
      <c r="C39" s="390" t="e">
        <f>IF(B40=0,"",B40)</f>
        <v>#N/A</v>
      </c>
      <c r="D39" s="465">
        <v>-1.3134999999999963</v>
      </c>
      <c r="E39" s="391" t="e">
        <f t="shared" si="1"/>
        <v>#N/A</v>
      </c>
      <c r="F39" s="177">
        <f>LOOKUP("End of Data",Data!$Q$228:'Data'!$Q$293,Data!O$228:'Data'!O$293)</f>
        <v>71.400000000000006</v>
      </c>
      <c r="G39" s="392">
        <f t="shared" si="2"/>
        <v>71.400000000000006</v>
      </c>
      <c r="H39" s="476">
        <f>Data!M626*100</f>
        <v>2.0366641673570594</v>
      </c>
      <c r="I39" s="394">
        <f t="shared" si="0"/>
        <v>1.4541782154929406</v>
      </c>
      <c r="J39" s="381"/>
    </row>
    <row r="40" spans="1:10" ht="15.6">
      <c r="A40" s="384" t="s">
        <v>79</v>
      </c>
      <c r="B40" s="184" t="e">
        <f>LOOKUP("End of Data",Data!$H$33:'Data'!$H$97,Data!G$33:'Data'!G$97)</f>
        <v>#N/A</v>
      </c>
      <c r="C40" s="390" t="e">
        <f>IF(B40=0,"",B40)</f>
        <v>#N/A</v>
      </c>
      <c r="D40" s="465">
        <v>1.4865000000000037</v>
      </c>
      <c r="E40" s="391" t="e">
        <f t="shared" si="1"/>
        <v>#N/A</v>
      </c>
      <c r="F40" s="177">
        <f>LOOKUP("End of Data",Data!$Q$228:'Data'!$Q$293,Data!P$228:'Data'!P$293)</f>
        <v>0</v>
      </c>
      <c r="G40" s="392" t="e">
        <f t="shared" si="2"/>
        <v>#N/A</v>
      </c>
      <c r="H40" s="476">
        <f>Data!N626*100</f>
        <v>4.1350090927480094</v>
      </c>
      <c r="I40" s="394" t="e">
        <f t="shared" si="0"/>
        <v>#N/A</v>
      </c>
      <c r="J40" s="381"/>
    </row>
    <row r="41" spans="1:10">
      <c r="A41" s="384"/>
      <c r="B41" s="407"/>
      <c r="C41" s="390"/>
      <c r="D41" s="391"/>
      <c r="E41" s="391"/>
      <c r="F41" s="477"/>
      <c r="G41" s="478" t="s">
        <v>68</v>
      </c>
      <c r="H41" s="393">
        <f>SUM(H29:H40)</f>
        <v>100.00000000000001</v>
      </c>
      <c r="I41" s="393"/>
      <c r="J41" s="480"/>
    </row>
    <row r="42" spans="1:10">
      <c r="A42" s="384"/>
      <c r="B42" s="479"/>
      <c r="C42" s="479"/>
      <c r="D42" s="479"/>
      <c r="E42" s="479"/>
      <c r="F42" s="479"/>
      <c r="G42" s="479"/>
      <c r="H42" s="11"/>
      <c r="I42" s="11"/>
      <c r="J42" s="481"/>
    </row>
    <row r="43" spans="1:10" ht="15.6">
      <c r="A43" s="401" t="s">
        <v>104</v>
      </c>
      <c r="B43" s="54"/>
      <c r="C43" s="54"/>
      <c r="D43" s="55"/>
      <c r="E43" s="55"/>
      <c r="F43" s="55"/>
      <c r="G43" s="55"/>
      <c r="H43" s="55"/>
      <c r="I43" s="55"/>
      <c r="J43" s="400"/>
    </row>
    <row r="44" spans="1:10" ht="16.2" thickBot="1">
      <c r="A44" s="401"/>
      <c r="B44" s="54"/>
      <c r="C44" s="54"/>
      <c r="D44" s="55"/>
      <c r="E44" s="55"/>
      <c r="F44" s="55"/>
      <c r="G44" s="55"/>
      <c r="H44" s="55"/>
      <c r="I44" s="55"/>
      <c r="J44" s="400"/>
    </row>
    <row r="45" spans="1:10" ht="14.4" thickBot="1">
      <c r="A45" s="402" t="s">
        <v>245</v>
      </c>
      <c r="B45" s="55"/>
      <c r="C45" s="55"/>
      <c r="D45" s="55"/>
      <c r="E45" s="55"/>
      <c r="F45" s="55"/>
      <c r="G45" s="55"/>
      <c r="H45" s="55"/>
      <c r="I45" s="56" t="e">
        <f>SUM(I29:I40)</f>
        <v>#N/A</v>
      </c>
      <c r="J45" s="400"/>
    </row>
    <row r="46" spans="1:10" ht="13.8" thickBot="1">
      <c r="A46" s="403"/>
      <c r="B46" s="53"/>
      <c r="C46" s="53"/>
      <c r="D46" s="404"/>
      <c r="E46" s="53"/>
      <c r="F46" s="53"/>
      <c r="G46" s="53"/>
      <c r="H46" s="53"/>
      <c r="I46" s="53"/>
      <c r="J46" s="405"/>
    </row>
    <row r="47" spans="1:10" ht="13.8">
      <c r="A47" s="51" t="s">
        <v>64</v>
      </c>
      <c r="B47" s="11"/>
      <c r="C47" s="11"/>
      <c r="D47" s="12"/>
      <c r="E47" s="11"/>
      <c r="F47" s="155"/>
      <c r="G47" s="11"/>
      <c r="H47" s="12"/>
      <c r="I47" s="11"/>
      <c r="J47" s="36"/>
    </row>
    <row r="48" spans="1:10">
      <c r="A48" s="212" t="s">
        <v>244</v>
      </c>
      <c r="J48" s="36"/>
    </row>
    <row r="49" spans="1:11">
      <c r="A49" s="212" t="s">
        <v>334</v>
      </c>
      <c r="J49" s="36"/>
      <c r="K49" s="11"/>
    </row>
    <row r="50" spans="1:11">
      <c r="A50" s="212" t="s">
        <v>278</v>
      </c>
      <c r="I50" s="11"/>
      <c r="J50" s="36"/>
    </row>
    <row r="51" spans="1:11">
      <c r="A51" s="212" t="s">
        <v>279</v>
      </c>
      <c r="J51" s="36"/>
      <c r="K51" s="11"/>
    </row>
    <row r="52" spans="1:11" ht="15.6">
      <c r="A52" s="38"/>
      <c r="B52" s="36"/>
      <c r="C52" s="38"/>
      <c r="D52" s="36"/>
      <c r="E52" s="376"/>
      <c r="F52" s="38"/>
      <c r="G52" s="39"/>
      <c r="H52" s="318"/>
      <c r="I52" s="36"/>
      <c r="J52" s="36"/>
      <c r="K52" s="11"/>
    </row>
    <row r="53" spans="1:11">
      <c r="A53" s="36"/>
      <c r="B53" s="36"/>
      <c r="C53" s="36"/>
      <c r="D53" s="36"/>
      <c r="E53" s="36"/>
      <c r="F53" s="36"/>
      <c r="G53" s="36"/>
      <c r="H53" s="376"/>
      <c r="I53" s="376"/>
      <c r="J53" s="36"/>
      <c r="K53" s="11"/>
    </row>
    <row r="54" spans="1:11" ht="15.6">
      <c r="A54" s="31" t="s">
        <v>233</v>
      </c>
      <c r="B54" s="32"/>
      <c r="C54" s="32"/>
      <c r="D54" s="32"/>
      <c r="E54" s="32"/>
      <c r="F54" s="32"/>
      <c r="G54" s="34"/>
      <c r="H54" s="7"/>
    </row>
    <row r="55" spans="1:11" ht="51" customHeight="1">
      <c r="A55" s="641" t="s">
        <v>295</v>
      </c>
      <c r="B55" s="641"/>
      <c r="C55" s="641"/>
      <c r="D55" s="641"/>
      <c r="E55" s="641"/>
      <c r="F55" s="641"/>
      <c r="G55" s="641"/>
      <c r="H55" s="7"/>
    </row>
    <row r="56" spans="1:11" ht="12.75" customHeight="1">
      <c r="A56" s="31"/>
      <c r="B56" s="31"/>
      <c r="C56" s="31"/>
      <c r="D56" s="31"/>
      <c r="E56" s="31"/>
      <c r="F56" s="33"/>
      <c r="G56" s="33"/>
    </row>
    <row r="57" spans="1:11" ht="33" customHeight="1">
      <c r="A57" s="604" t="s">
        <v>296</v>
      </c>
      <c r="B57" s="605"/>
      <c r="C57" s="605"/>
      <c r="D57" s="605"/>
      <c r="E57" s="605"/>
      <c r="F57" s="605"/>
      <c r="G57" s="605"/>
      <c r="H57" s="6"/>
      <c r="I57" s="6"/>
    </row>
    <row r="58" spans="1:11" ht="15.6">
      <c r="A58" s="128" t="s">
        <v>297</v>
      </c>
      <c r="B58" s="129"/>
      <c r="C58" s="129"/>
      <c r="D58" s="129"/>
      <c r="E58" s="129"/>
      <c r="F58" s="129"/>
      <c r="G58" s="129"/>
      <c r="H58" s="195"/>
      <c r="I58" s="6"/>
    </row>
    <row r="59" spans="1:11" ht="12.75" customHeight="1">
      <c r="A59" s="3"/>
      <c r="H59" s="33"/>
    </row>
    <row r="60" spans="1:11" ht="48" customHeight="1">
      <c r="A60" s="606" t="s">
        <v>298</v>
      </c>
      <c r="B60" s="607"/>
      <c r="C60" s="607"/>
      <c r="D60" s="607"/>
      <c r="E60" s="607"/>
      <c r="F60" s="607"/>
      <c r="G60" s="607"/>
      <c r="H60" s="31"/>
      <c r="I60" s="3"/>
    </row>
    <row r="61" spans="1:11" ht="15.6">
      <c r="A61" s="130" t="s">
        <v>292</v>
      </c>
      <c r="B61" s="131"/>
      <c r="C61" s="131"/>
      <c r="D61" s="131"/>
      <c r="E61" s="131"/>
      <c r="F61" s="131"/>
      <c r="G61" s="131"/>
      <c r="H61" s="31"/>
      <c r="I61" s="3"/>
    </row>
    <row r="62" spans="1:11" ht="12.75" customHeight="1">
      <c r="A62" s="31"/>
      <c r="B62" s="31"/>
      <c r="C62" s="31"/>
      <c r="D62" s="31"/>
      <c r="E62" s="31"/>
      <c r="F62" s="31"/>
      <c r="G62" s="31"/>
      <c r="H62" s="31"/>
    </row>
    <row r="63" spans="1:11" ht="33" customHeight="1">
      <c r="A63" s="608" t="s">
        <v>299</v>
      </c>
      <c r="B63" s="607"/>
      <c r="C63" s="607"/>
      <c r="D63" s="607"/>
      <c r="E63" s="607"/>
      <c r="F63" s="607"/>
      <c r="G63" s="607"/>
      <c r="H63" s="31"/>
      <c r="I63" s="32"/>
    </row>
    <row r="64" spans="1:11" ht="12.75" customHeight="1">
      <c r="H64" s="33"/>
      <c r="I64" s="32"/>
    </row>
    <row r="65" spans="1:10" ht="48" customHeight="1">
      <c r="A65" s="612" t="s">
        <v>300</v>
      </c>
      <c r="B65" s="607"/>
      <c r="C65" s="607"/>
      <c r="D65" s="607"/>
      <c r="E65" s="607"/>
      <c r="F65" s="607"/>
      <c r="G65" s="607"/>
      <c r="H65" s="31"/>
    </row>
    <row r="66" spans="1:10" ht="15.6">
      <c r="A66" s="132" t="s">
        <v>301</v>
      </c>
      <c r="B66" s="30"/>
      <c r="C66" s="30"/>
      <c r="D66" s="30"/>
      <c r="E66" s="30"/>
      <c r="F66" s="31"/>
      <c r="G66" s="31"/>
      <c r="H66" s="31"/>
    </row>
    <row r="67" spans="1:10" ht="13.8">
      <c r="H67" s="33"/>
      <c r="I67" s="24"/>
    </row>
    <row r="68" spans="1:10" ht="15.6">
      <c r="A68" s="613" t="s">
        <v>266</v>
      </c>
      <c r="B68" s="613"/>
      <c r="C68" s="613"/>
      <c r="D68" s="613"/>
      <c r="E68" s="613"/>
      <c r="F68" s="613"/>
      <c r="G68" s="613"/>
      <c r="H68" s="31"/>
    </row>
    <row r="69" spans="1:10">
      <c r="H69" s="33"/>
    </row>
    <row r="70" spans="1:10" ht="12.75" customHeight="1" thickBot="1"/>
    <row r="71" spans="1:10" ht="16.2" thickBot="1">
      <c r="B71" s="58" t="s">
        <v>54</v>
      </c>
      <c r="D71" s="134" t="e">
        <f>LOOKUP("End of Data",Data!#REF!:'Data'!$H$174,Data!#REF!:'Data'!$B$174)</f>
        <v>#REF!</v>
      </c>
    </row>
    <row r="72" spans="1:10" ht="16.2" thickBot="1">
      <c r="A72" s="8" t="s">
        <v>302</v>
      </c>
      <c r="B72" s="9"/>
      <c r="C72" s="9"/>
      <c r="D72" s="9"/>
      <c r="E72" s="9"/>
      <c r="F72" s="9"/>
      <c r="G72" s="9"/>
      <c r="H72" s="9"/>
      <c r="I72" s="9"/>
      <c r="J72" s="10"/>
    </row>
    <row r="73" spans="1:10" ht="15">
      <c r="A73" s="377"/>
      <c r="B73" s="609" t="s">
        <v>55</v>
      </c>
      <c r="C73" s="610"/>
      <c r="D73" s="600" t="s">
        <v>268</v>
      </c>
      <c r="E73" s="600"/>
      <c r="F73" s="378" t="s">
        <v>269</v>
      </c>
      <c r="G73" s="611" t="s">
        <v>270</v>
      </c>
      <c r="H73" s="611"/>
      <c r="I73" s="611"/>
      <c r="J73" s="379"/>
    </row>
    <row r="74" spans="1:10">
      <c r="A74" s="380" t="s">
        <v>36</v>
      </c>
      <c r="B74" s="148" t="s">
        <v>271</v>
      </c>
      <c r="C74" s="148" t="s">
        <v>272</v>
      </c>
      <c r="D74" s="149" t="s">
        <v>273</v>
      </c>
      <c r="E74" s="149" t="s">
        <v>274</v>
      </c>
      <c r="F74" s="44" t="s">
        <v>275</v>
      </c>
      <c r="G74" s="150" t="s">
        <v>59</v>
      </c>
      <c r="H74" s="150" t="s">
        <v>58</v>
      </c>
      <c r="I74" s="150" t="s">
        <v>60</v>
      </c>
      <c r="J74" s="381"/>
    </row>
    <row r="75" spans="1:10" ht="53.25" customHeight="1">
      <c r="A75" s="382" t="s">
        <v>37</v>
      </c>
      <c r="B75" s="151" t="s">
        <v>62</v>
      </c>
      <c r="C75" s="151" t="s">
        <v>32</v>
      </c>
      <c r="D75" s="152" t="s">
        <v>204</v>
      </c>
      <c r="E75" s="152" t="s">
        <v>56</v>
      </c>
      <c r="F75" s="153" t="s">
        <v>63</v>
      </c>
      <c r="G75" s="154" t="s">
        <v>57</v>
      </c>
      <c r="H75" s="154" t="s">
        <v>203</v>
      </c>
      <c r="I75" s="494" t="s">
        <v>61</v>
      </c>
      <c r="J75" s="383"/>
    </row>
    <row r="76" spans="1:10">
      <c r="A76" s="384"/>
      <c r="B76" s="475" t="s">
        <v>211</v>
      </c>
      <c r="C76" s="386"/>
      <c r="D76" s="387"/>
      <c r="E76" s="387"/>
      <c r="F76" s="44"/>
      <c r="G76" s="50"/>
      <c r="H76" s="50" t="s">
        <v>276</v>
      </c>
      <c r="I76" s="50" t="s">
        <v>159</v>
      </c>
      <c r="J76" s="463"/>
    </row>
    <row r="77" spans="1:10" ht="15.6">
      <c r="A77" t="s">
        <v>128</v>
      </c>
      <c r="B77" s="390" t="s">
        <v>81</v>
      </c>
      <c r="C77" s="464" t="e">
        <f>IF(B79=0,"",B79)</f>
        <v>#REF!</v>
      </c>
      <c r="D77" s="465">
        <f t="array" ref="D77:D88">TRANSPOSE(Data!C$482:'Data'!N$482)</f>
        <v>-5.1420000000000003</v>
      </c>
      <c r="E77" s="466" t="e">
        <f>IF(C77="","",C77+D77)</f>
        <v>#REF!</v>
      </c>
      <c r="F77" s="177">
        <f>LOOKUP("End of Data",Data!$Q$304:'Data'!$Q$369,Data!E$304:'Data'!E$369)</f>
        <v>56.6</v>
      </c>
      <c r="G77" s="392">
        <f>IF(F77&gt;0,F77,E77)</f>
        <v>56.6</v>
      </c>
      <c r="H77" s="476">
        <f>Data!$C625*100</f>
        <v>2.3593609116502403</v>
      </c>
      <c r="I77" s="394">
        <f t="shared" ref="I77:I88" si="3">(G77*H77)/100</f>
        <v>1.3353982759940359</v>
      </c>
      <c r="J77" s="381"/>
    </row>
    <row r="78" spans="1:10" ht="15.6">
      <c r="A78" s="384" t="s">
        <v>69</v>
      </c>
      <c r="B78" s="390"/>
      <c r="C78" s="464" t="e">
        <f>IF(B79=0,"",B79)</f>
        <v>#REF!</v>
      </c>
      <c r="D78" s="465">
        <v>-4.4300000000000015</v>
      </c>
      <c r="E78" s="466" t="e">
        <f t="shared" ref="E78:E88" si="4">IF(C78="","",C78+D78)</f>
        <v>#REF!</v>
      </c>
      <c r="F78" s="177">
        <f>LOOKUP("End of Data",Data!$Q$304:'Data'!$Q$369,Data!F$304:'Data'!F$369)</f>
        <v>59.4</v>
      </c>
      <c r="G78" s="392">
        <f t="shared" ref="G78:G88" si="5">IF(F78&gt;0,F78,E78)</f>
        <v>59.4</v>
      </c>
      <c r="H78" s="476">
        <f>Data!$D625*100</f>
        <v>2.7614162060868326</v>
      </c>
      <c r="I78" s="394">
        <f t="shared" si="3"/>
        <v>1.6402812264155784</v>
      </c>
      <c r="J78" s="381"/>
    </row>
    <row r="79" spans="1:10" ht="15.6">
      <c r="A79" s="384" t="s">
        <v>70</v>
      </c>
      <c r="B79" s="184" t="e">
        <f>LOOKUP("End of Data",Data!#REF!:'Data'!$H$176,Data!#REF!:'Data'!C$176)</f>
        <v>#REF!</v>
      </c>
      <c r="C79" s="464" t="e">
        <f>IF(B81=0,"",B81)</f>
        <v>#REF!</v>
      </c>
      <c r="D79" s="465">
        <v>-3.5180000000000007</v>
      </c>
      <c r="E79" s="466" t="e">
        <f t="shared" si="4"/>
        <v>#REF!</v>
      </c>
      <c r="F79" s="177">
        <f>LOOKUP("End of Data",Data!$Q$304:'Data'!$Q$369,Data!G$304:'Data'!G$369)</f>
        <v>59.1</v>
      </c>
      <c r="G79" s="392">
        <f t="shared" si="5"/>
        <v>59.1</v>
      </c>
      <c r="H79" s="476">
        <f>Data!$E625*100</f>
        <v>7.0102731692883324</v>
      </c>
      <c r="I79" s="394">
        <f t="shared" si="3"/>
        <v>4.1430714430494042</v>
      </c>
      <c r="J79" s="381"/>
    </row>
    <row r="80" spans="1:10" ht="15.6">
      <c r="A80" s="384" t="s">
        <v>71</v>
      </c>
      <c r="B80" s="407"/>
      <c r="C80" s="464" t="e">
        <f>IF(B81=0,"",B81)</f>
        <v>#REF!</v>
      </c>
      <c r="D80" s="465">
        <v>-2.195999999999998</v>
      </c>
      <c r="E80" s="466" t="e">
        <f t="shared" si="4"/>
        <v>#REF!</v>
      </c>
      <c r="F80" s="177">
        <f>LOOKUP("End of Data",Data!$Q$304:'Data'!$Q$369,Data!H$304:'Data'!H$369)</f>
        <v>59.7</v>
      </c>
      <c r="G80" s="392">
        <f t="shared" si="5"/>
        <v>59.7</v>
      </c>
      <c r="H80" s="476">
        <f>Data!$F625*100</f>
        <v>16.007590559554099</v>
      </c>
      <c r="I80" s="394">
        <f t="shared" si="3"/>
        <v>9.5565315640537989</v>
      </c>
      <c r="J80" s="381"/>
    </row>
    <row r="81" spans="1:10" ht="15.6">
      <c r="A81" s="384" t="s">
        <v>72</v>
      </c>
      <c r="B81" s="184" t="e">
        <f>LOOKUP("End of Data",Data!$H$110:'Data'!$H$176,Data!#REF!:'Data'!D$176)</f>
        <v>#REF!</v>
      </c>
      <c r="C81" s="464" t="str">
        <f>IF(B84=0,"",B84)</f>
        <v/>
      </c>
      <c r="D81" s="465">
        <v>-2.7099999999999982</v>
      </c>
      <c r="E81" s="466" t="str">
        <f t="shared" si="4"/>
        <v/>
      </c>
      <c r="F81" s="177">
        <f>LOOKUP("End of Data",Data!$Q$304:'Data'!$Q$369,Data!I$304:'Data'!I$369)</f>
        <v>61.6</v>
      </c>
      <c r="G81" s="392">
        <f t="shared" si="5"/>
        <v>61.6</v>
      </c>
      <c r="H81" s="476">
        <f>Data!$G625*100</f>
        <v>23.940968006652181</v>
      </c>
      <c r="I81" s="394">
        <f t="shared" si="3"/>
        <v>14.747636292097743</v>
      </c>
      <c r="J81" s="381"/>
    </row>
    <row r="82" spans="1:10" ht="15.6">
      <c r="A82" s="384" t="s">
        <v>73</v>
      </c>
      <c r="B82" s="390"/>
      <c r="C82" s="464" t="str">
        <f>IF(B84=0,"",B84)</f>
        <v/>
      </c>
      <c r="D82" s="465">
        <v>-5.4019999999999992</v>
      </c>
      <c r="E82" s="466" t="str">
        <f t="shared" si="4"/>
        <v/>
      </c>
      <c r="F82" s="177">
        <f>LOOKUP("End of Data",Data!$Q$304:'Data'!$Q$369,Data!J$304:'Data'!J$369)</f>
        <v>59.7</v>
      </c>
      <c r="G82" s="392">
        <f t="shared" si="5"/>
        <v>59.7</v>
      </c>
      <c r="H82" s="476">
        <f>Data!$H625*100</f>
        <v>18.281471668290237</v>
      </c>
      <c r="I82" s="394">
        <f t="shared" si="3"/>
        <v>10.914038585969273</v>
      </c>
      <c r="J82" s="381"/>
    </row>
    <row r="83" spans="1:10" ht="15.6">
      <c r="A83" s="384" t="s">
        <v>74</v>
      </c>
      <c r="B83" s="407"/>
      <c r="C83" s="390" t="str">
        <f>IF(B84=0,"",B84)</f>
        <v/>
      </c>
      <c r="D83" s="465">
        <v>-4.6320000000000032</v>
      </c>
      <c r="E83" s="391" t="str">
        <f t="shared" si="4"/>
        <v/>
      </c>
      <c r="F83" s="177">
        <f>LOOKUP("End of Data",Data!$Q$304:'Data'!$Q$369,Data!K$304:'Data'!K$369)</f>
        <v>60.6</v>
      </c>
      <c r="G83" s="392">
        <f t="shared" si="5"/>
        <v>60.6</v>
      </c>
      <c r="H83" s="476">
        <f>Data!$I625*100</f>
        <v>9.2944658292889653</v>
      </c>
      <c r="I83" s="394">
        <f t="shared" si="3"/>
        <v>5.6324462925491128</v>
      </c>
      <c r="J83" s="381"/>
    </row>
    <row r="84" spans="1:10" ht="15.6">
      <c r="A84" s="384" t="s">
        <v>75</v>
      </c>
      <c r="B84" s="184">
        <f>LOOKUP("End of Data",Data!$H$110:'Data'!$H$176,Data!E$110:'Data'!E$176)</f>
        <v>0</v>
      </c>
      <c r="C84" s="390" t="str">
        <f>IF(B86=0,"",B86)</f>
        <v/>
      </c>
      <c r="D84" s="465">
        <v>-6.0240000000000027</v>
      </c>
      <c r="E84" s="391" t="str">
        <f t="shared" si="4"/>
        <v/>
      </c>
      <c r="F84" s="177">
        <f>LOOKUP("End of Data",Data!$Q$304:'Data'!$Q$369,Data!L$304:'Data'!L$369)</f>
        <v>57.6</v>
      </c>
      <c r="G84" s="392">
        <f t="shared" si="5"/>
        <v>57.6</v>
      </c>
      <c r="H84" s="476">
        <f>Data!$J625*100</f>
        <v>6.6316113614878729</v>
      </c>
      <c r="I84" s="394">
        <f t="shared" si="3"/>
        <v>3.8198081442170149</v>
      </c>
      <c r="J84" s="381"/>
    </row>
    <row r="85" spans="1:10" ht="15.6">
      <c r="A85" s="384" t="s">
        <v>76</v>
      </c>
      <c r="B85" s="407"/>
      <c r="C85" s="390" t="str">
        <f>IF(B86=0,"",B86)</f>
        <v/>
      </c>
      <c r="D85" s="465">
        <v>-5.6659999999999986</v>
      </c>
      <c r="E85" s="391" t="str">
        <f t="shared" si="4"/>
        <v/>
      </c>
      <c r="F85" s="177">
        <f>LOOKUP("End of Data",Data!$Q$304:'Data'!$Q$369,Data!M$304:'Data'!M$369)</f>
        <v>55</v>
      </c>
      <c r="G85" s="392">
        <f t="shared" si="5"/>
        <v>55</v>
      </c>
      <c r="H85" s="476">
        <f>Data!$K625*100</f>
        <v>4.1498803462833633</v>
      </c>
      <c r="I85" s="394">
        <f t="shared" si="3"/>
        <v>2.2824341904558496</v>
      </c>
      <c r="J85" s="381"/>
    </row>
    <row r="86" spans="1:10" ht="15.6">
      <c r="A86" s="384" t="s">
        <v>77</v>
      </c>
      <c r="B86" s="184">
        <f>LOOKUP("End of Data",Data!$H$110:'Data'!$H$176,Data!F$110:'Data'!F$176)</f>
        <v>0</v>
      </c>
      <c r="C86" s="390">
        <f>IF(B88=0,"",B88)</f>
        <v>63.34</v>
      </c>
      <c r="D86" s="465">
        <v>-4.3239999999999981</v>
      </c>
      <c r="E86" s="391">
        <f t="shared" si="4"/>
        <v>59.016000000000005</v>
      </c>
      <c r="F86" s="177">
        <f>LOOKUP("End of Data",Data!$Q$304:'Data'!$Q$369,Data!N$304:'Data'!N$369)</f>
        <v>54.9</v>
      </c>
      <c r="G86" s="392">
        <f t="shared" si="5"/>
        <v>54.9</v>
      </c>
      <c r="H86" s="476">
        <f>Data!$L625*100</f>
        <v>3.1036254297612453</v>
      </c>
      <c r="I86" s="394">
        <f t="shared" si="3"/>
        <v>1.7038903609389238</v>
      </c>
      <c r="J86" s="381"/>
    </row>
    <row r="87" spans="1:10" ht="15.6">
      <c r="A87" s="384" t="s">
        <v>78</v>
      </c>
      <c r="B87" s="407"/>
      <c r="C87" s="390">
        <f>IF(B88=0,"",B88)</f>
        <v>63.34</v>
      </c>
      <c r="D87" s="465">
        <v>-1.321999999999997</v>
      </c>
      <c r="E87" s="391">
        <f t="shared" si="4"/>
        <v>62.018000000000008</v>
      </c>
      <c r="F87" s="177">
        <f>LOOKUP("End of Data",Data!$Q$304:'Data'!$Q$369,Data!O$304:'Data'!O$369)</f>
        <v>0</v>
      </c>
      <c r="G87" s="392">
        <f t="shared" si="5"/>
        <v>62.018000000000008</v>
      </c>
      <c r="H87" s="476">
        <f>Data!$M625*100</f>
        <v>2.1590746360747439</v>
      </c>
      <c r="I87" s="394">
        <f t="shared" si="3"/>
        <v>1.3390149078008349</v>
      </c>
      <c r="J87" s="381"/>
    </row>
    <row r="88" spans="1:10" ht="15.6">
      <c r="A88" s="384" t="s">
        <v>79</v>
      </c>
      <c r="B88" s="184">
        <f>LOOKUP("End of Data",Data!$H$110:'Data'!$H$176,Data!G$110:'Data'!G$176)</f>
        <v>63.34</v>
      </c>
      <c r="C88" s="390">
        <f>IF(B88=0,"",B88)</f>
        <v>63.34</v>
      </c>
      <c r="D88" s="465">
        <v>7.8000000000002956E-2</v>
      </c>
      <c r="E88" s="391">
        <f t="shared" si="4"/>
        <v>63.418000000000006</v>
      </c>
      <c r="F88" s="177">
        <f>LOOKUP("End of Data",Data!$Q$304:'Data'!$Q$369,Data!P$304:'Data'!P$369)</f>
        <v>0</v>
      </c>
      <c r="G88" s="392">
        <f t="shared" si="5"/>
        <v>63.418000000000006</v>
      </c>
      <c r="H88" s="476">
        <f>Data!$N625*100</f>
        <v>4.3002618755818984</v>
      </c>
      <c r="I88" s="394">
        <f t="shared" si="3"/>
        <v>2.7271400762565285</v>
      </c>
      <c r="J88" s="381"/>
    </row>
    <row r="89" spans="1:10" ht="13.8" thickBot="1">
      <c r="A89" s="395"/>
      <c r="B89" s="407"/>
      <c r="C89" s="46"/>
      <c r="D89" s="42"/>
      <c r="E89" s="42"/>
      <c r="F89" s="43"/>
      <c r="G89" s="136" t="s">
        <v>68</v>
      </c>
      <c r="H89" s="133">
        <f>SUM(H77:H88)</f>
        <v>100.00000000000003</v>
      </c>
      <c r="I89" s="133"/>
      <c r="J89" s="482"/>
    </row>
    <row r="90" spans="1:10">
      <c r="A90" s="469"/>
      <c r="B90" s="245"/>
      <c r="C90" s="245"/>
      <c r="D90" s="245"/>
      <c r="E90" s="245"/>
      <c r="F90" s="245"/>
      <c r="G90" s="245"/>
      <c r="H90" s="244"/>
      <c r="I90" s="244"/>
      <c r="J90" s="483"/>
    </row>
    <row r="91" spans="1:10" ht="16.2" thickBot="1">
      <c r="A91" s="399" t="s">
        <v>104</v>
      </c>
      <c r="B91" s="52"/>
      <c r="C91" s="52"/>
      <c r="D91" s="53"/>
      <c r="E91" s="55"/>
      <c r="F91" s="55"/>
      <c r="G91" s="55"/>
      <c r="H91" s="55"/>
      <c r="I91" s="55"/>
      <c r="J91" s="400"/>
    </row>
    <row r="92" spans="1:10" ht="16.2" thickBot="1">
      <c r="A92" s="401"/>
      <c r="B92" s="54"/>
      <c r="C92" s="54"/>
      <c r="D92" s="55"/>
      <c r="E92" s="55"/>
      <c r="F92" s="55"/>
      <c r="G92" s="55"/>
      <c r="H92" s="55"/>
      <c r="I92" s="55"/>
      <c r="J92" s="400"/>
    </row>
    <row r="93" spans="1:10" ht="14.4" thickBot="1">
      <c r="A93" s="402" t="s">
        <v>245</v>
      </c>
      <c r="B93" s="55"/>
      <c r="C93" s="55"/>
      <c r="D93" s="55"/>
      <c r="E93" s="55"/>
      <c r="F93" s="55"/>
      <c r="G93" s="55"/>
      <c r="H93" s="55"/>
      <c r="I93" s="56">
        <f>SUM(I77:I88)</f>
        <v>59.841691359798105</v>
      </c>
      <c r="J93" s="400"/>
    </row>
    <row r="94" spans="1:10" ht="13.8" thickBot="1">
      <c r="A94" s="403"/>
      <c r="B94" s="53"/>
      <c r="C94" s="53"/>
      <c r="D94" s="404"/>
      <c r="E94" s="53"/>
      <c r="F94" s="53"/>
      <c r="G94" s="53"/>
      <c r="H94" s="53"/>
      <c r="I94" s="53"/>
      <c r="J94" s="405"/>
    </row>
    <row r="95" spans="1:10" ht="13.8">
      <c r="A95" s="51" t="s">
        <v>64</v>
      </c>
      <c r="B95" s="11"/>
      <c r="C95" s="11"/>
      <c r="D95" s="12"/>
      <c r="E95" s="11"/>
      <c r="F95" s="155"/>
      <c r="G95" s="11"/>
      <c r="H95" s="12"/>
      <c r="I95" s="11"/>
      <c r="J95" s="36"/>
    </row>
    <row r="96" spans="1:10">
      <c r="A96" s="212" t="s">
        <v>244</v>
      </c>
      <c r="J96" s="36"/>
    </row>
    <row r="97" spans="1:11">
      <c r="A97" s="212" t="s">
        <v>334</v>
      </c>
      <c r="J97" s="36"/>
      <c r="K97" s="11"/>
    </row>
    <row r="98" spans="1:11">
      <c r="A98" s="212" t="s">
        <v>278</v>
      </c>
      <c r="I98" s="11"/>
      <c r="J98" s="36"/>
      <c r="K98" s="11"/>
    </row>
    <row r="99" spans="1:11">
      <c r="A99" s="212" t="s">
        <v>279</v>
      </c>
      <c r="J99" s="36"/>
      <c r="K99" s="11"/>
    </row>
    <row r="100" spans="1:11" ht="15.6">
      <c r="A100" s="38"/>
      <c r="B100" s="36"/>
      <c r="C100" s="38"/>
      <c r="D100" s="36"/>
      <c r="E100" s="376"/>
      <c r="F100" s="38"/>
      <c r="G100" s="39"/>
      <c r="H100" s="318"/>
      <c r="I100" s="36"/>
      <c r="J100" s="36"/>
      <c r="K100" s="11"/>
    </row>
    <row r="101" spans="1:11">
      <c r="A101" s="36"/>
      <c r="B101" s="36"/>
      <c r="C101" s="36"/>
      <c r="D101" s="36"/>
      <c r="E101" s="36"/>
      <c r="F101" s="36"/>
      <c r="G101" s="36"/>
      <c r="H101" s="376"/>
      <c r="I101" s="376"/>
      <c r="J101" s="36"/>
      <c r="K101" s="11"/>
    </row>
    <row r="102" spans="1:11" ht="13.8">
      <c r="A102" s="36"/>
      <c r="B102" s="36"/>
      <c r="C102" s="36"/>
      <c r="D102" s="38"/>
      <c r="E102" s="36"/>
      <c r="F102" s="40"/>
      <c r="G102" s="36"/>
      <c r="H102" s="38"/>
      <c r="I102" s="36"/>
      <c r="J102" s="36"/>
      <c r="K102" s="11"/>
    </row>
    <row r="103" spans="1:11" ht="13.8">
      <c r="A103" s="36"/>
      <c r="B103" s="36"/>
      <c r="C103" s="36"/>
      <c r="D103" s="38"/>
      <c r="E103" s="36"/>
      <c r="F103" s="40"/>
      <c r="G103" s="36"/>
      <c r="H103" s="38"/>
      <c r="I103" s="38"/>
      <c r="J103" s="38"/>
    </row>
    <row r="104" spans="1:11">
      <c r="J104" s="11"/>
    </row>
    <row r="109" spans="1:11" ht="15.6">
      <c r="A109" s="37"/>
      <c r="B109" s="38"/>
      <c r="C109" s="38"/>
      <c r="D109" s="38"/>
      <c r="E109" s="33"/>
      <c r="F109" s="37"/>
      <c r="G109" s="39"/>
      <c r="H109" s="40"/>
      <c r="I109" s="33"/>
      <c r="J109" s="12"/>
    </row>
    <row r="110" spans="1:11" ht="13.8">
      <c r="A110" s="37"/>
      <c r="B110" s="36"/>
      <c r="C110" s="38"/>
      <c r="D110" s="36"/>
      <c r="E110" s="33"/>
      <c r="F110" s="36"/>
      <c r="G110" s="36"/>
      <c r="H110" s="36"/>
      <c r="I110" s="33"/>
      <c r="J110" s="11"/>
    </row>
    <row r="111" spans="1:11">
      <c r="A111" s="36"/>
      <c r="B111" s="36"/>
      <c r="C111" s="36"/>
      <c r="D111" s="33"/>
      <c r="E111" s="33"/>
      <c r="F111" s="33"/>
      <c r="G111" s="33"/>
      <c r="H111" s="33"/>
      <c r="I111" s="33"/>
      <c r="J111" s="11"/>
    </row>
    <row r="112" spans="1:11">
      <c r="A112" s="36"/>
      <c r="B112" s="36"/>
      <c r="C112" s="36"/>
      <c r="D112" s="33"/>
      <c r="E112" s="33"/>
      <c r="F112" s="33"/>
      <c r="G112" s="33"/>
      <c r="H112" s="33"/>
      <c r="I112" s="33"/>
      <c r="J112" s="11"/>
    </row>
    <row r="113" spans="1:10" ht="13.8">
      <c r="A113" s="36"/>
      <c r="B113" s="36"/>
      <c r="C113" s="36"/>
      <c r="D113" s="38"/>
      <c r="E113" s="36"/>
      <c r="F113" s="40"/>
      <c r="G113" s="36"/>
      <c r="H113" s="38"/>
      <c r="I113" s="36"/>
      <c r="J113" s="11"/>
    </row>
    <row r="114" spans="1:10">
      <c r="A114" s="33"/>
      <c r="B114" s="33"/>
      <c r="C114" s="33"/>
      <c r="D114" s="33"/>
      <c r="E114" s="33"/>
      <c r="F114" s="33"/>
      <c r="G114" s="33"/>
      <c r="H114" s="33"/>
      <c r="I114" s="33"/>
    </row>
    <row r="115" spans="1:10">
      <c r="A115" s="33"/>
      <c r="B115" s="33"/>
      <c r="C115" s="33"/>
      <c r="D115" s="33"/>
      <c r="E115" s="33"/>
      <c r="F115" s="33"/>
      <c r="G115" s="33"/>
      <c r="H115" s="33"/>
      <c r="I115" s="36"/>
    </row>
    <row r="116" spans="1:10">
      <c r="A116" s="33"/>
      <c r="B116" s="33"/>
      <c r="C116" s="33"/>
      <c r="D116" s="33"/>
      <c r="E116" s="33"/>
      <c r="F116" s="33"/>
      <c r="G116" s="33"/>
      <c r="H116" s="33"/>
      <c r="I116" s="33"/>
    </row>
    <row r="117" spans="1:10">
      <c r="A117" s="33"/>
      <c r="B117" s="33"/>
      <c r="C117" s="33"/>
      <c r="D117" s="33"/>
      <c r="E117" s="33"/>
      <c r="F117" s="33"/>
      <c r="G117" s="33"/>
      <c r="H117" s="33"/>
      <c r="I117" s="33"/>
    </row>
    <row r="118" spans="1:10">
      <c r="A118" s="33"/>
      <c r="B118" s="33"/>
      <c r="C118" s="33"/>
      <c r="D118" s="33"/>
      <c r="E118" s="33"/>
      <c r="F118" s="33"/>
      <c r="G118" s="33"/>
      <c r="H118" s="33"/>
      <c r="I118" s="33"/>
    </row>
  </sheetData>
  <mergeCells count="20">
    <mergeCell ref="B73:C73"/>
    <mergeCell ref="D73:E73"/>
    <mergeCell ref="G73:I73"/>
    <mergeCell ref="B25:C25"/>
    <mergeCell ref="D25:E25"/>
    <mergeCell ref="A65:G65"/>
    <mergeCell ref="A60:G60"/>
    <mergeCell ref="A55:G55"/>
    <mergeCell ref="G25:I25"/>
    <mergeCell ref="A68:G68"/>
    <mergeCell ref="A63:G63"/>
    <mergeCell ref="A2:G2"/>
    <mergeCell ref="A9:G9"/>
    <mergeCell ref="A57:G57"/>
    <mergeCell ref="A12:G12"/>
    <mergeCell ref="A15:G15"/>
    <mergeCell ref="A3:E3"/>
    <mergeCell ref="A4:D4"/>
    <mergeCell ref="A20:G20"/>
    <mergeCell ref="A17:G17"/>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11/12 (table 1)" xr:uid="{00000000-0004-0000-0300-000002000000}"/>
    <hyperlink ref="A4:D4" location="'Change Forecast'!A54" display="How to change the forecast for marketing year 2017/18 (table 2)" xr:uid="{00000000-0004-0000-0300-000003000000}"/>
  </hyperlinks>
  <pageMargins left="0.75" right="0.75" top="1" bottom="1" header="0.5" footer="0.5"/>
  <pageSetup scale="74" fitToHeight="5" orientation="landscape" r:id="rId1"/>
  <headerFooter alignWithMargins="0"/>
  <ignoredErrors>
    <ignoredError sqref="C83 C85 C87 C31 C33:C39 C78" formula="1"/>
    <ignoredError sqref="C29 C40 E29:E40 F29:F40 G29:G40 I29:I40" evalError="1"/>
    <ignoredError sqref="C32 C3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0"/>
  <sheetViews>
    <sheetView workbookViewId="0">
      <selection activeCell="B11" sqref="B11"/>
    </sheetView>
  </sheetViews>
  <sheetFormatPr defaultRowHeight="13.2"/>
  <cols>
    <col min="1" max="1" width="100.6640625" customWidth="1"/>
  </cols>
  <sheetData>
    <row r="1" spans="1:8" ht="17.399999999999999">
      <c r="A1" s="5" t="s">
        <v>40</v>
      </c>
      <c r="B1" s="248"/>
      <c r="C1" s="21"/>
      <c r="D1" s="21"/>
      <c r="E1" s="21"/>
      <c r="F1" s="21"/>
      <c r="G1" s="21"/>
      <c r="H1" s="21"/>
    </row>
    <row r="2" spans="1:8" ht="15.6">
      <c r="A2" s="213" t="s">
        <v>11</v>
      </c>
      <c r="B2" s="160"/>
      <c r="C2" s="21"/>
      <c r="D2" s="21"/>
      <c r="E2" s="21"/>
      <c r="F2" s="21"/>
      <c r="G2" s="21"/>
    </row>
    <row r="3" spans="1:8" ht="15.6">
      <c r="A3" s="572" t="s">
        <v>7</v>
      </c>
      <c r="C3" s="21"/>
      <c r="D3" s="21"/>
      <c r="E3" s="21"/>
      <c r="F3" s="21"/>
      <c r="G3" s="21"/>
    </row>
    <row r="4" spans="1:8" ht="15.6">
      <c r="A4" s="572" t="s">
        <v>8</v>
      </c>
      <c r="B4" s="21"/>
      <c r="C4" s="21"/>
      <c r="D4" s="21"/>
      <c r="E4" s="21"/>
      <c r="F4" s="21"/>
      <c r="G4" s="21"/>
    </row>
    <row r="5" spans="1:8" ht="15.6">
      <c r="A5" s="572" t="s">
        <v>10</v>
      </c>
      <c r="B5" s="21"/>
      <c r="C5" s="21"/>
      <c r="D5" s="21"/>
      <c r="E5" s="21"/>
      <c r="F5" s="21"/>
      <c r="G5" s="21"/>
    </row>
    <row r="6" spans="1:8" ht="15.6">
      <c r="A6" s="572" t="s">
        <v>9</v>
      </c>
      <c r="B6" s="21"/>
      <c r="C6" s="21"/>
      <c r="D6" s="21"/>
      <c r="E6" s="21"/>
      <c r="F6" s="21"/>
      <c r="G6" s="21"/>
    </row>
    <row r="7" spans="1:8" ht="15.6">
      <c r="A7" s="572" t="s">
        <v>210</v>
      </c>
      <c r="B7" s="21"/>
      <c r="C7" s="21"/>
      <c r="D7" s="21"/>
      <c r="E7" s="21"/>
      <c r="F7" s="21"/>
      <c r="G7" s="21"/>
    </row>
    <row r="8" spans="1:8" ht="15.6">
      <c r="A8" s="572" t="s">
        <v>15</v>
      </c>
      <c r="B8" s="21"/>
      <c r="C8" s="21"/>
      <c r="D8" s="21"/>
      <c r="E8" s="21"/>
      <c r="F8" s="21"/>
      <c r="G8" s="21"/>
    </row>
    <row r="9" spans="1:8">
      <c r="B9" s="21"/>
      <c r="C9" s="21"/>
      <c r="D9" s="21"/>
      <c r="E9" s="21"/>
      <c r="F9" s="21"/>
      <c r="G9" s="21"/>
    </row>
    <row r="11" spans="1:8" ht="156">
      <c r="A11" s="571" t="s">
        <v>387</v>
      </c>
      <c r="D11" s="3"/>
    </row>
    <row r="12" spans="1:8" ht="15.6">
      <c r="A12" s="3" t="s">
        <v>81</v>
      </c>
    </row>
    <row r="13" spans="1:8" ht="93.6">
      <c r="A13" s="571" t="s">
        <v>388</v>
      </c>
    </row>
    <row r="14" spans="1:8" ht="15.6">
      <c r="A14" s="575"/>
      <c r="B14" s="196"/>
    </row>
    <row r="15" spans="1:8" ht="109.2">
      <c r="A15" s="571" t="s">
        <v>389</v>
      </c>
    </row>
    <row r="16" spans="1:8" ht="15.6">
      <c r="A16" s="3"/>
      <c r="B16" s="281"/>
      <c r="C16" s="246"/>
      <c r="D16" s="246"/>
      <c r="E16" s="246"/>
      <c r="F16" s="246"/>
      <c r="G16" s="246"/>
    </row>
    <row r="17" spans="1:3" ht="31.2">
      <c r="A17" s="571" t="s">
        <v>390</v>
      </c>
    </row>
    <row r="18" spans="1:3" ht="15.6">
      <c r="A18" s="3"/>
      <c r="C18" s="212"/>
    </row>
    <row r="19" spans="1:3" ht="124.8">
      <c r="A19" s="571" t="s">
        <v>391</v>
      </c>
    </row>
    <row r="20" spans="1:3" ht="15.6">
      <c r="A20" s="571"/>
    </row>
    <row r="21" spans="1:3" ht="62.4">
      <c r="A21" s="571" t="s">
        <v>392</v>
      </c>
    </row>
    <row r="22" spans="1:3" ht="109.5" customHeight="1">
      <c r="A22" s="558" t="s">
        <v>303</v>
      </c>
    </row>
    <row r="23" spans="1:3" ht="15.75" customHeight="1">
      <c r="A23" s="558"/>
      <c r="C23" s="212"/>
    </row>
    <row r="24" spans="1:3" ht="75.75" customHeight="1">
      <c r="A24" s="558" t="s">
        <v>304</v>
      </c>
    </row>
    <row r="25" spans="1:3" ht="15.6">
      <c r="A25" s="474"/>
    </row>
    <row r="26" spans="1:3" ht="15.6">
      <c r="A26" s="474"/>
    </row>
    <row r="27" spans="1:3" ht="15.6">
      <c r="A27" s="474"/>
    </row>
    <row r="28" spans="1:3">
      <c r="A28" s="212"/>
    </row>
    <row r="30" spans="1:3">
      <c r="A30" s="212"/>
    </row>
  </sheetData>
  <phoneticPr fontId="2" type="noConversion"/>
  <hyperlinks>
    <hyperlink ref="A3" location="Definitions!A11" display="Basis" xr:uid="{ECCFC24A-70DF-46DB-AF84-0A2784EE3B99}"/>
    <hyperlink ref="A4" location="Definitions!A13" display="Futures price " xr:uid="{0C0BDD83-855E-497D-91A8-D41E92FB26D4}"/>
    <hyperlink ref="A5" location="Definitions!A18" display="Marketing weights" xr:uid="{7E998EA4-1F6B-4EE8-A82F-354D01A133DF}"/>
    <hyperlink ref="A6" location="Definitions!A20" display="Marketing year" xr:uid="{62934078-7E28-4D00-B076-3C73F2C6CCD1}"/>
    <hyperlink ref="A8" location="Definitions!A24" display="Season-average price received" xr:uid="{BAA6276E-2015-4899-8C8E-FF2B07D53EDE}"/>
    <hyperlink ref="A7" location="Definitions!A22" display="National marketing assistance loan rate" xr:uid="{2E33D634-1215-4B95-9982-933D5861474E}"/>
  </hyperlinks>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14"/>
  <sheetViews>
    <sheetView workbookViewId="0">
      <selection activeCell="H39" sqref="H39"/>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9.88671875" customWidth="1"/>
  </cols>
  <sheetData>
    <row r="1" spans="1:11" ht="17.399999999999999">
      <c r="A1" s="135" t="s">
        <v>41</v>
      </c>
      <c r="B1" s="22"/>
      <c r="C1" s="22"/>
      <c r="D1" s="248"/>
      <c r="E1" s="22"/>
      <c r="F1" s="22"/>
      <c r="G1" s="22"/>
      <c r="H1" s="22"/>
      <c r="I1" s="22"/>
      <c r="J1" s="22"/>
    </row>
    <row r="2" spans="1:11" ht="15.6">
      <c r="A2" s="213" t="s">
        <v>66</v>
      </c>
      <c r="D2" s="160"/>
    </row>
    <row r="3" spans="1:11" ht="15.6">
      <c r="A3" s="642" t="s">
        <v>5</v>
      </c>
      <c r="B3" s="642"/>
      <c r="C3" s="642"/>
    </row>
    <row r="4" spans="1:11" ht="15.6">
      <c r="A4" s="642" t="s">
        <v>16</v>
      </c>
      <c r="B4" s="642"/>
      <c r="C4" s="1"/>
    </row>
    <row r="5" spans="1:11" ht="15.6">
      <c r="A5" s="643" t="s">
        <v>17</v>
      </c>
      <c r="B5" s="643"/>
      <c r="C5" s="1"/>
    </row>
    <row r="6" spans="1:11" ht="15.6">
      <c r="A6" s="2"/>
    </row>
    <row r="7" spans="1:11" ht="33" customHeight="1">
      <c r="A7" s="644" t="s">
        <v>379</v>
      </c>
      <c r="B7" s="587"/>
      <c r="C7" s="587"/>
      <c r="D7" s="587"/>
      <c r="E7" s="587"/>
      <c r="F7" s="587"/>
      <c r="G7" s="587"/>
      <c r="H7" s="57"/>
      <c r="I7" s="57"/>
      <c r="J7" s="21"/>
    </row>
    <row r="8" spans="1:11" ht="15.6">
      <c r="A8" s="3"/>
      <c r="B8" s="212"/>
      <c r="C8" s="212"/>
      <c r="D8" s="212"/>
      <c r="E8" s="212"/>
      <c r="F8" s="212"/>
      <c r="G8" s="212"/>
      <c r="H8" s="57"/>
      <c r="I8" s="57"/>
    </row>
    <row r="9" spans="1:11" ht="17.399999999999999">
      <c r="A9" s="4" t="s">
        <v>5</v>
      </c>
      <c r="B9" s="22"/>
      <c r="C9" s="22"/>
    </row>
    <row r="10" spans="1:11" ht="48" customHeight="1">
      <c r="A10" s="638" t="s">
        <v>305</v>
      </c>
      <c r="B10" s="618"/>
      <c r="C10" s="618"/>
      <c r="D10" s="618"/>
      <c r="E10" s="618"/>
      <c r="F10" s="618"/>
      <c r="G10" s="618"/>
    </row>
    <row r="11" spans="1:11" ht="15.6">
      <c r="A11" s="3"/>
      <c r="B11" s="6"/>
      <c r="C11" s="6"/>
      <c r="D11" s="6"/>
      <c r="E11" s="6"/>
      <c r="F11" s="6"/>
      <c r="G11" s="6"/>
    </row>
    <row r="12" spans="1:11" ht="33" customHeight="1">
      <c r="A12" s="638" t="s">
        <v>306</v>
      </c>
      <c r="B12" s="618"/>
      <c r="C12" s="618"/>
      <c r="D12" s="618"/>
      <c r="E12" s="618"/>
      <c r="F12" s="618"/>
      <c r="G12" s="618"/>
    </row>
    <row r="13" spans="1:11" ht="15.6">
      <c r="A13" s="3"/>
      <c r="B13" s="6"/>
      <c r="C13" s="6"/>
      <c r="D13" s="6"/>
      <c r="E13" s="6"/>
      <c r="F13" s="6"/>
      <c r="G13" s="6"/>
    </row>
    <row r="14" spans="1:11" ht="33" customHeight="1">
      <c r="A14" s="638" t="s">
        <v>307</v>
      </c>
      <c r="B14" s="618"/>
      <c r="C14" s="618"/>
      <c r="D14" s="618"/>
      <c r="E14" s="618"/>
      <c r="F14" s="618"/>
      <c r="G14" s="618"/>
    </row>
    <row r="15" spans="1:11" ht="15.6">
      <c r="A15" s="3"/>
      <c r="B15" s="6"/>
      <c r="C15" s="6"/>
      <c r="D15" s="6"/>
      <c r="E15" s="6"/>
      <c r="F15" s="6"/>
      <c r="G15" s="6"/>
    </row>
    <row r="16" spans="1:11" ht="48" customHeight="1">
      <c r="A16" s="638" t="s">
        <v>308</v>
      </c>
      <c r="B16" s="618"/>
      <c r="C16" s="618"/>
      <c r="D16" s="618"/>
      <c r="E16" s="618"/>
      <c r="F16" s="618"/>
      <c r="G16" s="618"/>
      <c r="H16" s="57"/>
      <c r="I16" s="21"/>
      <c r="J16" s="21"/>
      <c r="K16" s="21"/>
    </row>
    <row r="17" spans="1:8" ht="15.6">
      <c r="A17" s="3"/>
      <c r="B17" s="6"/>
      <c r="C17" s="6"/>
      <c r="D17" s="6"/>
      <c r="E17" s="6"/>
      <c r="F17" s="6"/>
      <c r="G17" s="6"/>
    </row>
    <row r="18" spans="1:8" ht="33" customHeight="1">
      <c r="A18" s="638" t="s">
        <v>309</v>
      </c>
      <c r="B18" s="618"/>
      <c r="C18" s="618"/>
      <c r="D18" s="618"/>
      <c r="E18" s="618"/>
      <c r="F18" s="618"/>
      <c r="G18" s="618"/>
    </row>
    <row r="19" spans="1:8" ht="15.6">
      <c r="A19" s="3"/>
      <c r="B19" s="6"/>
      <c r="C19" s="6"/>
      <c r="D19" s="6"/>
      <c r="E19" s="6"/>
      <c r="F19" s="6"/>
      <c r="G19" s="6"/>
    </row>
    <row r="20" spans="1:8" ht="15.6">
      <c r="A20" s="4" t="s">
        <v>16</v>
      </c>
      <c r="B20" s="6"/>
      <c r="C20" s="6"/>
      <c r="D20" s="6"/>
      <c r="E20" s="6"/>
      <c r="F20" s="6"/>
      <c r="G20" s="6"/>
    </row>
    <row r="21" spans="1:8" ht="15.6">
      <c r="A21" s="3" t="s">
        <v>22</v>
      </c>
      <c r="B21" s="6"/>
      <c r="C21" s="6"/>
      <c r="D21" s="6"/>
      <c r="E21" s="6"/>
      <c r="F21" s="6"/>
      <c r="G21" s="6"/>
    </row>
    <row r="22" spans="1:8" ht="48" customHeight="1">
      <c r="A22" s="638" t="s">
        <v>380</v>
      </c>
      <c r="B22" s="638"/>
      <c r="C22" s="638"/>
      <c r="D22" s="638"/>
      <c r="E22" s="638"/>
      <c r="F22" s="638"/>
      <c r="G22" s="638"/>
    </row>
    <row r="23" spans="1:8" ht="15.75" customHeight="1">
      <c r="A23" s="3"/>
      <c r="B23" s="6"/>
      <c r="C23" s="6"/>
      <c r="D23" s="6"/>
      <c r="E23" s="6"/>
      <c r="F23" s="6"/>
      <c r="G23" s="6"/>
      <c r="H23" s="196"/>
    </row>
    <row r="24" spans="1:8" ht="15.75" customHeight="1">
      <c r="A24" s="638" t="s">
        <v>381</v>
      </c>
      <c r="B24" s="618"/>
      <c r="C24" s="618"/>
      <c r="D24" s="618"/>
      <c r="E24" s="618"/>
      <c r="F24" s="618"/>
      <c r="G24" s="618"/>
      <c r="H24" s="196"/>
    </row>
    <row r="25" spans="1:8" ht="15.75" customHeight="1">
      <c r="A25" s="3"/>
      <c r="B25" s="3"/>
      <c r="C25" s="3"/>
      <c r="D25" s="3"/>
      <c r="E25" s="3"/>
      <c r="F25" s="3"/>
      <c r="G25" s="3"/>
      <c r="H25" s="196"/>
    </row>
    <row r="26" spans="1:8" ht="15.6">
      <c r="A26" s="638" t="s">
        <v>382</v>
      </c>
      <c r="B26" s="638"/>
      <c r="C26" s="638"/>
      <c r="D26" s="638"/>
      <c r="E26" s="638"/>
      <c r="F26" s="638"/>
      <c r="G26" s="638"/>
    </row>
    <row r="27" spans="1:8" ht="33" customHeight="1">
      <c r="A27" s="3"/>
      <c r="B27" s="3"/>
      <c r="C27" s="3"/>
      <c r="D27" s="3"/>
      <c r="E27" s="3"/>
      <c r="F27" s="3"/>
      <c r="G27" s="3"/>
    </row>
    <row r="28" spans="1:8" ht="15.6">
      <c r="A28" s="638" t="s">
        <v>383</v>
      </c>
      <c r="B28" s="638"/>
      <c r="C28" s="638"/>
      <c r="D28" s="638"/>
      <c r="E28" s="638"/>
      <c r="F28" s="638"/>
      <c r="G28" s="638"/>
    </row>
    <row r="29" spans="1:8" ht="15.6">
      <c r="A29" s="576"/>
      <c r="B29" s="574"/>
      <c r="C29" s="574"/>
      <c r="D29" s="574"/>
      <c r="E29" s="574"/>
      <c r="F29" s="574"/>
      <c r="G29" s="574"/>
    </row>
    <row r="30" spans="1:8" ht="33" customHeight="1">
      <c r="A30" s="638" t="s">
        <v>384</v>
      </c>
      <c r="B30" s="638"/>
      <c r="C30" s="638"/>
      <c r="D30" s="638"/>
      <c r="E30" s="638"/>
      <c r="F30" s="638"/>
      <c r="G30" s="638"/>
    </row>
    <row r="31" spans="1:8" ht="15.6">
      <c r="A31" s="3"/>
      <c r="B31" s="3"/>
      <c r="C31" s="3"/>
      <c r="D31" s="3"/>
      <c r="E31" s="3"/>
      <c r="F31" s="3"/>
      <c r="G31" s="3"/>
    </row>
    <row r="32" spans="1:8" ht="34.799999999999997" customHeight="1">
      <c r="A32" s="638" t="s">
        <v>310</v>
      </c>
      <c r="B32" s="618"/>
      <c r="C32" s="618"/>
      <c r="D32" s="618"/>
      <c r="E32" s="618"/>
      <c r="F32" s="618"/>
      <c r="G32" s="618"/>
    </row>
    <row r="33" spans="1:12" ht="15.6">
      <c r="A33" s="3"/>
      <c r="B33" s="6"/>
      <c r="C33" s="6"/>
      <c r="D33" s="6"/>
      <c r="E33" s="6"/>
      <c r="F33" s="6"/>
      <c r="G33" s="6"/>
    </row>
    <row r="34" spans="1:12" ht="15.6">
      <c r="A34" s="4" t="s">
        <v>17</v>
      </c>
      <c r="B34" s="6"/>
      <c r="C34" s="6"/>
      <c r="D34" s="6"/>
      <c r="E34" s="6"/>
      <c r="F34" s="6"/>
      <c r="G34" s="6"/>
    </row>
    <row r="35" spans="1:12" ht="48" customHeight="1">
      <c r="A35" s="638" t="s">
        <v>385</v>
      </c>
      <c r="B35" s="618"/>
      <c r="C35" s="618"/>
      <c r="D35" s="618"/>
      <c r="E35" s="618"/>
      <c r="F35" s="618"/>
      <c r="G35" s="618"/>
    </row>
    <row r="36" spans="1:12" ht="15.6">
      <c r="A36" s="571"/>
      <c r="B36" s="570"/>
      <c r="C36" s="570"/>
      <c r="D36" s="570"/>
      <c r="E36" s="570"/>
      <c r="F36" s="570"/>
      <c r="G36" s="570"/>
    </row>
    <row r="37" spans="1:12" ht="15.6">
      <c r="A37" s="3" t="s">
        <v>386</v>
      </c>
      <c r="B37" s="6"/>
      <c r="C37" s="6"/>
      <c r="D37" s="6"/>
      <c r="E37" s="6"/>
      <c r="F37" s="6"/>
      <c r="G37" s="6"/>
    </row>
    <row r="38" spans="1:12" ht="15.6">
      <c r="A38" s="3"/>
    </row>
    <row r="39" spans="1:12" ht="33" customHeight="1">
      <c r="A39" s="604" t="s">
        <v>262</v>
      </c>
      <c r="B39" s="605"/>
      <c r="C39" s="605"/>
      <c r="D39" s="605"/>
      <c r="E39" s="605"/>
      <c r="F39" s="605"/>
      <c r="G39" s="605"/>
      <c r="H39" s="195"/>
      <c r="I39" s="6"/>
      <c r="J39" s="6"/>
    </row>
    <row r="40" spans="1:12" ht="15.6">
      <c r="A40" s="3"/>
      <c r="H40" s="33"/>
    </row>
    <row r="41" spans="1:12" ht="48" customHeight="1">
      <c r="A41" s="606" t="s">
        <v>311</v>
      </c>
      <c r="B41" s="607"/>
      <c r="C41" s="607"/>
      <c r="D41" s="607"/>
      <c r="E41" s="607"/>
      <c r="F41" s="607"/>
      <c r="G41" s="607"/>
      <c r="H41" s="31"/>
      <c r="I41" s="3"/>
      <c r="J41" s="3"/>
      <c r="K41" s="3"/>
    </row>
    <row r="42" spans="1:12" ht="15.6">
      <c r="A42" s="31"/>
      <c r="B42" s="31"/>
      <c r="C42" s="31"/>
      <c r="D42" s="31"/>
      <c r="E42" s="31"/>
      <c r="F42" s="31"/>
      <c r="G42" s="31"/>
      <c r="H42" s="31"/>
      <c r="I42" s="32"/>
      <c r="J42" s="32"/>
      <c r="K42" s="3"/>
    </row>
    <row r="43" spans="1:12" ht="33" customHeight="1">
      <c r="A43" s="608" t="s">
        <v>299</v>
      </c>
      <c r="B43" s="607"/>
      <c r="C43" s="607"/>
      <c r="D43" s="607"/>
      <c r="E43" s="607"/>
      <c r="F43" s="607"/>
      <c r="G43" s="607"/>
      <c r="H43" s="31"/>
      <c r="I43" s="32"/>
      <c r="J43" s="32"/>
      <c r="K43" s="3"/>
    </row>
    <row r="44" spans="1:12">
      <c r="H44" s="33"/>
      <c r="I44" s="33"/>
      <c r="J44" s="33"/>
    </row>
    <row r="45" spans="1:12" ht="48" customHeight="1">
      <c r="A45" s="612" t="s">
        <v>312</v>
      </c>
      <c r="B45" s="607"/>
      <c r="C45" s="607"/>
      <c r="D45" s="607"/>
      <c r="E45" s="607"/>
      <c r="F45" s="607"/>
      <c r="G45" s="607"/>
      <c r="H45" s="31"/>
      <c r="I45" s="32"/>
      <c r="J45" s="32"/>
      <c r="K45" s="3"/>
      <c r="L45" s="3"/>
    </row>
    <row r="46" spans="1:12">
      <c r="H46" s="33"/>
      <c r="I46" s="33"/>
      <c r="J46" s="33"/>
    </row>
    <row r="47" spans="1:12" ht="15.6">
      <c r="A47" s="613" t="s">
        <v>266</v>
      </c>
      <c r="B47" s="613"/>
      <c r="C47" s="613"/>
      <c r="D47" s="613"/>
      <c r="E47" s="613"/>
      <c r="F47" s="613"/>
      <c r="G47" s="613"/>
      <c r="H47" s="31"/>
      <c r="I47" s="32"/>
      <c r="J47" s="32"/>
      <c r="K47" s="3"/>
      <c r="L47" s="3"/>
    </row>
    <row r="48" spans="1:12">
      <c r="H48" s="33"/>
      <c r="I48" s="33"/>
      <c r="J48" s="33"/>
    </row>
    <row r="49" spans="1:10" ht="13.8" thickBot="1"/>
    <row r="50" spans="1:10" ht="16.2" thickBot="1">
      <c r="A50" s="326"/>
      <c r="B50" s="328" t="s">
        <v>118</v>
      </c>
      <c r="C50" s="327"/>
      <c r="D50" s="134" t="e">
        <f>LOOKUP("End of Data",Data!$H$33:'Data'!$H$97,Data!$B$33:'Data'!$B$97)</f>
        <v>#N/A</v>
      </c>
    </row>
    <row r="51" spans="1:10" ht="16.2" thickBot="1">
      <c r="A51" s="8" t="s">
        <v>267</v>
      </c>
      <c r="B51" s="9"/>
      <c r="C51" s="9"/>
      <c r="D51" s="9"/>
      <c r="E51" s="9"/>
      <c r="F51" s="9"/>
      <c r="G51" s="9"/>
      <c r="H51" s="9"/>
      <c r="I51" s="9"/>
      <c r="J51" s="10"/>
    </row>
    <row r="52" spans="1:10" ht="15">
      <c r="A52" s="377"/>
      <c r="B52" s="609" t="s">
        <v>55</v>
      </c>
      <c r="C52" s="610"/>
      <c r="D52" s="600" t="s">
        <v>268</v>
      </c>
      <c r="E52" s="600"/>
      <c r="F52" s="378" t="s">
        <v>269</v>
      </c>
      <c r="G52" s="611" t="s">
        <v>270</v>
      </c>
      <c r="H52" s="611"/>
      <c r="I52" s="611"/>
      <c r="J52" s="379"/>
    </row>
    <row r="53" spans="1:10">
      <c r="A53" s="380" t="s">
        <v>36</v>
      </c>
      <c r="B53" s="148" t="s">
        <v>271</v>
      </c>
      <c r="C53" s="148" t="s">
        <v>272</v>
      </c>
      <c r="D53" s="149" t="s">
        <v>273</v>
      </c>
      <c r="E53" s="149" t="s">
        <v>274</v>
      </c>
      <c r="F53" s="44" t="s">
        <v>275</v>
      </c>
      <c r="G53" s="150" t="s">
        <v>59</v>
      </c>
      <c r="H53" s="150" t="s">
        <v>58</v>
      </c>
      <c r="I53" s="150" t="s">
        <v>60</v>
      </c>
      <c r="J53" s="381"/>
    </row>
    <row r="54" spans="1:10" ht="52.8">
      <c r="A54" s="382" t="s">
        <v>37</v>
      </c>
      <c r="B54" s="151" t="s">
        <v>62</v>
      </c>
      <c r="C54" s="151" t="s">
        <v>32</v>
      </c>
      <c r="D54" s="152" t="s">
        <v>205</v>
      </c>
      <c r="E54" s="152" t="s">
        <v>56</v>
      </c>
      <c r="F54" s="153" t="s">
        <v>63</v>
      </c>
      <c r="G54" s="154" t="s">
        <v>57</v>
      </c>
      <c r="H54" s="154" t="s">
        <v>206</v>
      </c>
      <c r="I54" s="494" t="s">
        <v>61</v>
      </c>
      <c r="J54" s="383"/>
    </row>
    <row r="55" spans="1:10">
      <c r="A55" s="384"/>
      <c r="B55" s="385" t="s">
        <v>199</v>
      </c>
      <c r="C55" s="386"/>
      <c r="D55" s="387"/>
      <c r="E55" s="387"/>
      <c r="F55" s="44"/>
      <c r="G55" s="50"/>
      <c r="H55" s="50" t="s">
        <v>276</v>
      </c>
      <c r="I55" s="503" t="s">
        <v>159</v>
      </c>
      <c r="J55" s="463"/>
    </row>
    <row r="56" spans="1:10" ht="15.6">
      <c r="A56" s="384" t="s">
        <v>80</v>
      </c>
      <c r="B56" s="390" t="s">
        <v>81</v>
      </c>
      <c r="C56" s="390" t="e">
        <f>IF(B58=0,"",B58)</f>
        <v>#N/A</v>
      </c>
      <c r="D56" s="465">
        <f t="array" ref="D56:D67">TRANSPOSE(Data!C$483:'Data'!N$483)</f>
        <v>-5.2660000000000009</v>
      </c>
      <c r="E56" s="391" t="e">
        <f>IF(C56="","",C56+D56)</f>
        <v>#N/A</v>
      </c>
      <c r="F56" s="177">
        <f>LOOKUP("End of Data",Data!$Q$228:'Data'!$Q$293,Data!E$228:'Data'!E$293)</f>
        <v>57.3</v>
      </c>
      <c r="G56" s="392">
        <f>IF(F56&gt;0,F56,E56)</f>
        <v>57.3</v>
      </c>
      <c r="H56" s="476">
        <f>Data!C626*100</f>
        <v>1.7160891239660678</v>
      </c>
      <c r="I56" s="394">
        <f t="shared" ref="I56:I67" si="0">(G56*H56)/100</f>
        <v>0.98331906803255675</v>
      </c>
      <c r="J56" s="381"/>
    </row>
    <row r="57" spans="1:10" ht="15.6">
      <c r="A57" s="384" t="s">
        <v>69</v>
      </c>
      <c r="B57" s="390"/>
      <c r="C57" s="390" t="e">
        <f>IF(B58=0,"",B58)</f>
        <v>#N/A</v>
      </c>
      <c r="D57" s="465">
        <v>-4.4300000000000015</v>
      </c>
      <c r="E57" s="391" t="e">
        <f t="shared" ref="E57:E67" si="1">IF(C57="","",C57+D57)</f>
        <v>#N/A</v>
      </c>
      <c r="F57" s="177">
        <f>LOOKUP("End of Data",Data!$Q$228:'Data'!$Q$293,Data!F$228:'Data'!F$293)</f>
        <v>59.3</v>
      </c>
      <c r="G57" s="392">
        <f t="shared" ref="G57:G67" si="2">IF(F57&gt;0,F57,E57)</f>
        <v>59.3</v>
      </c>
      <c r="H57" s="476">
        <f>Data!D626*100</f>
        <v>2.651291470001556</v>
      </c>
      <c r="I57" s="394">
        <f t="shared" si="0"/>
        <v>1.5722158417109227</v>
      </c>
      <c r="J57" s="381"/>
    </row>
    <row r="58" spans="1:10" ht="15.6">
      <c r="A58" s="384" t="s">
        <v>70</v>
      </c>
      <c r="B58" s="184" t="e">
        <f>LOOKUP("End of Data",Data!$H$33:'Data'!$H$97,Data!C$33:'Data'!C$97)</f>
        <v>#N/A</v>
      </c>
      <c r="C58" s="390" t="e">
        <f>IF(B60=0,"",B60)</f>
        <v>#N/A</v>
      </c>
      <c r="D58" s="465">
        <v>-3.5180000000000007</v>
      </c>
      <c r="E58" s="391" t="e">
        <f t="shared" si="1"/>
        <v>#N/A</v>
      </c>
      <c r="F58" s="177">
        <f>LOOKUP("End of Data",Data!$Q$228:'Data'!$Q$293,Data!G$228:'Data'!G$293)</f>
        <v>60.1</v>
      </c>
      <c r="G58" s="392">
        <f t="shared" si="2"/>
        <v>60.1</v>
      </c>
      <c r="H58" s="476">
        <f>Data!E626*100</f>
        <v>6.7835146354007083</v>
      </c>
      <c r="I58" s="394">
        <f t="shared" si="0"/>
        <v>4.076892295875826</v>
      </c>
      <c r="J58" s="381"/>
    </row>
    <row r="59" spans="1:10" ht="15.6">
      <c r="A59" s="384" t="s">
        <v>71</v>
      </c>
      <c r="B59" s="467"/>
      <c r="C59" s="390" t="e">
        <f>IF(B60=0,"",B60)</f>
        <v>#N/A</v>
      </c>
      <c r="D59" s="465">
        <v>-2.195999999999998</v>
      </c>
      <c r="E59" s="391" t="e">
        <f t="shared" si="1"/>
        <v>#N/A</v>
      </c>
      <c r="F59" s="177">
        <f>LOOKUP("End of Data",Data!$Q$228:'Data'!$Q$293,Data!H$228:'Data'!H$293)</f>
        <v>63.4</v>
      </c>
      <c r="G59" s="392">
        <f t="shared" si="2"/>
        <v>63.4</v>
      </c>
      <c r="H59" s="476">
        <f>Data!F626*100</f>
        <v>15.937623264501308</v>
      </c>
      <c r="I59" s="394">
        <f t="shared" si="0"/>
        <v>10.10445314969383</v>
      </c>
      <c r="J59" s="381"/>
    </row>
    <row r="60" spans="1:10" ht="15.6">
      <c r="A60" s="384" t="s">
        <v>72</v>
      </c>
      <c r="B60" s="184" t="e">
        <f>LOOKUP("End of Data",Data!$H$33:'Data'!$H$97,Data!D$33:'Data'!D$97)</f>
        <v>#N/A</v>
      </c>
      <c r="C60" s="390" t="e">
        <f>IF(B63=0,"",B63)</f>
        <v>#N/A</v>
      </c>
      <c r="D60" s="465">
        <v>-3.5574000000000026</v>
      </c>
      <c r="E60" s="391" t="e">
        <f t="shared" si="1"/>
        <v>#N/A</v>
      </c>
      <c r="F60" s="177">
        <f>LOOKUP("End of Data",Data!$Q$228:'Data'!$Q$293,Data!I$228:'Data'!I$293)</f>
        <v>65.599999999999994</v>
      </c>
      <c r="G60" s="392">
        <f t="shared" si="2"/>
        <v>65.599999999999994</v>
      </c>
      <c r="H60" s="476">
        <f>Data!G626*100</f>
        <v>23.931866129266293</v>
      </c>
      <c r="I60" s="394">
        <f t="shared" si="0"/>
        <v>15.699304180798688</v>
      </c>
      <c r="J60" s="381"/>
    </row>
    <row r="61" spans="1:10" ht="15.6">
      <c r="A61" s="384" t="s">
        <v>73</v>
      </c>
      <c r="B61" s="390"/>
      <c r="C61" s="390" t="e">
        <f>IF(B63=0,"",B63)</f>
        <v>#N/A</v>
      </c>
      <c r="D61" s="465">
        <v>-5.663619999999999</v>
      </c>
      <c r="E61" s="391" t="e">
        <f t="shared" si="1"/>
        <v>#N/A</v>
      </c>
      <c r="F61" s="177">
        <f>LOOKUP("End of Data",Data!$Q$228:'Data'!$Q$293,Data!J$228:'Data'!J$293)</f>
        <v>69.5</v>
      </c>
      <c r="G61" s="392">
        <f t="shared" si="2"/>
        <v>69.5</v>
      </c>
      <c r="H61" s="476">
        <f>Data!H626*100</f>
        <v>18.436142383935209</v>
      </c>
      <c r="I61" s="394">
        <f t="shared" si="0"/>
        <v>12.813118956834971</v>
      </c>
      <c r="J61" s="381"/>
    </row>
    <row r="62" spans="1:10" ht="15.6">
      <c r="A62" s="384" t="s">
        <v>74</v>
      </c>
      <c r="B62" s="467"/>
      <c r="C62" s="390" t="e">
        <f>IF(B63=0,"",B63)</f>
        <v>#N/A</v>
      </c>
      <c r="D62" s="465">
        <v>-5.4995789473684242</v>
      </c>
      <c r="E62" s="391" t="e">
        <f t="shared" si="1"/>
        <v>#N/A</v>
      </c>
      <c r="F62" s="177">
        <f>LOOKUP("End of Data",Data!$Q$228:'Data'!$Q$293,Data!K$228:'Data'!K$293)</f>
        <v>72.099999999999994</v>
      </c>
      <c r="G62" s="392">
        <f t="shared" si="2"/>
        <v>72.099999999999994</v>
      </c>
      <c r="H62" s="476">
        <f>Data!I626*100</f>
        <v>9.644125921017654</v>
      </c>
      <c r="I62" s="394">
        <f t="shared" si="0"/>
        <v>6.9534147890537277</v>
      </c>
      <c r="J62" s="381"/>
    </row>
    <row r="63" spans="1:10" ht="15.6">
      <c r="A63" s="384" t="s">
        <v>75</v>
      </c>
      <c r="B63" s="184" t="e">
        <f>LOOKUP("End of Data",Data!$H$33:'Data'!$H$97,Data!E$33:'Data'!E$97)</f>
        <v>#N/A</v>
      </c>
      <c r="C63" s="390" t="e">
        <f>IF(B65=0,"",B65)</f>
        <v>#N/A</v>
      </c>
      <c r="D63" s="465">
        <v>-7.338572000000001</v>
      </c>
      <c r="E63" s="391" t="e">
        <f t="shared" si="1"/>
        <v>#N/A</v>
      </c>
      <c r="F63" s="177">
        <f>LOOKUP("End of Data",Data!$Q$228:'Data'!$Q$293,Data!L$228:'Data'!L$293)</f>
        <v>68.5</v>
      </c>
      <c r="G63" s="392">
        <f t="shared" si="2"/>
        <v>68.5</v>
      </c>
      <c r="H63" s="476">
        <f>Data!J626*100</f>
        <v>7.1712068567974523</v>
      </c>
      <c r="I63" s="394">
        <f t="shared" si="0"/>
        <v>4.9122766969062548</v>
      </c>
      <c r="J63" s="381"/>
    </row>
    <row r="64" spans="1:10" ht="15.6">
      <c r="A64" s="384" t="s">
        <v>76</v>
      </c>
      <c r="B64" s="467"/>
      <c r="C64" s="390" t="e">
        <f>IF(B65=0,"",B65)</f>
        <v>#N/A</v>
      </c>
      <c r="D64" s="465">
        <v>-6.5313333333333361</v>
      </c>
      <c r="E64" s="391" t="e">
        <f t="shared" si="1"/>
        <v>#N/A</v>
      </c>
      <c r="F64" s="177">
        <f>LOOKUP("End of Data",Data!$Q$228:'Data'!$Q$293,Data!M$228:'Data'!M$293)</f>
        <v>69.8</v>
      </c>
      <c r="G64" s="392">
        <f t="shared" si="2"/>
        <v>69.8</v>
      </c>
      <c r="H64" s="476">
        <f>Data!K626*100</f>
        <v>4.7919311622917604</v>
      </c>
      <c r="I64" s="394">
        <f t="shared" si="0"/>
        <v>3.3447679512796484</v>
      </c>
      <c r="J64" s="381"/>
    </row>
    <row r="65" spans="1:14" ht="15.6">
      <c r="A65" s="384" t="s">
        <v>77</v>
      </c>
      <c r="B65" s="184" t="e">
        <f>LOOKUP("End of Data",Data!$H$33:'Data'!$H$97,Data!F$33:'Data'!F$97)</f>
        <v>#N/A</v>
      </c>
      <c r="C65" s="390" t="e">
        <f>IF(B67=0,"",B67)</f>
        <v>#N/A</v>
      </c>
      <c r="D65" s="465">
        <v>-4.5215460000000007</v>
      </c>
      <c r="E65" s="391" t="e">
        <f t="shared" si="1"/>
        <v>#N/A</v>
      </c>
      <c r="F65" s="177">
        <f>LOOKUP("End of Data",Data!$Q$228:'Data'!$Q$293,Data!N$228:'Data'!N$293)</f>
        <v>69.7</v>
      </c>
      <c r="G65" s="392">
        <f t="shared" si="2"/>
        <v>69.7</v>
      </c>
      <c r="H65" s="476">
        <f>Data!L626*100</f>
        <v>2.7645357927169254</v>
      </c>
      <c r="I65" s="394">
        <f t="shared" si="0"/>
        <v>1.9268814475236971</v>
      </c>
      <c r="J65" s="381"/>
    </row>
    <row r="66" spans="1:14" ht="15.6">
      <c r="A66" s="384" t="s">
        <v>78</v>
      </c>
      <c r="B66" s="467"/>
      <c r="C66" s="390" t="e">
        <f>IF(B67=0,"",B67)</f>
        <v>#N/A</v>
      </c>
      <c r="D66" s="465">
        <v>-1.3134999999999963</v>
      </c>
      <c r="E66" s="391" t="e">
        <f t="shared" si="1"/>
        <v>#N/A</v>
      </c>
      <c r="F66" s="177">
        <f>LOOKUP("End of Data",Data!$Q$228:'Data'!$Q$293,Data!O$228:'Data'!O$293)</f>
        <v>71.400000000000006</v>
      </c>
      <c r="G66" s="392">
        <f t="shared" si="2"/>
        <v>71.400000000000006</v>
      </c>
      <c r="H66" s="476">
        <f>Data!M626*100</f>
        <v>2.0366641673570594</v>
      </c>
      <c r="I66" s="394">
        <f t="shared" si="0"/>
        <v>1.4541782154929406</v>
      </c>
      <c r="J66" s="381"/>
    </row>
    <row r="67" spans="1:14" ht="15.6">
      <c r="A67" s="384" t="s">
        <v>79</v>
      </c>
      <c r="B67" s="184" t="e">
        <f>LOOKUP("End of Data",Data!$H$33:'Data'!$H$97,Data!G$33:'Data'!G$97)</f>
        <v>#N/A</v>
      </c>
      <c r="C67" s="390" t="e">
        <f>IF(B67=0,"",B67)</f>
        <v>#N/A</v>
      </c>
      <c r="D67" s="465">
        <v>1.4865000000000037</v>
      </c>
      <c r="E67" s="391" t="e">
        <f t="shared" si="1"/>
        <v>#N/A</v>
      </c>
      <c r="F67" s="177">
        <f>LOOKUP("End of Data",Data!$Q$228:'Data'!$Q$293,Data!P$228:'Data'!P$293)</f>
        <v>0</v>
      </c>
      <c r="G67" s="392" t="e">
        <f t="shared" si="2"/>
        <v>#N/A</v>
      </c>
      <c r="H67" s="476">
        <f>Data!N626*100</f>
        <v>4.1350090927480094</v>
      </c>
      <c r="I67" s="394" t="e">
        <f t="shared" si="0"/>
        <v>#N/A</v>
      </c>
      <c r="J67" s="381"/>
    </row>
    <row r="68" spans="1:14" ht="13.8" thickBot="1">
      <c r="A68" s="395"/>
      <c r="B68" s="467"/>
      <c r="C68" s="501"/>
      <c r="D68" s="42"/>
      <c r="E68" s="42"/>
      <c r="F68" s="43"/>
      <c r="G68" s="136" t="s">
        <v>68</v>
      </c>
      <c r="H68" s="133">
        <f>SUM(H56:H67)</f>
        <v>100.00000000000001</v>
      </c>
      <c r="I68" s="133"/>
      <c r="J68" s="482"/>
    </row>
    <row r="69" spans="1:14">
      <c r="A69" s="469"/>
      <c r="B69" s="245"/>
      <c r="C69" s="245"/>
      <c r="D69" s="245"/>
      <c r="E69" s="245"/>
      <c r="F69" s="245"/>
      <c r="G69" s="245"/>
      <c r="H69" s="244"/>
      <c r="I69" s="244"/>
      <c r="J69" s="483"/>
    </row>
    <row r="70" spans="1:14" ht="16.2" thickBot="1">
      <c r="A70" s="399" t="s">
        <v>104</v>
      </c>
      <c r="B70" s="52"/>
      <c r="C70" s="52"/>
      <c r="D70" s="53"/>
      <c r="E70" s="55"/>
      <c r="F70" s="55"/>
      <c r="G70" s="55"/>
      <c r="H70" s="55"/>
      <c r="I70" s="55"/>
      <c r="J70" s="400"/>
    </row>
    <row r="71" spans="1:14" ht="16.2" thickBot="1">
      <c r="A71" s="401"/>
      <c r="B71" s="54"/>
      <c r="C71" s="54"/>
      <c r="D71" s="55"/>
      <c r="E71" s="55"/>
      <c r="F71" s="55"/>
      <c r="G71" s="55"/>
      <c r="H71" s="55"/>
      <c r="I71" s="55"/>
      <c r="J71" s="400"/>
    </row>
    <row r="72" spans="1:14" ht="14.4" thickBot="1">
      <c r="A72" s="402" t="s">
        <v>245</v>
      </c>
      <c r="B72" s="55"/>
      <c r="C72" s="55"/>
      <c r="D72" s="55"/>
      <c r="E72" s="55"/>
      <c r="F72" s="55"/>
      <c r="G72" s="55"/>
      <c r="H72" s="55"/>
      <c r="I72" s="56" t="e">
        <f>SUM(I56:I67)</f>
        <v>#N/A</v>
      </c>
      <c r="J72" s="400"/>
    </row>
    <row r="73" spans="1:14" ht="13.8" thickBot="1">
      <c r="A73" s="403"/>
      <c r="B73" s="53"/>
      <c r="C73" s="53"/>
      <c r="D73" s="404"/>
      <c r="E73" s="53"/>
      <c r="F73" s="53"/>
      <c r="G73" s="53"/>
      <c r="H73" s="53"/>
      <c r="I73" s="53"/>
      <c r="J73" s="405"/>
    </row>
    <row r="74" spans="1:14" ht="13.8">
      <c r="A74" s="51" t="s">
        <v>64</v>
      </c>
      <c r="B74" s="11"/>
      <c r="C74" s="11"/>
      <c r="D74" s="12"/>
      <c r="E74" s="11"/>
      <c r="F74" s="155"/>
      <c r="G74" s="11"/>
      <c r="H74" s="12"/>
      <c r="I74" s="11"/>
      <c r="J74" s="11"/>
    </row>
    <row r="75" spans="1:14">
      <c r="A75" s="212" t="s">
        <v>244</v>
      </c>
    </row>
    <row r="76" spans="1:14">
      <c r="A76" t="s">
        <v>277</v>
      </c>
      <c r="K76" s="11"/>
      <c r="L76" s="11"/>
      <c r="M76" s="11"/>
      <c r="N76" s="11"/>
    </row>
    <row r="77" spans="1:14">
      <c r="A77" s="212" t="s">
        <v>278</v>
      </c>
      <c r="I77" s="11"/>
      <c r="K77" s="11"/>
      <c r="L77" s="11"/>
      <c r="M77" s="11"/>
      <c r="N77" s="11"/>
    </row>
    <row r="78" spans="1:14">
      <c r="A78" s="212" t="s">
        <v>279</v>
      </c>
      <c r="K78" s="11"/>
      <c r="L78" s="11"/>
      <c r="M78" s="243"/>
      <c r="N78" s="11"/>
    </row>
    <row r="79" spans="1:14" ht="15.6">
      <c r="A79" s="38"/>
      <c r="B79" s="36"/>
      <c r="C79" s="38"/>
      <c r="D79" s="36"/>
      <c r="E79" s="376"/>
      <c r="F79" s="38"/>
      <c r="G79" s="39"/>
      <c r="H79" s="318"/>
      <c r="I79" s="36"/>
      <c r="J79" s="36"/>
      <c r="K79" s="11"/>
      <c r="L79" s="11"/>
      <c r="M79" s="11"/>
      <c r="N79" s="11"/>
    </row>
    <row r="80" spans="1:14" ht="13.8" thickBot="1">
      <c r="A80" s="36"/>
      <c r="B80" s="36"/>
      <c r="C80" s="36"/>
      <c r="D80" s="36"/>
      <c r="E80" s="36"/>
      <c r="F80" s="36"/>
      <c r="G80" s="36"/>
      <c r="H80" s="376"/>
      <c r="I80" s="376"/>
      <c r="J80" s="36"/>
      <c r="K80" s="11"/>
      <c r="L80" s="11"/>
      <c r="M80" s="11"/>
      <c r="N80" s="11"/>
    </row>
    <row r="81" spans="1:10" ht="16.2" thickBot="1">
      <c r="B81" s="58" t="s">
        <v>54</v>
      </c>
      <c r="D81" s="134">
        <f>LOOKUP("End of Data",Data!$H$110:'Data'!$H$176,Data!$B$110:'Data'!$B$176)</f>
        <v>44021</v>
      </c>
    </row>
    <row r="82" spans="1:10" ht="16.2" thickBot="1">
      <c r="A82" s="8" t="s">
        <v>313</v>
      </c>
      <c r="B82" s="9"/>
      <c r="C82" s="9"/>
      <c r="D82" s="9"/>
      <c r="E82" s="9"/>
      <c r="F82" s="9"/>
      <c r="G82" s="9"/>
      <c r="H82" s="9"/>
      <c r="I82" s="9"/>
      <c r="J82" s="10"/>
    </row>
    <row r="83" spans="1:10" ht="15">
      <c r="A83" s="377"/>
      <c r="B83" s="609" t="s">
        <v>55</v>
      </c>
      <c r="C83" s="610"/>
      <c r="D83" s="600" t="s">
        <v>268</v>
      </c>
      <c r="E83" s="600"/>
      <c r="F83" s="378" t="s">
        <v>269</v>
      </c>
      <c r="G83" s="611" t="s">
        <v>270</v>
      </c>
      <c r="H83" s="611"/>
      <c r="I83" s="611"/>
      <c r="J83" s="379"/>
    </row>
    <row r="84" spans="1:10">
      <c r="A84" s="380" t="s">
        <v>36</v>
      </c>
      <c r="B84" s="148" t="s">
        <v>271</v>
      </c>
      <c r="C84" s="148" t="s">
        <v>272</v>
      </c>
      <c r="D84" s="149" t="s">
        <v>273</v>
      </c>
      <c r="E84" s="149" t="s">
        <v>274</v>
      </c>
      <c r="F84" s="44" t="s">
        <v>275</v>
      </c>
      <c r="G84" s="150" t="s">
        <v>59</v>
      </c>
      <c r="H84" s="150" t="s">
        <v>58</v>
      </c>
      <c r="I84" s="150" t="s">
        <v>60</v>
      </c>
      <c r="J84" s="381"/>
    </row>
    <row r="85" spans="1:10" ht="52.8">
      <c r="A85" s="382" t="s">
        <v>37</v>
      </c>
      <c r="B85" s="151" t="s">
        <v>62</v>
      </c>
      <c r="C85" s="151" t="s">
        <v>32</v>
      </c>
      <c r="D85" s="152" t="s">
        <v>205</v>
      </c>
      <c r="E85" s="152" t="s">
        <v>56</v>
      </c>
      <c r="F85" s="153" t="s">
        <v>63</v>
      </c>
      <c r="G85" s="154" t="s">
        <v>57</v>
      </c>
      <c r="H85" s="154" t="s">
        <v>206</v>
      </c>
      <c r="I85" s="494" t="s">
        <v>61</v>
      </c>
      <c r="J85" s="383"/>
    </row>
    <row r="86" spans="1:10">
      <c r="A86" s="384"/>
      <c r="B86" s="385" t="s">
        <v>207</v>
      </c>
      <c r="C86" s="386"/>
      <c r="D86" s="387"/>
      <c r="E86" s="387"/>
      <c r="F86" s="44"/>
      <c r="G86" s="50"/>
      <c r="H86" s="50" t="s">
        <v>276</v>
      </c>
      <c r="I86" s="503" t="s">
        <v>202</v>
      </c>
      <c r="J86" s="463"/>
    </row>
    <row r="87" spans="1:10" ht="15.6">
      <c r="A87" s="384" t="s">
        <v>80</v>
      </c>
      <c r="B87" s="390" t="s">
        <v>81</v>
      </c>
      <c r="C87" s="464" t="e">
        <f>IF(B89=0,"",B89)</f>
        <v>#REF!</v>
      </c>
      <c r="D87" s="465">
        <f t="array" ref="D87:D98">TRANSPOSE(Data!C$482:'Data'!N$482)</f>
        <v>-5.1420000000000003</v>
      </c>
      <c r="E87" s="466" t="e">
        <f>IF(C87="","",C87+D87)</f>
        <v>#REF!</v>
      </c>
      <c r="F87" s="177">
        <f>LOOKUP("End of Data",Data!$Q$304:'Data'!$Q$369,Data!E$304:'Data'!E$369)</f>
        <v>56.6</v>
      </c>
      <c r="G87" s="392">
        <f>IF(F87&gt;0,F87,E87)</f>
        <v>56.6</v>
      </c>
      <c r="H87" s="476">
        <f>Data!$C625*100</f>
        <v>2.3593609116502403</v>
      </c>
      <c r="I87" s="394">
        <f t="shared" ref="I87:I98" si="3">(G87*H87)/100</f>
        <v>1.3353982759940359</v>
      </c>
      <c r="J87" s="381"/>
    </row>
    <row r="88" spans="1:10" ht="15.6">
      <c r="A88" s="384" t="s">
        <v>69</v>
      </c>
      <c r="B88" s="390"/>
      <c r="C88" s="464" t="e">
        <f>IF(B89=0,"",B89)</f>
        <v>#REF!</v>
      </c>
      <c r="D88" s="465">
        <v>-4.4300000000000015</v>
      </c>
      <c r="E88" s="466" t="e">
        <f t="shared" ref="E88:E98" si="4">IF(C88="","",C88+D88)</f>
        <v>#REF!</v>
      </c>
      <c r="F88" s="177">
        <f>LOOKUP("End of Data",Data!$Q$304:'Data'!$Q$369,Data!F$304:'Data'!F$369)</f>
        <v>59.4</v>
      </c>
      <c r="G88" s="392">
        <f t="shared" ref="G88:G98" si="5">IF(F88&gt;0,F88,E88)</f>
        <v>59.4</v>
      </c>
      <c r="H88" s="476">
        <f>Data!$D625*100</f>
        <v>2.7614162060868326</v>
      </c>
      <c r="I88" s="394">
        <f t="shared" si="3"/>
        <v>1.6402812264155784</v>
      </c>
      <c r="J88" s="381"/>
    </row>
    <row r="89" spans="1:10" ht="15.6">
      <c r="A89" s="384" t="s">
        <v>70</v>
      </c>
      <c r="B89" s="184" t="e">
        <f>LOOKUP("End of Data",Data!#REF!:'Data'!$H$176,Data!#REF!:'Data'!C$176)</f>
        <v>#REF!</v>
      </c>
      <c r="C89" s="464" t="e">
        <f>IF(B91=0,"",B91)</f>
        <v>#REF!</v>
      </c>
      <c r="D89" s="465">
        <v>-3.5180000000000007</v>
      </c>
      <c r="E89" s="466" t="e">
        <f t="shared" si="4"/>
        <v>#REF!</v>
      </c>
      <c r="F89" s="177">
        <f>LOOKUP("End of Data",Data!$Q$304:'Data'!$Q$369,Data!G$304:'Data'!G$369)</f>
        <v>59.1</v>
      </c>
      <c r="G89" s="392">
        <f t="shared" si="5"/>
        <v>59.1</v>
      </c>
      <c r="H89" s="476">
        <f>Data!$E625*100</f>
        <v>7.0102731692883324</v>
      </c>
      <c r="I89" s="394">
        <f t="shared" si="3"/>
        <v>4.1430714430494042</v>
      </c>
      <c r="J89" s="381"/>
    </row>
    <row r="90" spans="1:10" ht="15.6">
      <c r="A90" s="384" t="s">
        <v>71</v>
      </c>
      <c r="B90" s="407"/>
      <c r="C90" s="464" t="e">
        <f>IF(B91=0,"",B91)</f>
        <v>#REF!</v>
      </c>
      <c r="D90" s="465">
        <v>-2.195999999999998</v>
      </c>
      <c r="E90" s="466" t="e">
        <f t="shared" si="4"/>
        <v>#REF!</v>
      </c>
      <c r="F90" s="177">
        <f>LOOKUP("End of Data",Data!$Q$304:'Data'!$Q$369,Data!H$304:'Data'!H$369)</f>
        <v>59.7</v>
      </c>
      <c r="G90" s="392">
        <f t="shared" si="5"/>
        <v>59.7</v>
      </c>
      <c r="H90" s="476">
        <f>Data!$F625*100</f>
        <v>16.007590559554099</v>
      </c>
      <c r="I90" s="394">
        <f t="shared" si="3"/>
        <v>9.5565315640537989</v>
      </c>
      <c r="J90" s="381"/>
    </row>
    <row r="91" spans="1:10" ht="15.6">
      <c r="A91" s="384" t="s">
        <v>72</v>
      </c>
      <c r="B91" s="184" t="e">
        <f>LOOKUP("End of Data",Data!#REF!:'Data'!$H$176,Data!#REF!:'Data'!D$176)</f>
        <v>#REF!</v>
      </c>
      <c r="C91" s="464" t="e">
        <f>IF(B94=0,"",B94)</f>
        <v>#REF!</v>
      </c>
      <c r="D91" s="465">
        <v>-2.7099999999999982</v>
      </c>
      <c r="E91" s="466" t="e">
        <f t="shared" si="4"/>
        <v>#REF!</v>
      </c>
      <c r="F91" s="177">
        <f>LOOKUP("End of Data",Data!$Q$304:'Data'!$Q$369,Data!I$304:'Data'!I$369)</f>
        <v>61.6</v>
      </c>
      <c r="G91" s="392">
        <f t="shared" si="5"/>
        <v>61.6</v>
      </c>
      <c r="H91" s="476">
        <f>Data!$G625*100</f>
        <v>23.940968006652181</v>
      </c>
      <c r="I91" s="394">
        <f t="shared" si="3"/>
        <v>14.747636292097743</v>
      </c>
      <c r="J91" s="381"/>
    </row>
    <row r="92" spans="1:10" ht="15.6">
      <c r="A92" s="384" t="s">
        <v>73</v>
      </c>
      <c r="B92" s="390"/>
      <c r="C92" s="464" t="e">
        <f>IF(B94=0,"",B94)</f>
        <v>#REF!</v>
      </c>
      <c r="D92" s="465">
        <v>-5.4019999999999992</v>
      </c>
      <c r="E92" s="466" t="e">
        <f t="shared" si="4"/>
        <v>#REF!</v>
      </c>
      <c r="F92" s="177">
        <f>LOOKUP("End of Data",Data!$Q$304:'Data'!$Q$369,Data!J$304:'Data'!J$369)</f>
        <v>59.7</v>
      </c>
      <c r="G92" s="392">
        <f t="shared" si="5"/>
        <v>59.7</v>
      </c>
      <c r="H92" s="476">
        <f>Data!$H625*100</f>
        <v>18.281471668290237</v>
      </c>
      <c r="I92" s="394">
        <f t="shared" si="3"/>
        <v>10.914038585969273</v>
      </c>
      <c r="J92" s="381"/>
    </row>
    <row r="93" spans="1:10" ht="15.6">
      <c r="A93" s="384" t="s">
        <v>74</v>
      </c>
      <c r="B93" s="407"/>
      <c r="C93" s="390" t="e">
        <f>IF(B94=0,"",B94)</f>
        <v>#REF!</v>
      </c>
      <c r="D93" s="465">
        <v>-4.6320000000000032</v>
      </c>
      <c r="E93" s="391" t="e">
        <f t="shared" si="4"/>
        <v>#REF!</v>
      </c>
      <c r="F93" s="177">
        <f>LOOKUP("End of Data",Data!$Q$304:'Data'!$Q$369,Data!K$304:'Data'!K$369)</f>
        <v>60.6</v>
      </c>
      <c r="G93" s="392">
        <f t="shared" si="5"/>
        <v>60.6</v>
      </c>
      <c r="H93" s="476">
        <f>Data!$I625*100</f>
        <v>9.2944658292889653</v>
      </c>
      <c r="I93" s="394">
        <f t="shared" si="3"/>
        <v>5.6324462925491128</v>
      </c>
      <c r="J93" s="381"/>
    </row>
    <row r="94" spans="1:10" ht="15.6">
      <c r="A94" s="384" t="s">
        <v>75</v>
      </c>
      <c r="B94" s="184" t="e">
        <f>LOOKUP("End of Data",Data!#REF!:'Data'!$H$176,Data!#REF!:'Data'!E$176)</f>
        <v>#REF!</v>
      </c>
      <c r="C94" s="390" t="e">
        <f>IF(B96=0,"",B96)</f>
        <v>#REF!</v>
      </c>
      <c r="D94" s="465">
        <v>-6.0240000000000027</v>
      </c>
      <c r="E94" s="391" t="e">
        <f t="shared" si="4"/>
        <v>#REF!</v>
      </c>
      <c r="F94" s="177">
        <f>LOOKUP("End of Data",Data!$Q$304:'Data'!$Q$369,Data!L$304:'Data'!L$369)</f>
        <v>57.6</v>
      </c>
      <c r="G94" s="392">
        <f t="shared" si="5"/>
        <v>57.6</v>
      </c>
      <c r="H94" s="476">
        <f>Data!$J625*100</f>
        <v>6.6316113614878729</v>
      </c>
      <c r="I94" s="394">
        <f t="shared" si="3"/>
        <v>3.8198081442170149</v>
      </c>
      <c r="J94" s="381"/>
    </row>
    <row r="95" spans="1:10" ht="15.6">
      <c r="A95" s="384" t="s">
        <v>76</v>
      </c>
      <c r="B95" s="407"/>
      <c r="C95" s="390" t="e">
        <f>IF(B96=0,"",B96)</f>
        <v>#REF!</v>
      </c>
      <c r="D95" s="465">
        <v>-5.6659999999999986</v>
      </c>
      <c r="E95" s="391" t="e">
        <f t="shared" si="4"/>
        <v>#REF!</v>
      </c>
      <c r="F95" s="177">
        <f>LOOKUP("End of Data",Data!$Q$304:'Data'!$Q$369,Data!M$304:'Data'!M$369)</f>
        <v>55</v>
      </c>
      <c r="G95" s="392">
        <f t="shared" si="5"/>
        <v>55</v>
      </c>
      <c r="H95" s="476">
        <f>Data!$K625*100</f>
        <v>4.1498803462833633</v>
      </c>
      <c r="I95" s="394">
        <f t="shared" si="3"/>
        <v>2.2824341904558496</v>
      </c>
      <c r="J95" s="381"/>
    </row>
    <row r="96" spans="1:10" ht="15.6">
      <c r="A96" s="384" t="s">
        <v>77</v>
      </c>
      <c r="B96" s="184" t="e">
        <f>LOOKUP("End of Data",Data!#REF!:'Data'!$H$176,Data!#REF!:'Data'!F$176)</f>
        <v>#REF!</v>
      </c>
      <c r="C96" s="390" t="e">
        <f>IF(B98=0,"",B98)</f>
        <v>#REF!</v>
      </c>
      <c r="D96" s="465">
        <v>-4.3239999999999981</v>
      </c>
      <c r="E96" s="391" t="e">
        <f t="shared" si="4"/>
        <v>#REF!</v>
      </c>
      <c r="F96" s="177">
        <f>LOOKUP("End of Data",Data!$Q$304:'Data'!$Q$369,Data!N$304:'Data'!N$369)</f>
        <v>54.9</v>
      </c>
      <c r="G96" s="392">
        <f t="shared" si="5"/>
        <v>54.9</v>
      </c>
      <c r="H96" s="476">
        <f>Data!$L625*100</f>
        <v>3.1036254297612453</v>
      </c>
      <c r="I96" s="394">
        <f t="shared" si="3"/>
        <v>1.7038903609389238</v>
      </c>
      <c r="J96" s="381"/>
    </row>
    <row r="97" spans="1:10" ht="15.6">
      <c r="A97" s="384" t="s">
        <v>78</v>
      </c>
      <c r="B97" s="407"/>
      <c r="C97" s="390" t="e">
        <f>IF(B98=0,"",B98)</f>
        <v>#REF!</v>
      </c>
      <c r="D97" s="465">
        <v>-1.321999999999997</v>
      </c>
      <c r="E97" s="391" t="e">
        <f t="shared" si="4"/>
        <v>#REF!</v>
      </c>
      <c r="F97" s="177">
        <f>LOOKUP("End of Data",Data!$Q$304:'Data'!$Q$369,Data!O$304:'Data'!O$369)</f>
        <v>0</v>
      </c>
      <c r="G97" s="392" t="e">
        <f t="shared" si="5"/>
        <v>#REF!</v>
      </c>
      <c r="H97" s="476">
        <f>Data!$M625*100</f>
        <v>2.1590746360747439</v>
      </c>
      <c r="I97" s="394" t="e">
        <f t="shared" si="3"/>
        <v>#REF!</v>
      </c>
      <c r="J97" s="381"/>
    </row>
    <row r="98" spans="1:10" ht="15.6">
      <c r="A98" s="384" t="s">
        <v>79</v>
      </c>
      <c r="B98" s="502" t="e">
        <f>LOOKUP("End of Data",Data!#REF!:'Data'!$H$176,Data!#REF!:'Data'!G$176)</f>
        <v>#REF!</v>
      </c>
      <c r="C98" s="390" t="e">
        <f>IF(B98=0,"",B98)</f>
        <v>#REF!</v>
      </c>
      <c r="D98" s="465">
        <v>7.8000000000002956E-2</v>
      </c>
      <c r="E98" s="391" t="e">
        <f t="shared" si="4"/>
        <v>#REF!</v>
      </c>
      <c r="F98" s="177">
        <f>LOOKUP("End of Data",Data!$Q$304:'Data'!$Q$369,Data!P$304:'Data'!P$369)</f>
        <v>0</v>
      </c>
      <c r="G98" s="392" t="e">
        <f t="shared" si="5"/>
        <v>#REF!</v>
      </c>
      <c r="H98" s="476">
        <f>Data!$N625*100</f>
        <v>4.3002618755818984</v>
      </c>
      <c r="I98" s="394" t="e">
        <f t="shared" si="3"/>
        <v>#REF!</v>
      </c>
      <c r="J98" s="381"/>
    </row>
    <row r="99" spans="1:10" ht="13.8" thickBot="1">
      <c r="A99" s="395"/>
      <c r="B99" s="407"/>
      <c r="C99" s="46"/>
      <c r="D99" s="42"/>
      <c r="E99" s="42"/>
      <c r="F99" s="43"/>
      <c r="G99" s="136" t="s">
        <v>68</v>
      </c>
      <c r="H99" s="133">
        <f>SUM(H87:H98)</f>
        <v>100.00000000000003</v>
      </c>
      <c r="I99" s="133"/>
      <c r="J99" s="482"/>
    </row>
    <row r="100" spans="1:10">
      <c r="A100" s="469"/>
      <c r="B100" s="245"/>
      <c r="C100" s="245"/>
      <c r="D100" s="245"/>
      <c r="E100" s="245"/>
      <c r="F100" s="245"/>
      <c r="G100" s="245"/>
      <c r="H100" s="244"/>
      <c r="I100" s="244"/>
      <c r="J100" s="483"/>
    </row>
    <row r="101" spans="1:10" ht="16.2" thickBot="1">
      <c r="A101" s="399" t="s">
        <v>104</v>
      </c>
      <c r="B101" s="52"/>
      <c r="C101" s="52"/>
      <c r="D101" s="53"/>
      <c r="E101" s="55"/>
      <c r="F101" s="55"/>
      <c r="G101" s="55"/>
      <c r="H101" s="55"/>
      <c r="I101" s="55"/>
      <c r="J101" s="400"/>
    </row>
    <row r="102" spans="1:10" ht="16.2" thickBot="1">
      <c r="A102" s="401"/>
      <c r="B102" s="54"/>
      <c r="C102" s="54"/>
      <c r="D102" s="55"/>
      <c r="E102" s="55"/>
      <c r="F102" s="55"/>
      <c r="G102" s="55"/>
      <c r="H102" s="55"/>
      <c r="I102" s="55"/>
      <c r="J102" s="400"/>
    </row>
    <row r="103" spans="1:10" ht="14.4" thickBot="1">
      <c r="A103" s="402" t="s">
        <v>314</v>
      </c>
      <c r="B103" s="55"/>
      <c r="C103" s="55"/>
      <c r="D103" s="55"/>
      <c r="E103" s="55"/>
      <c r="F103" s="55"/>
      <c r="G103" s="55"/>
      <c r="H103" s="55"/>
      <c r="I103" s="56" t="e">
        <f>SUM(I87:I98)</f>
        <v>#REF!</v>
      </c>
      <c r="J103" s="400"/>
    </row>
    <row r="104" spans="1:10" ht="13.8" thickBot="1">
      <c r="A104" s="403"/>
      <c r="B104" s="53"/>
      <c r="C104" s="53"/>
      <c r="D104" s="404"/>
      <c r="E104" s="53"/>
      <c r="F104" s="53"/>
      <c r="G104" s="53"/>
      <c r="H104" s="53"/>
      <c r="I104" s="53"/>
      <c r="J104" s="405"/>
    </row>
    <row r="105" spans="1:10" ht="13.8">
      <c r="A105" s="51" t="s">
        <v>64</v>
      </c>
      <c r="B105" s="11"/>
      <c r="C105" s="11"/>
      <c r="D105" s="12"/>
      <c r="E105" s="11"/>
      <c r="F105" s="155"/>
      <c r="G105" s="11"/>
      <c r="H105" s="12"/>
      <c r="I105" s="11"/>
      <c r="J105" s="36"/>
    </row>
    <row r="106" spans="1:10">
      <c r="A106" s="212" t="s">
        <v>244</v>
      </c>
      <c r="J106" s="36"/>
    </row>
    <row r="107" spans="1:10">
      <c r="A107" t="s">
        <v>277</v>
      </c>
      <c r="J107" s="36"/>
    </row>
    <row r="108" spans="1:10">
      <c r="A108" s="212" t="s">
        <v>278</v>
      </c>
      <c r="I108" s="11"/>
      <c r="J108" s="36"/>
    </row>
    <row r="109" spans="1:10">
      <c r="A109" s="212" t="s">
        <v>279</v>
      </c>
      <c r="J109" s="36"/>
    </row>
    <row r="110" spans="1:10" ht="15.6">
      <c r="A110" s="38"/>
      <c r="B110" s="36"/>
      <c r="C110" s="38"/>
      <c r="D110" s="36"/>
      <c r="E110" s="376"/>
      <c r="F110" s="38"/>
      <c r="G110" s="39"/>
      <c r="H110" s="318"/>
      <c r="I110" s="36"/>
      <c r="J110" s="36"/>
    </row>
    <row r="111" spans="1:10">
      <c r="A111" s="36"/>
      <c r="B111" s="36"/>
      <c r="C111" s="36"/>
      <c r="D111" s="36"/>
      <c r="E111" s="36"/>
      <c r="F111" s="36"/>
      <c r="G111" s="36"/>
      <c r="H111" s="376"/>
      <c r="I111" s="376"/>
      <c r="J111" s="36"/>
    </row>
    <row r="112" spans="1:10" ht="13.8">
      <c r="A112" s="36"/>
      <c r="B112" s="36"/>
      <c r="C112" s="36"/>
      <c r="D112" s="38"/>
      <c r="E112" s="36"/>
      <c r="F112" s="40"/>
      <c r="G112" s="36"/>
      <c r="H112" s="38"/>
      <c r="I112" s="36"/>
      <c r="J112" s="36"/>
    </row>
    <row r="113" spans="1:10" ht="13.8">
      <c r="A113" s="36"/>
      <c r="B113" s="36"/>
      <c r="C113" s="36"/>
      <c r="D113" s="38"/>
      <c r="E113" s="36"/>
      <c r="F113" s="40"/>
      <c r="G113" s="36"/>
      <c r="H113" s="38"/>
      <c r="I113" s="38"/>
      <c r="J113" s="38"/>
    </row>
    <row r="114" spans="1:10">
      <c r="J114" s="11"/>
    </row>
  </sheetData>
  <mergeCells count="27">
    <mergeCell ref="B83:C83"/>
    <mergeCell ref="D83:E83"/>
    <mergeCell ref="G83:I83"/>
    <mergeCell ref="B52:C52"/>
    <mergeCell ref="D52:E52"/>
    <mergeCell ref="G52:I52"/>
    <mergeCell ref="A12:G12"/>
    <mergeCell ref="A14:G14"/>
    <mergeCell ref="A32:G32"/>
    <mergeCell ref="A22:G22"/>
    <mergeCell ref="A47:G47"/>
    <mergeCell ref="A41:G41"/>
    <mergeCell ref="A43:G43"/>
    <mergeCell ref="A45:G45"/>
    <mergeCell ref="A39:G39"/>
    <mergeCell ref="A24:G24"/>
    <mergeCell ref="A26:G26"/>
    <mergeCell ref="A30:G30"/>
    <mergeCell ref="A35:G35"/>
    <mergeCell ref="A16:G16"/>
    <mergeCell ref="A18:G18"/>
    <mergeCell ref="A28:G28"/>
    <mergeCell ref="A3:C3"/>
    <mergeCell ref="A4:B4"/>
    <mergeCell ref="A5:B5"/>
    <mergeCell ref="A10:G10"/>
    <mergeCell ref="A7:G7"/>
  </mergeCells>
  <phoneticPr fontId="2" type="noConversion"/>
  <hyperlinks>
    <hyperlink ref="A3:C3" location="Documentation!A9" display="Brief description of the futures forecast model" xr:uid="{B15ABEB0-B290-4693-9D28-C9DBE2D28DC0}"/>
    <hyperlink ref="A4:B4" location="Documentation!A20" display="Data and sources" xr:uid="{3F19CA77-2616-43B8-96C7-97E4BE4E59F4}"/>
    <hyperlink ref="A5:B5" location="Documentation!A42" display="Forecast procedures" xr:uid="{1150AE21-40E6-47D1-B3A7-69BB0D2604AE}"/>
  </hyperlinks>
  <pageMargins left="0.25" right="0.25" top="0.5" bottom="0.5" header="0.5" footer="0.5"/>
  <pageSetup scale="70" fitToHeight="4" orientation="landscape" r:id="rId1"/>
  <headerFooter alignWithMargins="0"/>
  <ignoredErrors>
    <ignoredError sqref="B61 C56 E56:E67 F56:F67 G56:G67 I56:I67 I72 C58 C60:C62 C64:C65" evalError="1"/>
    <ignoredError sqref="C57 C66:C67 C59"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10"/>
  <sheetViews>
    <sheetView tabSelected="1" topLeftCell="A30" zoomScale="90" zoomScaleNormal="90" workbookViewId="0">
      <selection activeCell="L45" sqref="L45"/>
    </sheetView>
  </sheetViews>
  <sheetFormatPr defaultRowHeight="13.2"/>
  <cols>
    <col min="1" max="1" width="11.5546875" customWidth="1"/>
    <col min="2" max="2" width="17.109375" customWidth="1"/>
    <col min="3" max="3" width="22.109375" customWidth="1"/>
    <col min="4" max="4" width="11.33203125" customWidth="1"/>
    <col min="5" max="5" width="14.44140625" customWidth="1"/>
    <col min="6" max="6" width="10.44140625" customWidth="1"/>
    <col min="7" max="7" width="13.33203125" customWidth="1"/>
    <col min="8" max="8" width="11.5546875" customWidth="1"/>
    <col min="9" max="9" width="9.6640625" customWidth="1"/>
    <col min="10" max="10" width="12.109375" customWidth="1"/>
    <col min="14" max="14" width="13" customWidth="1"/>
    <col min="15" max="15" width="13.33203125" customWidth="1"/>
    <col min="16" max="16" width="17.5546875" customWidth="1"/>
    <col min="17" max="17" width="22" customWidth="1"/>
  </cols>
  <sheetData>
    <row r="1" spans="1:70" ht="17.399999999999999">
      <c r="A1" s="135" t="s">
        <v>42</v>
      </c>
      <c r="B1" s="25"/>
      <c r="C1" s="25"/>
      <c r="D1" s="160"/>
      <c r="E1" s="25"/>
      <c r="F1" s="25"/>
      <c r="G1" s="25"/>
    </row>
    <row r="2" spans="1:70" ht="17.399999999999999">
      <c r="A2" s="213" t="s">
        <v>12</v>
      </c>
      <c r="B2" s="25"/>
      <c r="C2" s="25"/>
      <c r="D2" s="25"/>
      <c r="E2" s="25"/>
      <c r="F2" s="25"/>
      <c r="G2" s="25"/>
    </row>
    <row r="3" spans="1:70" ht="12.75" customHeight="1">
      <c r="A3" s="213"/>
      <c r="B3" s="25"/>
      <c r="C3" s="25"/>
      <c r="D3" s="25"/>
      <c r="E3" s="25"/>
      <c r="F3" s="25"/>
      <c r="G3" s="25"/>
    </row>
    <row r="4" spans="1:70" ht="15">
      <c r="A4" s="7" t="s">
        <v>315</v>
      </c>
      <c r="B4" s="7"/>
      <c r="C4" s="7"/>
      <c r="D4" s="7"/>
      <c r="E4" s="7"/>
      <c r="F4" s="7"/>
      <c r="G4" s="7"/>
    </row>
    <row r="5" spans="1:70" ht="15.6">
      <c r="A5" s="676" t="s">
        <v>345</v>
      </c>
      <c r="B5" s="677"/>
      <c r="C5" s="677"/>
      <c r="D5" s="677"/>
      <c r="E5" s="677"/>
      <c r="F5" s="677"/>
      <c r="G5" s="677"/>
      <c r="H5" s="677"/>
      <c r="I5" s="27"/>
    </row>
    <row r="6" spans="1:70" ht="15.6">
      <c r="A6" s="676" t="s">
        <v>346</v>
      </c>
      <c r="B6" s="677"/>
      <c r="C6" s="677"/>
      <c r="D6" s="677"/>
      <c r="E6" s="677"/>
      <c r="F6" s="677"/>
      <c r="G6" s="677"/>
      <c r="H6" s="677"/>
      <c r="I6" s="6"/>
    </row>
    <row r="7" spans="1:70" ht="15.6">
      <c r="A7" s="645" t="s">
        <v>316</v>
      </c>
      <c r="B7" s="645"/>
      <c r="C7" s="645"/>
      <c r="D7" s="645"/>
      <c r="E7" s="645"/>
      <c r="F7" s="645"/>
      <c r="G7" s="645"/>
      <c r="H7" s="645"/>
      <c r="I7" s="645"/>
      <c r="J7" s="645"/>
      <c r="K7" s="645"/>
    </row>
    <row r="8" spans="1:70" ht="12.75" customHeight="1">
      <c r="A8" s="2"/>
      <c r="B8" s="7"/>
      <c r="C8" s="7"/>
      <c r="D8" s="7"/>
      <c r="E8" s="7"/>
      <c r="F8" s="7"/>
      <c r="G8" s="7"/>
      <c r="H8" s="7"/>
    </row>
    <row r="9" spans="1:70" ht="15">
      <c r="A9" s="7" t="s">
        <v>317</v>
      </c>
      <c r="B9" s="7"/>
      <c r="C9" s="7"/>
      <c r="D9" s="7"/>
      <c r="F9" s="430"/>
      <c r="G9" s="7"/>
      <c r="H9" s="7"/>
    </row>
    <row r="10" spans="1:70" ht="15.6">
      <c r="A10" s="646" t="s">
        <v>351</v>
      </c>
      <c r="B10" s="678"/>
      <c r="C10" s="678"/>
      <c r="D10" s="678"/>
      <c r="E10" s="678"/>
      <c r="F10" s="678"/>
      <c r="G10" s="678"/>
      <c r="H10" s="678"/>
      <c r="I10" s="678"/>
      <c r="J10" s="678"/>
      <c r="K10" s="678"/>
      <c r="L10" s="678"/>
    </row>
    <row r="11" spans="1:70" ht="15.6">
      <c r="A11" s="646" t="s">
        <v>348</v>
      </c>
      <c r="B11" s="678"/>
      <c r="C11" s="678"/>
      <c r="D11" s="678"/>
      <c r="E11" s="678"/>
      <c r="F11" s="678"/>
      <c r="G11" s="678"/>
      <c r="H11" s="678"/>
      <c r="I11" s="678"/>
      <c r="J11" s="678"/>
      <c r="K11" s="678"/>
      <c r="L11" s="678"/>
    </row>
    <row r="12" spans="1:70" ht="15.6">
      <c r="A12" s="646" t="s">
        <v>352</v>
      </c>
      <c r="B12" s="647"/>
      <c r="C12" s="647"/>
      <c r="D12" s="647"/>
      <c r="E12" s="647"/>
      <c r="F12" s="647"/>
      <c r="G12" s="647"/>
      <c r="H12" s="647"/>
      <c r="I12" s="3"/>
      <c r="J12" s="3"/>
      <c r="K12" s="3"/>
    </row>
    <row r="13" spans="1:70" ht="12.75" customHeight="1">
      <c r="A13" s="26"/>
      <c r="B13" s="3"/>
      <c r="C13" s="7"/>
      <c r="D13" s="7"/>
      <c r="E13" s="7"/>
      <c r="F13" s="7"/>
      <c r="G13" s="7"/>
      <c r="H13" s="7"/>
    </row>
    <row r="14" spans="1:70" ht="15.6">
      <c r="A14" s="28" t="s">
        <v>318</v>
      </c>
      <c r="B14" s="4"/>
      <c r="C14" s="4"/>
      <c r="D14" s="7"/>
      <c r="E14" s="7"/>
      <c r="F14" s="7"/>
      <c r="G14" s="7"/>
      <c r="H14" s="7"/>
    </row>
    <row r="15" spans="1:70" ht="15.6">
      <c r="A15" s="648" t="s">
        <v>319</v>
      </c>
      <c r="B15" s="647"/>
      <c r="C15" s="647"/>
      <c r="D15" s="647"/>
      <c r="E15" s="647"/>
      <c r="F15" s="647"/>
      <c r="G15" s="647"/>
      <c r="H15" s="647"/>
      <c r="I15" s="647"/>
      <c r="J15" s="27"/>
      <c r="K15" s="27"/>
      <c r="L15" s="27"/>
      <c r="M15" s="27"/>
      <c r="N15" s="27"/>
      <c r="O15" s="27"/>
      <c r="P15" s="27"/>
      <c r="Q15" s="27"/>
      <c r="R15" s="27"/>
      <c r="S15" s="27"/>
      <c r="T15" s="27"/>
      <c r="U15" s="27"/>
      <c r="V15" s="27"/>
      <c r="W15" s="27"/>
      <c r="X15" s="27"/>
      <c r="Y15" s="27"/>
      <c r="Z15" s="27"/>
      <c r="AA15" s="27"/>
      <c r="AB15" s="27"/>
      <c r="AC15" s="27"/>
      <c r="AD15" s="27"/>
      <c r="AE15" s="27"/>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row>
    <row r="16" spans="1:70" ht="15.6">
      <c r="A16" s="646" t="s">
        <v>320</v>
      </c>
      <c r="B16" s="678"/>
      <c r="C16" s="678"/>
      <c r="D16" s="678"/>
      <c r="E16" s="678"/>
      <c r="F16" s="678"/>
      <c r="G16" s="678"/>
      <c r="H16" s="678"/>
      <c r="I16" s="678"/>
      <c r="J16" s="678"/>
      <c r="K16" s="27"/>
      <c r="L16" s="27"/>
      <c r="M16" s="27"/>
      <c r="N16" s="27"/>
      <c r="O16" s="27"/>
      <c r="P16" s="27"/>
      <c r="Q16" s="27"/>
      <c r="R16" s="27"/>
      <c r="S16" s="27"/>
      <c r="T16" s="27"/>
      <c r="U16" s="27"/>
      <c r="V16" s="27"/>
      <c r="W16" s="27"/>
      <c r="X16" s="27"/>
      <c r="Y16" s="27"/>
      <c r="Z16" s="27"/>
      <c r="AA16" s="27"/>
      <c r="AB16" s="27"/>
      <c r="AC16" s="27"/>
      <c r="AD16" s="27"/>
      <c r="AE16" s="27"/>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row>
    <row r="17" spans="1:17" ht="12.75" customHeight="1">
      <c r="A17" s="1"/>
      <c r="B17" s="3"/>
      <c r="C17" s="7"/>
      <c r="D17" s="7"/>
      <c r="E17" s="7"/>
      <c r="F17" s="7"/>
      <c r="G17" s="7"/>
      <c r="H17" s="7"/>
    </row>
    <row r="18" spans="1:17" ht="15.6">
      <c r="A18" s="3" t="s">
        <v>321</v>
      </c>
      <c r="B18" s="7"/>
      <c r="C18" s="7"/>
      <c r="E18" s="7"/>
      <c r="F18" s="7"/>
      <c r="G18" s="7"/>
      <c r="H18" s="7"/>
    </row>
    <row r="19" spans="1:17" ht="15.6">
      <c r="A19" s="678" t="s">
        <v>353</v>
      </c>
      <c r="B19" s="678"/>
      <c r="C19" s="678"/>
      <c r="D19" s="678"/>
      <c r="E19" s="678"/>
      <c r="F19" s="678"/>
      <c r="G19" s="678"/>
      <c r="H19" s="7"/>
    </row>
    <row r="20" spans="1:17" ht="15.6">
      <c r="A20" s="678" t="s">
        <v>354</v>
      </c>
      <c r="B20" s="678"/>
      <c r="C20" s="678"/>
      <c r="D20" s="678"/>
      <c r="E20" s="678"/>
      <c r="F20" s="678"/>
      <c r="G20" s="678"/>
      <c r="H20" s="678"/>
      <c r="I20" s="678"/>
    </row>
    <row r="21" spans="1:17" ht="15.6">
      <c r="A21" s="646" t="s">
        <v>355</v>
      </c>
      <c r="B21" s="678"/>
      <c r="C21" s="678"/>
      <c r="D21" s="678"/>
      <c r="E21" s="678"/>
      <c r="F21" s="678"/>
      <c r="G21" s="678"/>
      <c r="H21" s="678"/>
      <c r="I21" s="11"/>
      <c r="J21" s="11"/>
      <c r="K21" s="11"/>
      <c r="L21" s="11"/>
      <c r="M21" s="11"/>
    </row>
    <row r="22" spans="1:17" ht="15" customHeight="1">
      <c r="A22" s="646" t="s">
        <v>356</v>
      </c>
      <c r="B22" s="646"/>
      <c r="C22" s="646"/>
      <c r="D22" s="646"/>
      <c r="E22" s="646"/>
      <c r="F22" s="646"/>
      <c r="G22" s="646"/>
      <c r="H22" s="646"/>
      <c r="I22" s="646"/>
      <c r="J22" s="646"/>
      <c r="K22" s="646"/>
    </row>
    <row r="23" spans="1:17" ht="12.75" customHeight="1">
      <c r="A23" s="59"/>
      <c r="B23" s="59"/>
      <c r="C23" s="59"/>
      <c r="D23" s="59"/>
      <c r="E23" s="59"/>
      <c r="F23" s="59"/>
      <c r="G23" s="59"/>
      <c r="H23" s="11"/>
      <c r="I23" s="11"/>
    </row>
    <row r="24" spans="1:17" ht="15.6">
      <c r="A24" s="4" t="s">
        <v>323</v>
      </c>
      <c r="B24" s="4"/>
      <c r="C24" s="23"/>
      <c r="D24" s="23"/>
      <c r="E24" s="7"/>
      <c r="F24" s="7"/>
      <c r="G24" s="7"/>
      <c r="H24" s="7"/>
    </row>
    <row r="25" spans="1:17" ht="15.6">
      <c r="A25" s="646" t="s">
        <v>358</v>
      </c>
      <c r="B25" s="678"/>
      <c r="C25" s="678"/>
      <c r="D25" s="678"/>
      <c r="E25" s="678"/>
      <c r="F25" s="678"/>
      <c r="G25" s="678"/>
      <c r="H25" s="678"/>
      <c r="I25" s="678"/>
      <c r="J25" s="678"/>
      <c r="K25" s="27"/>
      <c r="L25" s="27"/>
      <c r="M25" s="27"/>
      <c r="N25" s="6"/>
      <c r="O25" s="6"/>
      <c r="P25" s="6"/>
    </row>
    <row r="26" spans="1:17" ht="15.6">
      <c r="A26" s="646" t="s">
        <v>357</v>
      </c>
      <c r="B26" s="678"/>
      <c r="C26" s="678"/>
      <c r="D26" s="678"/>
      <c r="E26" s="678"/>
      <c r="F26" s="678"/>
      <c r="G26" s="678"/>
      <c r="H26" s="678"/>
      <c r="I26" s="678"/>
      <c r="J26" s="678"/>
      <c r="K26" s="27"/>
      <c r="L26" s="27"/>
      <c r="M26" s="27"/>
      <c r="N26" s="6"/>
      <c r="O26" s="6"/>
      <c r="P26" s="6"/>
    </row>
    <row r="27" spans="1:17" ht="15.6">
      <c r="A27" s="369"/>
      <c r="B27" s="355"/>
      <c r="C27" s="355"/>
      <c r="D27" s="355"/>
      <c r="E27" s="355"/>
      <c r="F27" s="355"/>
      <c r="G27" s="355"/>
      <c r="H27" s="355"/>
      <c r="I27" s="355"/>
      <c r="J27" s="355"/>
      <c r="K27" s="27"/>
      <c r="L27" s="27"/>
      <c r="M27" s="27"/>
      <c r="N27" s="6"/>
      <c r="O27" s="6"/>
      <c r="P27" s="6"/>
    </row>
    <row r="28" spans="1:17" ht="15.6">
      <c r="A28" s="4"/>
      <c r="B28" s="3"/>
      <c r="C28" s="7"/>
      <c r="D28" s="7"/>
      <c r="E28" s="7"/>
      <c r="F28" s="7"/>
      <c r="G28" s="7"/>
      <c r="H28" s="7"/>
    </row>
    <row r="29" spans="1:17" ht="19.5" customHeight="1" thickBot="1">
      <c r="A29" s="192" t="s">
        <v>343</v>
      </c>
      <c r="B29" s="192"/>
      <c r="C29" s="192"/>
      <c r="D29" s="192"/>
      <c r="E29" s="192"/>
      <c r="F29" s="192"/>
      <c r="G29" s="192"/>
      <c r="H29" s="59"/>
      <c r="I29" s="214"/>
      <c r="J29" s="61"/>
      <c r="K29" s="61"/>
      <c r="L29" s="61"/>
      <c r="M29" s="61"/>
      <c r="N29" s="61"/>
      <c r="O29" s="61"/>
      <c r="P29" s="61"/>
      <c r="Q29" s="61"/>
    </row>
    <row r="30" spans="1:17" ht="12.75" customHeight="1">
      <c r="A30" s="62" t="s">
        <v>25</v>
      </c>
      <c r="B30" s="356" t="s">
        <v>123</v>
      </c>
      <c r="C30" s="356" t="s">
        <v>120</v>
      </c>
      <c r="D30" s="356" t="s">
        <v>121</v>
      </c>
      <c r="E30" s="356" t="s">
        <v>122</v>
      </c>
      <c r="F30" s="356" t="s">
        <v>27</v>
      </c>
      <c r="G30" s="356" t="s">
        <v>28</v>
      </c>
      <c r="H30" s="51"/>
      <c r="I30" s="61"/>
      <c r="J30" s="61"/>
      <c r="K30" s="61"/>
      <c r="L30" s="61"/>
      <c r="M30" s="61"/>
      <c r="N30" s="61"/>
      <c r="O30" s="61"/>
      <c r="P30" s="61"/>
      <c r="Q30" s="61"/>
    </row>
    <row r="31" spans="1:17" ht="12.75" customHeight="1" thickBot="1">
      <c r="A31" s="113" t="s">
        <v>52</v>
      </c>
      <c r="B31" s="216"/>
      <c r="C31" s="113"/>
      <c r="D31" s="113"/>
      <c r="E31" s="113"/>
      <c r="F31" s="113"/>
      <c r="G31" s="113"/>
      <c r="H31" s="51"/>
      <c r="I31" s="61"/>
      <c r="J31" s="61"/>
      <c r="K31" s="61"/>
      <c r="L31" s="61"/>
      <c r="M31" s="61"/>
      <c r="N31" s="61"/>
      <c r="O31" s="61"/>
      <c r="P31" s="61"/>
      <c r="Q31" s="61"/>
    </row>
    <row r="32" spans="1:17" ht="12.75" customHeight="1">
      <c r="A32" s="62"/>
      <c r="B32" s="215"/>
      <c r="C32" s="651" t="s">
        <v>242</v>
      </c>
      <c r="D32" s="652"/>
      <c r="E32" s="652"/>
      <c r="F32" s="652"/>
      <c r="G32" s="652"/>
      <c r="H32" s="51"/>
      <c r="I32" s="61"/>
      <c r="J32" s="61"/>
      <c r="K32" s="61"/>
      <c r="L32" s="61"/>
      <c r="M32" s="61"/>
      <c r="N32" s="61"/>
      <c r="O32" s="61"/>
      <c r="P32" s="61"/>
      <c r="Q32" s="61"/>
    </row>
    <row r="33" spans="1:17" ht="12.75" customHeight="1">
      <c r="A33" s="214">
        <v>2020</v>
      </c>
      <c r="B33" s="312">
        <v>43958</v>
      </c>
      <c r="C33">
        <v>56.67</v>
      </c>
      <c r="D33" s="325">
        <v>56.95</v>
      </c>
      <c r="E33" s="325">
        <v>57.87</v>
      </c>
      <c r="F33" s="325">
        <v>58.74</v>
      </c>
      <c r="G33" s="325">
        <v>59.46</v>
      </c>
      <c r="H33" s="212"/>
      <c r="I33" s="61"/>
      <c r="J33" s="61"/>
      <c r="K33" s="61"/>
      <c r="L33" s="61"/>
      <c r="M33" s="61"/>
      <c r="N33" s="61"/>
      <c r="O33" s="61"/>
      <c r="P33" s="61"/>
      <c r="Q33" s="61"/>
    </row>
    <row r="34" spans="1:17" ht="12.75" customHeight="1">
      <c r="B34" s="274">
        <f>B33+7</f>
        <v>43965</v>
      </c>
      <c r="C34" s="325">
        <v>57.46</v>
      </c>
      <c r="D34" s="325">
        <v>57.76</v>
      </c>
      <c r="E34" s="325">
        <v>58.56</v>
      </c>
      <c r="F34" s="325">
        <v>59.4</v>
      </c>
      <c r="G34" s="325">
        <v>59.98</v>
      </c>
      <c r="H34" s="212"/>
      <c r="I34" s="61"/>
      <c r="J34" s="61"/>
      <c r="K34" s="61"/>
      <c r="L34" s="61"/>
      <c r="M34" s="61"/>
      <c r="N34" s="61"/>
      <c r="O34" s="61"/>
      <c r="P34" s="61"/>
      <c r="Q34" s="61"/>
    </row>
    <row r="35" spans="1:17" ht="12.75" customHeight="1">
      <c r="B35" s="274">
        <f t="shared" ref="B35:B98" si="0">B34+7</f>
        <v>43972</v>
      </c>
      <c r="C35" s="325">
        <v>58.37</v>
      </c>
      <c r="D35" s="325">
        <v>58.7</v>
      </c>
      <c r="E35" s="325">
        <v>59.47</v>
      </c>
      <c r="F35" s="325">
        <v>60.04</v>
      </c>
      <c r="G35" s="325">
        <v>60.4</v>
      </c>
      <c r="I35" s="61"/>
      <c r="J35" s="61"/>
      <c r="K35" s="61"/>
      <c r="L35" s="61"/>
      <c r="M35" s="61"/>
      <c r="N35" s="61"/>
      <c r="O35" s="61"/>
      <c r="P35" s="61"/>
      <c r="Q35" s="61"/>
    </row>
    <row r="36" spans="1:17" ht="12.75" customHeight="1">
      <c r="B36" s="274">
        <f t="shared" si="0"/>
        <v>43979</v>
      </c>
      <c r="C36" s="325">
        <v>57.2</v>
      </c>
      <c r="D36" s="325">
        <v>57.54</v>
      </c>
      <c r="E36" s="325">
        <v>58.54</v>
      </c>
      <c r="F36" s="325">
        <v>59.45</v>
      </c>
      <c r="G36" s="325">
        <v>60.26</v>
      </c>
      <c r="I36" s="61"/>
      <c r="J36" s="61"/>
      <c r="K36" s="61"/>
      <c r="L36" s="61"/>
      <c r="M36" s="61"/>
      <c r="N36" s="61"/>
      <c r="O36" s="61"/>
      <c r="P36" s="61"/>
      <c r="Q36" s="61"/>
    </row>
    <row r="37" spans="1:17" ht="12.75" customHeight="1">
      <c r="B37" s="274">
        <f t="shared" si="0"/>
        <v>43986</v>
      </c>
      <c r="C37" s="325">
        <v>59.54</v>
      </c>
      <c r="D37" s="325">
        <v>59.58</v>
      </c>
      <c r="E37" s="325">
        <v>60.22</v>
      </c>
      <c r="F37" s="325">
        <v>60.54</v>
      </c>
      <c r="G37" s="325">
        <v>60.87</v>
      </c>
      <c r="I37" s="61"/>
      <c r="J37" s="61"/>
      <c r="K37" s="61"/>
      <c r="L37" s="61"/>
      <c r="M37" s="61"/>
      <c r="N37" s="61"/>
      <c r="O37" s="61"/>
      <c r="P37" s="61"/>
      <c r="Q37" s="61"/>
    </row>
    <row r="38" spans="1:17" ht="12.75" customHeight="1">
      <c r="B38" s="274">
        <f t="shared" si="0"/>
        <v>43993</v>
      </c>
      <c r="C38" s="325">
        <v>59.58</v>
      </c>
      <c r="D38" s="325">
        <v>59.49</v>
      </c>
      <c r="E38" s="325">
        <v>60.02</v>
      </c>
      <c r="F38" s="325">
        <v>60.33</v>
      </c>
      <c r="G38" s="325">
        <v>60.55</v>
      </c>
      <c r="H38" s="212"/>
      <c r="I38" s="61"/>
      <c r="J38" s="61"/>
      <c r="K38" s="61"/>
      <c r="L38" s="61"/>
      <c r="M38" s="61"/>
      <c r="N38" s="61"/>
      <c r="O38" s="61"/>
      <c r="P38" s="61"/>
      <c r="Q38" s="61"/>
    </row>
    <row r="39" spans="1:17" ht="12.75" customHeight="1">
      <c r="B39" s="274">
        <f t="shared" si="0"/>
        <v>44000</v>
      </c>
      <c r="C39" s="325">
        <v>59.37</v>
      </c>
      <c r="D39" s="325">
        <v>59.52</v>
      </c>
      <c r="E39" s="325">
        <v>60.22</v>
      </c>
      <c r="F39" s="325">
        <v>60.73</v>
      </c>
      <c r="G39" s="325">
        <v>61.04</v>
      </c>
      <c r="I39" s="61"/>
      <c r="J39" s="61"/>
      <c r="K39" s="61"/>
      <c r="L39" s="61"/>
      <c r="M39" s="61"/>
      <c r="N39" s="61"/>
      <c r="O39" s="61"/>
      <c r="P39" s="61"/>
      <c r="Q39" s="61"/>
    </row>
    <row r="40" spans="1:17" ht="12.75" customHeight="1">
      <c r="B40" s="274">
        <f t="shared" si="0"/>
        <v>44007</v>
      </c>
      <c r="C40" s="325">
        <v>60.39</v>
      </c>
      <c r="D40" s="325">
        <v>59.7</v>
      </c>
      <c r="E40" s="325">
        <v>60.32</v>
      </c>
      <c r="F40" s="325">
        <v>60.73</v>
      </c>
      <c r="G40" s="325">
        <v>61.01</v>
      </c>
      <c r="I40" s="61"/>
      <c r="J40" s="61"/>
      <c r="K40" s="61"/>
      <c r="L40" s="61"/>
      <c r="M40" s="61"/>
      <c r="N40" s="61"/>
      <c r="O40" s="61"/>
      <c r="P40" s="61"/>
      <c r="Q40" s="61"/>
    </row>
    <row r="41" spans="1:17" ht="12.75" customHeight="1">
      <c r="B41" s="274">
        <f t="shared" si="0"/>
        <v>44014</v>
      </c>
      <c r="C41" s="325">
        <v>63.55</v>
      </c>
      <c r="D41" s="325">
        <v>62.95</v>
      </c>
      <c r="E41" s="325">
        <v>63.67</v>
      </c>
      <c r="F41" s="325">
        <v>64.239999999999995</v>
      </c>
      <c r="G41" s="325">
        <v>64.63</v>
      </c>
      <c r="I41" s="61"/>
      <c r="J41" s="61"/>
      <c r="K41" s="61"/>
      <c r="L41" s="61"/>
      <c r="M41" s="61"/>
      <c r="N41" s="61"/>
      <c r="O41" s="61"/>
      <c r="P41" s="61"/>
      <c r="Q41" s="61"/>
    </row>
    <row r="42" spans="1:17" ht="12.75" customHeight="1">
      <c r="B42" s="274">
        <f t="shared" si="0"/>
        <v>44021</v>
      </c>
      <c r="C42" s="325">
        <v>64.34</v>
      </c>
      <c r="D42" s="325">
        <v>63.89</v>
      </c>
      <c r="E42" s="325">
        <v>64.489999999999995</v>
      </c>
      <c r="F42" s="325">
        <v>65.010000000000005</v>
      </c>
      <c r="G42" s="325">
        <v>65.44</v>
      </c>
      <c r="H42" s="212"/>
      <c r="K42" s="61"/>
      <c r="L42" s="61"/>
      <c r="M42" s="61"/>
      <c r="N42" s="61"/>
      <c r="O42" s="61"/>
      <c r="P42" s="61"/>
      <c r="Q42" s="61"/>
    </row>
    <row r="43" spans="1:17" ht="12.75" customHeight="1">
      <c r="B43" s="274">
        <f t="shared" si="0"/>
        <v>44028</v>
      </c>
      <c r="C43" s="325">
        <v>62.88</v>
      </c>
      <c r="D43" s="325">
        <v>62.54</v>
      </c>
      <c r="E43" s="325">
        <v>63.19</v>
      </c>
      <c r="F43" s="325">
        <v>63.77</v>
      </c>
      <c r="G43" s="325">
        <v>64.28</v>
      </c>
      <c r="H43" s="212"/>
      <c r="K43" s="61"/>
      <c r="L43" s="61"/>
      <c r="M43" s="61"/>
      <c r="N43" s="61"/>
      <c r="O43" s="61"/>
      <c r="P43" s="61"/>
      <c r="Q43" s="61"/>
    </row>
    <row r="44" spans="1:17" ht="12.75" customHeight="1">
      <c r="B44" s="274">
        <f t="shared" si="0"/>
        <v>44035</v>
      </c>
      <c r="C44" s="325">
        <v>61.68</v>
      </c>
      <c r="D44" s="325">
        <v>61.92</v>
      </c>
      <c r="E44" s="325">
        <v>62.63</v>
      </c>
      <c r="F44" s="325">
        <v>63.24</v>
      </c>
      <c r="G44" s="325">
        <v>63.82</v>
      </c>
      <c r="K44" s="61"/>
      <c r="L44" s="61"/>
      <c r="M44" s="61"/>
      <c r="N44" s="61"/>
      <c r="O44" s="61"/>
      <c r="P44" s="61"/>
      <c r="Q44" s="61"/>
    </row>
    <row r="45" spans="1:17" ht="12.75" customHeight="1">
      <c r="B45" s="274">
        <f t="shared" si="0"/>
        <v>44042</v>
      </c>
      <c r="C45" s="325">
        <v>62.82</v>
      </c>
      <c r="D45" s="325">
        <v>63.18</v>
      </c>
      <c r="E45" s="325">
        <v>63.81</v>
      </c>
      <c r="F45" s="325">
        <v>64.459999999999994</v>
      </c>
      <c r="G45" s="325">
        <v>65.010000000000005</v>
      </c>
      <c r="K45" s="61"/>
      <c r="L45" s="61"/>
      <c r="M45" s="61"/>
      <c r="N45" s="61"/>
      <c r="O45" s="61"/>
      <c r="P45" s="61"/>
      <c r="Q45" s="61"/>
    </row>
    <row r="46" spans="1:17" ht="12.75" customHeight="1">
      <c r="B46" s="274">
        <f t="shared" si="0"/>
        <v>44049</v>
      </c>
      <c r="C46" s="325">
        <v>64.41</v>
      </c>
      <c r="D46" s="325">
        <v>64.849999999999994</v>
      </c>
      <c r="E46" s="325">
        <v>65.489999999999995</v>
      </c>
      <c r="F46" s="325">
        <v>65.89</v>
      </c>
      <c r="G46" s="325">
        <v>66.13</v>
      </c>
      <c r="K46" s="61"/>
      <c r="L46" s="61"/>
      <c r="M46" s="61"/>
      <c r="N46" s="61"/>
      <c r="O46" s="61"/>
      <c r="P46" s="61"/>
      <c r="Q46" s="61"/>
    </row>
    <row r="47" spans="1:17" ht="12.75" customHeight="1">
      <c r="B47" s="274">
        <f t="shared" si="0"/>
        <v>44056</v>
      </c>
      <c r="C47" s="325">
        <v>62.43</v>
      </c>
      <c r="D47" s="325">
        <v>62.99</v>
      </c>
      <c r="E47" s="325">
        <v>63.92</v>
      </c>
      <c r="F47" s="325">
        <v>64.63</v>
      </c>
      <c r="G47" s="325">
        <v>65.12</v>
      </c>
      <c r="H47" s="212"/>
      <c r="K47" s="61"/>
      <c r="L47" s="61"/>
      <c r="M47" s="61"/>
      <c r="N47" s="61"/>
      <c r="O47" s="61"/>
      <c r="P47" s="61"/>
      <c r="Q47" s="61"/>
    </row>
    <row r="48" spans="1:17" ht="12.75" customHeight="1">
      <c r="B48" s="274">
        <f t="shared" si="0"/>
        <v>44063</v>
      </c>
      <c r="C48" s="325">
        <v>63.92</v>
      </c>
      <c r="D48" s="325">
        <v>64.52</v>
      </c>
      <c r="E48" s="325">
        <v>65.42</v>
      </c>
      <c r="F48" s="325">
        <v>66.08</v>
      </c>
      <c r="G48" s="325">
        <v>66.44</v>
      </c>
      <c r="H48" s="212"/>
      <c r="I48" s="61"/>
      <c r="J48" s="61"/>
      <c r="K48" s="61"/>
      <c r="L48" s="61"/>
      <c r="M48" s="61"/>
      <c r="N48" s="61"/>
      <c r="O48" s="61"/>
      <c r="P48" s="61"/>
      <c r="Q48" s="61"/>
    </row>
    <row r="49" spans="1:17" ht="12.75" customHeight="1">
      <c r="B49" s="274">
        <f t="shared" si="0"/>
        <v>44070</v>
      </c>
      <c r="C49" s="325">
        <v>64.760000000000005</v>
      </c>
      <c r="D49" s="325">
        <v>65.37</v>
      </c>
      <c r="E49" s="325">
        <v>66.27</v>
      </c>
      <c r="F49" s="325">
        <v>66.959999999999994</v>
      </c>
      <c r="G49" s="325">
        <v>67.44</v>
      </c>
      <c r="I49" s="61"/>
      <c r="J49" s="61"/>
      <c r="K49" s="61"/>
      <c r="L49" s="61"/>
      <c r="M49" s="61"/>
      <c r="N49" s="61"/>
      <c r="O49" s="61"/>
      <c r="P49" s="61"/>
      <c r="Q49" s="61"/>
    </row>
    <row r="50" spans="1:17" ht="12.75" customHeight="1">
      <c r="B50" s="274">
        <f t="shared" si="0"/>
        <v>44077</v>
      </c>
      <c r="C50" s="325">
        <v>63.56</v>
      </c>
      <c r="D50" s="325">
        <v>64.28</v>
      </c>
      <c r="E50" s="325">
        <v>65.289999999999992</v>
      </c>
      <c r="F50" s="325">
        <v>66.150000000000006</v>
      </c>
      <c r="G50" s="325">
        <v>66.91</v>
      </c>
      <c r="H50" s="212"/>
      <c r="I50" s="61"/>
      <c r="J50" s="61"/>
      <c r="K50" s="61"/>
      <c r="L50" s="61"/>
      <c r="M50" s="61"/>
      <c r="N50" s="61"/>
      <c r="O50" s="61"/>
      <c r="P50" s="61"/>
      <c r="Q50" s="61"/>
    </row>
    <row r="51" spans="1:17" ht="12.75" customHeight="1">
      <c r="B51" s="274">
        <f t="shared" si="0"/>
        <v>44084</v>
      </c>
      <c r="C51" s="325">
        <v>63.96</v>
      </c>
      <c r="D51" s="325">
        <v>64.81</v>
      </c>
      <c r="E51" s="325">
        <v>65.819999999999993</v>
      </c>
      <c r="F51" s="325">
        <v>66.63</v>
      </c>
      <c r="G51" s="325">
        <v>67.34</v>
      </c>
      <c r="H51" s="212"/>
      <c r="I51" s="61"/>
      <c r="J51" s="61"/>
      <c r="K51" s="61"/>
      <c r="L51" s="61"/>
      <c r="M51" s="61"/>
      <c r="N51" s="61"/>
      <c r="O51" s="61"/>
      <c r="P51" s="61"/>
      <c r="Q51" s="61"/>
    </row>
    <row r="52" spans="1:17" ht="12.75" customHeight="1">
      <c r="B52" s="274">
        <f t="shared" si="0"/>
        <v>44091</v>
      </c>
      <c r="C52" s="325">
        <v>64.349999999999994</v>
      </c>
      <c r="D52" s="325">
        <v>65.849999999999994</v>
      </c>
      <c r="E52" s="325">
        <v>66.790000000000006</v>
      </c>
      <c r="F52" s="325">
        <v>67.55</v>
      </c>
      <c r="G52" s="325">
        <v>68.180000000000007</v>
      </c>
      <c r="H52" s="212"/>
      <c r="I52" s="61"/>
      <c r="J52" s="217"/>
      <c r="K52" s="61"/>
      <c r="L52" s="61"/>
      <c r="M52" s="61"/>
      <c r="N52" s="61"/>
      <c r="O52" s="61"/>
      <c r="P52" s="61"/>
      <c r="Q52" s="61"/>
    </row>
    <row r="53" spans="1:17" ht="12.75" customHeight="1">
      <c r="B53" s="274">
        <f t="shared" si="0"/>
        <v>44098</v>
      </c>
      <c r="C53" s="325">
        <v>63.97</v>
      </c>
      <c r="D53" s="325">
        <v>65.459999999999994</v>
      </c>
      <c r="E53" s="325">
        <v>66.25</v>
      </c>
      <c r="F53" s="325">
        <v>66.989999999999995</v>
      </c>
      <c r="G53" s="325">
        <v>67.63</v>
      </c>
      <c r="I53" s="61"/>
      <c r="J53" s="61"/>
      <c r="K53" s="61"/>
      <c r="L53" s="61"/>
      <c r="M53" s="61"/>
      <c r="N53" s="61"/>
      <c r="O53" s="61"/>
      <c r="P53" s="61"/>
      <c r="Q53" s="61"/>
    </row>
    <row r="54" spans="1:17" ht="12.75" customHeight="1">
      <c r="B54" s="274">
        <f t="shared" si="0"/>
        <v>44105</v>
      </c>
      <c r="C54" s="325">
        <v>64.203333330000007</v>
      </c>
      <c r="D54" s="325">
        <v>65.91</v>
      </c>
      <c r="E54" s="325">
        <v>66.7</v>
      </c>
      <c r="F54" s="325">
        <v>67.37</v>
      </c>
      <c r="G54" s="325">
        <v>67.959999999999994</v>
      </c>
      <c r="I54" s="61"/>
      <c r="J54" s="61"/>
      <c r="K54" s="61"/>
      <c r="Q54" s="61"/>
    </row>
    <row r="55" spans="1:17" ht="12.75" customHeight="1">
      <c r="A55" s="332">
        <v>2</v>
      </c>
      <c r="B55" s="274">
        <f t="shared" si="0"/>
        <v>44112</v>
      </c>
      <c r="C55" s="325">
        <v>67.819999999999993</v>
      </c>
      <c r="D55" s="325">
        <v>67.17</v>
      </c>
      <c r="E55" s="325">
        <v>69.05</v>
      </c>
      <c r="F55" s="325">
        <v>68.900000000000006</v>
      </c>
      <c r="G55" s="325">
        <v>69.319999999999993</v>
      </c>
      <c r="I55" s="61"/>
      <c r="J55" s="61"/>
      <c r="K55" s="61"/>
      <c r="L55" s="557"/>
      <c r="Q55" s="61"/>
    </row>
    <row r="56" spans="1:17" ht="12.75" customHeight="1">
      <c r="B56" s="274">
        <f t="shared" si="0"/>
        <v>44119</v>
      </c>
      <c r="C56" s="325">
        <v>67.819999999999993</v>
      </c>
      <c r="D56" s="325">
        <v>69.22</v>
      </c>
      <c r="E56" s="325">
        <v>69.930000000000007</v>
      </c>
      <c r="F56" s="325">
        <v>70.650000000000006</v>
      </c>
      <c r="G56" s="325">
        <v>71.209999999999994</v>
      </c>
      <c r="I56" s="61"/>
      <c r="J56" s="61"/>
      <c r="K56" s="61"/>
      <c r="L56" s="557"/>
      <c r="Q56" s="61"/>
    </row>
    <row r="57" spans="1:17" ht="12.75" customHeight="1">
      <c r="B57" s="274">
        <f t="shared" si="0"/>
        <v>44126</v>
      </c>
      <c r="C57" s="325">
        <v>67.819999999999993</v>
      </c>
      <c r="D57" s="325">
        <v>71.94</v>
      </c>
      <c r="E57" s="325">
        <v>72.510000000000005</v>
      </c>
      <c r="F57" s="325">
        <v>73.09</v>
      </c>
      <c r="G57" s="325">
        <v>73.540000000000006</v>
      </c>
      <c r="I57" s="61"/>
      <c r="J57" s="61"/>
      <c r="K57" s="61"/>
      <c r="L57" s="557"/>
      <c r="Q57" s="61"/>
    </row>
    <row r="58" spans="1:17" ht="12.75" customHeight="1">
      <c r="B58" s="274">
        <f t="shared" si="0"/>
        <v>44133</v>
      </c>
      <c r="C58" s="325">
        <v>67.819999999999993</v>
      </c>
      <c r="D58" s="325">
        <v>68.2</v>
      </c>
      <c r="E58" s="325">
        <v>70.8</v>
      </c>
      <c r="F58" s="325">
        <v>71.489999999999995</v>
      </c>
      <c r="G58" s="325">
        <v>71.989999999999995</v>
      </c>
      <c r="I58" s="61"/>
      <c r="J58" s="61"/>
      <c r="K58" s="61"/>
      <c r="L58" s="557"/>
      <c r="Q58" s="61"/>
    </row>
    <row r="59" spans="1:17" ht="12.75" customHeight="1">
      <c r="B59" s="274">
        <f t="shared" si="0"/>
        <v>44140</v>
      </c>
      <c r="C59" s="325"/>
      <c r="D59" s="325">
        <v>70.069999999999993</v>
      </c>
      <c r="E59" s="325">
        <v>71.209999999999994</v>
      </c>
      <c r="F59" s="325">
        <v>72.02</v>
      </c>
      <c r="G59" s="325">
        <v>72.709999999999994</v>
      </c>
      <c r="H59" s="212"/>
      <c r="I59" s="61"/>
      <c r="J59" s="61"/>
      <c r="K59" s="61"/>
      <c r="L59" s="557"/>
      <c r="Q59" s="61"/>
    </row>
    <row r="60" spans="1:17" ht="12.75" customHeight="1">
      <c r="B60" s="274">
        <f t="shared" si="0"/>
        <v>44147</v>
      </c>
      <c r="C60" s="273"/>
      <c r="D60" s="273">
        <v>68.459999999999994</v>
      </c>
      <c r="E60" s="273">
        <v>70.62</v>
      </c>
      <c r="F60" s="273">
        <v>71.56</v>
      </c>
      <c r="G60" s="273">
        <v>72.28</v>
      </c>
      <c r="H60" s="212"/>
      <c r="I60" s="61"/>
      <c r="J60" s="61"/>
      <c r="K60" s="61"/>
      <c r="L60" s="557"/>
      <c r="Q60" s="61"/>
    </row>
    <row r="61" spans="1:17" ht="12.75" customHeight="1">
      <c r="B61" s="274">
        <f t="shared" si="0"/>
        <v>44154</v>
      </c>
      <c r="C61" s="273"/>
      <c r="D61" s="273">
        <v>69.319999999999993</v>
      </c>
      <c r="E61" s="273">
        <v>71.67</v>
      </c>
      <c r="F61" s="273">
        <v>72.569999999999993</v>
      </c>
      <c r="G61" s="273">
        <v>73.27</v>
      </c>
      <c r="I61" s="61"/>
      <c r="J61" s="61"/>
      <c r="K61" s="61"/>
      <c r="L61" s="557"/>
      <c r="Q61" s="61"/>
    </row>
    <row r="62" spans="1:17" ht="12.75" customHeight="1">
      <c r="B62" s="274">
        <f t="shared" si="0"/>
        <v>44161</v>
      </c>
      <c r="C62" s="273"/>
      <c r="D62" s="273">
        <v>69.963499999999996</v>
      </c>
      <c r="E62" s="273">
        <v>71.653499999999994</v>
      </c>
      <c r="F62" s="273">
        <v>71.518500000000003</v>
      </c>
      <c r="G62" s="273">
        <v>73.197999999999993</v>
      </c>
      <c r="I62" s="61"/>
      <c r="J62" s="61"/>
      <c r="K62" s="61"/>
      <c r="L62" s="557"/>
      <c r="Q62" s="61"/>
    </row>
    <row r="63" spans="1:17" ht="12.75" customHeight="1">
      <c r="B63" s="274">
        <f t="shared" si="0"/>
        <v>44168</v>
      </c>
      <c r="C63" s="273"/>
      <c r="D63" s="273">
        <v>69.963499999999996</v>
      </c>
      <c r="E63" s="273">
        <v>71.11</v>
      </c>
      <c r="F63" s="273">
        <v>72</v>
      </c>
      <c r="G63" s="273">
        <v>72.760000000000005</v>
      </c>
      <c r="I63" s="61"/>
      <c r="J63" s="61"/>
      <c r="K63" s="61"/>
      <c r="L63" s="557"/>
      <c r="Q63" s="61"/>
    </row>
    <row r="64" spans="1:17" ht="12.75" customHeight="1">
      <c r="A64" s="332">
        <v>2</v>
      </c>
      <c r="B64" s="274">
        <f t="shared" si="0"/>
        <v>44175</v>
      </c>
      <c r="C64" s="273"/>
      <c r="D64" s="273">
        <v>69.963499999999996</v>
      </c>
      <c r="E64" s="273">
        <v>74.260000000000005</v>
      </c>
      <c r="F64" s="273">
        <v>75.040000000000006</v>
      </c>
      <c r="G64" s="273">
        <v>75.73</v>
      </c>
      <c r="H64" s="212"/>
      <c r="I64" s="61"/>
      <c r="J64" s="61"/>
      <c r="K64" s="61"/>
      <c r="L64" s="557"/>
      <c r="Q64" s="61"/>
    </row>
    <row r="65" spans="1:17" ht="12.75" customHeight="1">
      <c r="B65" s="274">
        <f t="shared" si="0"/>
        <v>44182</v>
      </c>
      <c r="C65" s="273"/>
      <c r="D65" s="273">
        <v>69.963499999999996</v>
      </c>
      <c r="E65" s="273">
        <v>76.2</v>
      </c>
      <c r="F65" s="273">
        <v>77.89</v>
      </c>
      <c r="G65" s="273">
        <v>78.48</v>
      </c>
      <c r="I65" s="61"/>
      <c r="J65" s="61"/>
      <c r="K65" s="61"/>
      <c r="L65" s="557"/>
      <c r="Q65" s="61"/>
    </row>
    <row r="66" spans="1:17" ht="12.75" customHeight="1">
      <c r="B66" s="274">
        <f t="shared" si="0"/>
        <v>44189</v>
      </c>
      <c r="C66" s="273"/>
      <c r="D66" s="273">
        <v>69.963499999999996</v>
      </c>
      <c r="E66" s="273">
        <v>76.2</v>
      </c>
      <c r="F66" s="273">
        <v>76.86</v>
      </c>
      <c r="G66" s="273">
        <v>77.41</v>
      </c>
      <c r="I66" s="61"/>
      <c r="J66" s="61"/>
      <c r="K66" s="61"/>
      <c r="L66" s="557"/>
      <c r="Q66" s="61"/>
    </row>
    <row r="67" spans="1:17" ht="12.75" customHeight="1">
      <c r="B67" s="274">
        <f t="shared" si="0"/>
        <v>44196</v>
      </c>
      <c r="C67" s="273"/>
      <c r="D67" s="273">
        <v>69.963499999999996</v>
      </c>
      <c r="E67" s="273">
        <v>78.12</v>
      </c>
      <c r="F67">
        <v>78.7</v>
      </c>
      <c r="G67" s="273">
        <v>79.17</v>
      </c>
      <c r="I67" s="61"/>
      <c r="J67" s="61"/>
      <c r="K67" s="61"/>
      <c r="L67" s="557"/>
      <c r="Q67" s="61"/>
    </row>
    <row r="68" spans="1:17" ht="13.5" customHeight="1">
      <c r="A68" s="546">
        <v>2021</v>
      </c>
      <c r="B68" s="274">
        <f t="shared" si="0"/>
        <v>44203</v>
      </c>
      <c r="D68" s="273"/>
      <c r="E68" s="273">
        <v>79.760000000000005</v>
      </c>
      <c r="F68">
        <v>80.59</v>
      </c>
      <c r="G68" s="273">
        <v>81.25</v>
      </c>
      <c r="H68" s="212"/>
      <c r="I68" s="61"/>
      <c r="J68" s="61"/>
      <c r="K68" s="61"/>
      <c r="L68" s="557"/>
      <c r="Q68" s="61"/>
    </row>
    <row r="69" spans="1:17" ht="12.75" customHeight="1">
      <c r="B69" s="274">
        <f t="shared" si="0"/>
        <v>44210</v>
      </c>
      <c r="D69" s="273"/>
      <c r="E69" s="273">
        <v>81.150000000000006</v>
      </c>
      <c r="F69" s="273">
        <v>82</v>
      </c>
      <c r="G69" s="273">
        <v>8.2750000000000004</v>
      </c>
      <c r="H69" s="212"/>
      <c r="I69" s="61"/>
      <c r="J69" s="61"/>
      <c r="K69" s="61"/>
      <c r="L69" s="557"/>
      <c r="Q69" s="61"/>
    </row>
    <row r="70" spans="1:17" ht="12.75" customHeight="1">
      <c r="B70" s="274">
        <f t="shared" si="0"/>
        <v>44217</v>
      </c>
      <c r="D70" s="273"/>
      <c r="E70" s="273">
        <v>82.57</v>
      </c>
      <c r="F70" s="273">
        <v>83.5</v>
      </c>
      <c r="G70" s="273">
        <v>84.3</v>
      </c>
      <c r="I70" s="61"/>
      <c r="J70" s="61"/>
      <c r="K70" s="61"/>
      <c r="L70" s="557"/>
      <c r="Q70" s="61"/>
    </row>
    <row r="71" spans="1:17" ht="12.75" customHeight="1">
      <c r="B71" s="274">
        <f t="shared" si="0"/>
        <v>44224</v>
      </c>
      <c r="D71" s="273"/>
      <c r="E71" s="273">
        <v>79.930000000000007</v>
      </c>
      <c r="F71" s="273">
        <v>81.13</v>
      </c>
      <c r="G71" s="273">
        <v>82.06</v>
      </c>
      <c r="I71" s="61"/>
      <c r="J71" s="61"/>
      <c r="K71" s="61"/>
      <c r="L71" s="557"/>
      <c r="Q71" s="61"/>
    </row>
    <row r="72" spans="1:17" ht="12.75" customHeight="1">
      <c r="B72" s="274">
        <f t="shared" si="0"/>
        <v>44231</v>
      </c>
      <c r="D72" s="273"/>
      <c r="E72" s="273">
        <v>84.28</v>
      </c>
      <c r="F72" s="273">
        <v>85.49</v>
      </c>
      <c r="G72" s="273">
        <v>86.210000000000008</v>
      </c>
      <c r="H72" s="212"/>
      <c r="I72" s="61"/>
      <c r="J72" s="61"/>
      <c r="K72" s="61"/>
      <c r="L72" s="557"/>
      <c r="Q72" s="61"/>
    </row>
    <row r="73" spans="1:17" ht="12.75" customHeight="1">
      <c r="B73" s="274">
        <f t="shared" si="0"/>
        <v>44238</v>
      </c>
      <c r="D73" s="273"/>
      <c r="E73" s="273">
        <v>86.41</v>
      </c>
      <c r="F73" s="273">
        <v>87.87</v>
      </c>
      <c r="G73" s="273">
        <v>88.66</v>
      </c>
      <c r="H73" s="212"/>
      <c r="I73" s="61"/>
      <c r="J73" s="61"/>
      <c r="K73" s="61"/>
      <c r="L73" s="557"/>
      <c r="Q73" s="61"/>
    </row>
    <row r="74" spans="1:17" ht="12.75" customHeight="1">
      <c r="B74" s="274">
        <f t="shared" si="0"/>
        <v>44245</v>
      </c>
      <c r="D74" s="273"/>
      <c r="E74" s="273">
        <v>88.73</v>
      </c>
      <c r="F74" s="273">
        <v>90.3</v>
      </c>
      <c r="G74" s="273">
        <v>91.04</v>
      </c>
      <c r="I74" s="61"/>
      <c r="J74" s="61"/>
      <c r="K74" s="61"/>
      <c r="L74" s="557"/>
      <c r="Q74" s="61"/>
    </row>
    <row r="75" spans="1:17" ht="12.75" customHeight="1">
      <c r="B75" s="274">
        <f t="shared" si="0"/>
        <v>44252</v>
      </c>
      <c r="D75" s="273"/>
      <c r="E75" s="273">
        <v>88.24</v>
      </c>
      <c r="F75" s="273">
        <v>89.69</v>
      </c>
      <c r="G75" s="273">
        <v>90.37</v>
      </c>
      <c r="I75" s="61"/>
      <c r="J75" s="61"/>
      <c r="K75" s="61"/>
      <c r="L75" s="557"/>
      <c r="Q75" s="61"/>
    </row>
    <row r="76" spans="1:17" ht="12.75" customHeight="1">
      <c r="B76" s="274">
        <f t="shared" si="0"/>
        <v>44259</v>
      </c>
      <c r="D76" s="273"/>
      <c r="E76" s="273">
        <v>86.48</v>
      </c>
      <c r="F76" s="273">
        <v>87.14</v>
      </c>
      <c r="G76" s="273">
        <v>88.13</v>
      </c>
      <c r="H76" s="212"/>
      <c r="I76" s="61"/>
      <c r="J76" s="61"/>
      <c r="K76" s="61"/>
      <c r="L76" s="557"/>
      <c r="Q76" s="61"/>
    </row>
    <row r="77" spans="1:17" ht="12.75" customHeight="1">
      <c r="A77" s="332">
        <v>2</v>
      </c>
      <c r="B77" s="274">
        <f t="shared" si="0"/>
        <v>44266</v>
      </c>
      <c r="D77" s="273"/>
      <c r="E77" s="273">
        <v>86.48</v>
      </c>
      <c r="F77" s="273">
        <v>88.350000000000009</v>
      </c>
      <c r="G77" s="273">
        <v>89.2</v>
      </c>
      <c r="H77" s="212"/>
      <c r="I77" s="61"/>
      <c r="J77" s="61"/>
      <c r="K77" s="61"/>
      <c r="L77" s="557"/>
      <c r="Q77" s="61"/>
    </row>
    <row r="78" spans="1:17" ht="12.75" customHeight="1">
      <c r="B78" s="274">
        <f t="shared" si="0"/>
        <v>44273</v>
      </c>
      <c r="D78" s="273"/>
      <c r="E78" s="273">
        <v>86.48</v>
      </c>
      <c r="F78" s="273">
        <v>85.45</v>
      </c>
      <c r="G78" s="273">
        <v>86.419999999999987</v>
      </c>
      <c r="I78" s="61"/>
      <c r="J78" s="61"/>
      <c r="K78" s="61"/>
      <c r="L78" s="557"/>
      <c r="Q78" s="61"/>
    </row>
    <row r="79" spans="1:17" ht="12.75" customHeight="1">
      <c r="B79" s="274">
        <f t="shared" si="0"/>
        <v>44280</v>
      </c>
      <c r="D79" s="273"/>
      <c r="E79" s="273">
        <v>86.48</v>
      </c>
      <c r="F79" s="273">
        <v>78.44</v>
      </c>
      <c r="G79" s="273">
        <v>79.52</v>
      </c>
      <c r="I79" s="61"/>
      <c r="J79" s="61"/>
      <c r="K79" s="61"/>
      <c r="L79" s="557"/>
      <c r="Q79" s="61"/>
    </row>
    <row r="80" spans="1:17" ht="12.75" customHeight="1">
      <c r="B80" s="274">
        <f t="shared" si="0"/>
        <v>44287</v>
      </c>
      <c r="D80" s="273"/>
      <c r="E80" s="273"/>
      <c r="F80" s="273">
        <v>77.95</v>
      </c>
      <c r="G80" s="273">
        <v>79.27</v>
      </c>
      <c r="I80" s="61"/>
      <c r="J80" s="61"/>
      <c r="K80" s="61"/>
      <c r="L80" s="557"/>
      <c r="Q80" s="61"/>
    </row>
    <row r="81" spans="1:17" ht="12.75" customHeight="1">
      <c r="B81" s="274">
        <f t="shared" si="0"/>
        <v>44294</v>
      </c>
      <c r="D81" s="273"/>
      <c r="E81" s="273"/>
      <c r="F81" s="273">
        <v>81.41</v>
      </c>
      <c r="G81" s="273">
        <v>82.66</v>
      </c>
      <c r="H81" s="325"/>
      <c r="I81" s="61"/>
      <c r="J81" s="61"/>
      <c r="K81" s="61"/>
      <c r="L81" s="61"/>
      <c r="M81" s="61"/>
      <c r="N81" s="61"/>
      <c r="O81" s="61"/>
      <c r="P81" s="61"/>
      <c r="Q81" s="61"/>
    </row>
    <row r="82" spans="1:17" ht="12.75" customHeight="1">
      <c r="B82" s="274">
        <f t="shared" si="0"/>
        <v>44301</v>
      </c>
      <c r="D82" s="273"/>
      <c r="E82" s="273"/>
      <c r="F82" s="273">
        <v>85.02</v>
      </c>
      <c r="G82" s="273">
        <v>86.26</v>
      </c>
      <c r="H82" s="212"/>
      <c r="I82" s="61"/>
      <c r="J82" s="61"/>
      <c r="K82" s="61"/>
      <c r="L82" s="61"/>
      <c r="M82" s="61"/>
      <c r="N82" s="61"/>
      <c r="O82" s="61"/>
      <c r="P82" s="61"/>
      <c r="Q82" s="61"/>
    </row>
    <row r="83" spans="1:17" ht="12.75" customHeight="1">
      <c r="B83" s="274">
        <f t="shared" si="0"/>
        <v>44308</v>
      </c>
      <c r="D83" s="273"/>
      <c r="E83" s="273"/>
      <c r="F83" s="273">
        <v>84.64</v>
      </c>
      <c r="G83" s="273">
        <v>86.05</v>
      </c>
      <c r="I83" s="61"/>
      <c r="J83" s="61"/>
      <c r="K83" s="61"/>
      <c r="L83" s="61"/>
      <c r="M83" s="61"/>
      <c r="N83" s="61"/>
      <c r="O83" s="61"/>
      <c r="P83" s="61"/>
      <c r="Q83" s="61"/>
    </row>
    <row r="84" spans="1:17" ht="12.75" customHeight="1">
      <c r="B84" s="274">
        <f t="shared" si="0"/>
        <v>44315</v>
      </c>
      <c r="D84" s="273"/>
      <c r="E84" s="273"/>
      <c r="F84" s="273">
        <v>85.89</v>
      </c>
      <c r="G84" s="273">
        <v>86.54</v>
      </c>
      <c r="I84" s="61"/>
      <c r="J84" s="61"/>
      <c r="K84" s="61"/>
      <c r="L84" s="61"/>
      <c r="M84" s="61"/>
      <c r="N84" s="61"/>
      <c r="O84" s="61"/>
      <c r="P84" s="61"/>
      <c r="Q84" s="61"/>
    </row>
    <row r="85" spans="1:17" ht="12.75" customHeight="1">
      <c r="B85" s="274">
        <f t="shared" si="0"/>
        <v>44322</v>
      </c>
      <c r="D85" s="273"/>
      <c r="E85" s="273"/>
      <c r="F85" s="273">
        <v>83.678569999999993</v>
      </c>
      <c r="G85" s="273">
        <v>90.58</v>
      </c>
      <c r="I85" s="61"/>
      <c r="J85" s="61"/>
      <c r="K85" s="61"/>
      <c r="L85" s="61"/>
      <c r="M85" s="61"/>
      <c r="N85" s="61"/>
      <c r="O85" s="61"/>
      <c r="P85" s="61"/>
      <c r="Q85" s="61"/>
    </row>
    <row r="86" spans="1:17" ht="12.75" customHeight="1">
      <c r="A86" s="332">
        <v>2</v>
      </c>
      <c r="B86" s="274">
        <f t="shared" si="0"/>
        <v>44329</v>
      </c>
      <c r="D86" s="273"/>
      <c r="E86" s="273"/>
      <c r="F86" s="273">
        <v>83.678569999999993</v>
      </c>
      <c r="G86" s="273">
        <v>84.98</v>
      </c>
      <c r="H86" s="212"/>
      <c r="I86" s="61"/>
      <c r="J86" s="61"/>
      <c r="K86" s="61"/>
      <c r="L86" s="61"/>
      <c r="M86" s="61"/>
      <c r="N86" s="61"/>
      <c r="O86" s="61"/>
      <c r="P86" s="61"/>
      <c r="Q86" s="61"/>
    </row>
    <row r="87" spans="1:17" ht="12.75" customHeight="1">
      <c r="B87" s="274">
        <f t="shared" si="0"/>
        <v>44336</v>
      </c>
      <c r="D87" s="273"/>
      <c r="E87" s="273"/>
      <c r="F87" s="273">
        <v>83.678569999999993</v>
      </c>
      <c r="G87" s="273">
        <v>81.53</v>
      </c>
      <c r="I87" s="61"/>
      <c r="J87" s="61"/>
      <c r="K87" s="61"/>
      <c r="L87" s="61"/>
      <c r="M87" s="61"/>
      <c r="N87" s="61"/>
      <c r="O87" s="61"/>
      <c r="P87" s="61"/>
      <c r="Q87" s="61"/>
    </row>
    <row r="88" spans="1:17" ht="12.75" customHeight="1">
      <c r="B88" s="274">
        <f t="shared" si="0"/>
        <v>44343</v>
      </c>
      <c r="D88" s="273"/>
      <c r="E88" s="273"/>
      <c r="F88" s="273">
        <v>83.678569999999993</v>
      </c>
      <c r="G88" s="273">
        <v>82.61</v>
      </c>
      <c r="I88" s="61"/>
      <c r="J88" s="61"/>
      <c r="K88" s="61"/>
      <c r="L88" s="61"/>
      <c r="M88" s="61"/>
      <c r="N88" s="61"/>
      <c r="O88" s="61"/>
      <c r="P88" s="61"/>
      <c r="Q88" s="61"/>
    </row>
    <row r="89" spans="1:17" ht="12.75" customHeight="1">
      <c r="B89" s="274">
        <f t="shared" si="0"/>
        <v>44350</v>
      </c>
      <c r="D89" s="273"/>
      <c r="E89" s="273"/>
      <c r="F89" s="273">
        <v>84.21</v>
      </c>
      <c r="G89" s="273">
        <v>85.18</v>
      </c>
      <c r="I89" s="61"/>
      <c r="J89" s="61"/>
      <c r="K89" s="61"/>
      <c r="L89" s="61"/>
      <c r="M89" s="61"/>
      <c r="N89" s="61"/>
      <c r="O89" s="61"/>
      <c r="P89" s="61"/>
      <c r="Q89" s="61"/>
    </row>
    <row r="90" spans="1:17" ht="12.75" customHeight="1">
      <c r="B90" s="274">
        <f t="shared" si="0"/>
        <v>44357</v>
      </c>
      <c r="D90" s="273"/>
      <c r="E90" s="273"/>
      <c r="F90" s="273">
        <v>87.36</v>
      </c>
      <c r="G90" s="273">
        <v>89.26</v>
      </c>
      <c r="I90" s="61"/>
      <c r="J90" s="61"/>
      <c r="K90" s="61"/>
      <c r="L90" s="61"/>
      <c r="M90" s="61"/>
      <c r="N90" s="61"/>
      <c r="O90" s="61"/>
      <c r="P90" s="61"/>
      <c r="Q90" s="61"/>
    </row>
    <row r="91" spans="1:17" ht="12.75" customHeight="1">
      <c r="B91" s="274">
        <f t="shared" si="0"/>
        <v>44364</v>
      </c>
      <c r="D91" s="273"/>
      <c r="E91" s="273"/>
      <c r="F91" s="273"/>
      <c r="G91" s="273">
        <v>84.06</v>
      </c>
      <c r="I91" s="61"/>
      <c r="J91" s="61"/>
      <c r="K91" s="61"/>
      <c r="L91" s="61"/>
      <c r="M91" s="61"/>
      <c r="N91" s="61"/>
      <c r="O91" s="61"/>
      <c r="P91" s="61"/>
      <c r="Q91" s="61"/>
    </row>
    <row r="92" spans="1:17" ht="12.75" customHeight="1">
      <c r="B92" s="274">
        <f t="shared" si="0"/>
        <v>44371</v>
      </c>
      <c r="D92" s="273"/>
      <c r="E92" s="273"/>
      <c r="F92" s="273"/>
      <c r="G92" s="273">
        <v>86.73</v>
      </c>
      <c r="I92" s="61"/>
      <c r="J92" s="61"/>
      <c r="K92" s="61"/>
      <c r="L92" s="61"/>
      <c r="M92" s="61"/>
      <c r="N92" s="61"/>
      <c r="O92" s="61"/>
      <c r="P92" s="61"/>
      <c r="Q92" s="61"/>
    </row>
    <row r="93" spans="1:17" ht="12.75" customHeight="1">
      <c r="B93" s="274">
        <f t="shared" si="0"/>
        <v>44378</v>
      </c>
      <c r="D93" s="273"/>
      <c r="E93" s="273"/>
      <c r="F93" s="273"/>
      <c r="G93" s="273">
        <v>86.12818</v>
      </c>
      <c r="I93" s="61"/>
      <c r="J93" s="61"/>
      <c r="K93" s="61"/>
      <c r="L93" s="61"/>
      <c r="M93" s="61"/>
      <c r="N93" s="61"/>
      <c r="O93" s="61"/>
      <c r="P93" s="61"/>
      <c r="Q93" s="61"/>
    </row>
    <row r="94" spans="1:17" ht="12.75" customHeight="1">
      <c r="A94" s="332">
        <v>2</v>
      </c>
      <c r="B94" s="274">
        <f t="shared" si="0"/>
        <v>44385</v>
      </c>
      <c r="D94" s="273"/>
      <c r="E94" s="273"/>
      <c r="F94" s="273"/>
      <c r="G94">
        <v>85.88</v>
      </c>
      <c r="I94" s="61"/>
      <c r="J94" s="61"/>
      <c r="K94" s="61"/>
      <c r="L94" s="61"/>
      <c r="M94" s="61"/>
      <c r="N94" s="61"/>
      <c r="O94" s="61"/>
      <c r="P94" s="61"/>
      <c r="Q94" s="61"/>
    </row>
    <row r="95" spans="1:17" ht="12.75" customHeight="1">
      <c r="B95" s="274">
        <f t="shared" si="0"/>
        <v>44392</v>
      </c>
      <c r="D95" s="273"/>
      <c r="E95" s="273"/>
      <c r="F95" s="273"/>
      <c r="G95">
        <v>86.63</v>
      </c>
      <c r="I95" s="61"/>
      <c r="J95" s="61"/>
      <c r="K95" s="61"/>
      <c r="L95" s="61"/>
      <c r="M95" s="61"/>
      <c r="N95" s="61"/>
      <c r="O95" s="61"/>
      <c r="P95" s="61"/>
      <c r="Q95" s="61"/>
    </row>
    <row r="96" spans="1:17" ht="12.75" customHeight="1">
      <c r="B96" s="274">
        <f t="shared" si="0"/>
        <v>44399</v>
      </c>
      <c r="D96" s="273"/>
      <c r="E96" s="273"/>
      <c r="F96" s="273"/>
      <c r="G96">
        <v>86.38</v>
      </c>
      <c r="I96" s="61"/>
      <c r="J96" s="61"/>
      <c r="K96" s="61"/>
      <c r="L96" s="61"/>
      <c r="M96" s="61"/>
      <c r="N96" s="61"/>
      <c r="O96" s="61"/>
      <c r="P96" s="61"/>
      <c r="Q96" s="61"/>
    </row>
    <row r="97" spans="1:17" ht="12.75" customHeight="1">
      <c r="B97" s="274">
        <f t="shared" si="0"/>
        <v>44406</v>
      </c>
      <c r="D97" s="273"/>
      <c r="E97" s="273"/>
      <c r="F97" s="273"/>
      <c r="G97">
        <v>86.03</v>
      </c>
      <c r="H97" s="212"/>
      <c r="I97" s="61"/>
      <c r="J97" s="61"/>
      <c r="K97" s="61"/>
      <c r="L97" s="61"/>
      <c r="M97" s="61"/>
      <c r="N97" s="61"/>
      <c r="O97" s="61"/>
      <c r="P97" s="61"/>
      <c r="Q97" s="61"/>
    </row>
    <row r="98" spans="1:17" ht="12.75" customHeight="1">
      <c r="B98" s="274">
        <f t="shared" si="0"/>
        <v>44413</v>
      </c>
      <c r="D98" s="273"/>
      <c r="E98" s="273"/>
      <c r="F98" s="273"/>
      <c r="G98">
        <v>85.01</v>
      </c>
      <c r="H98" s="212" t="s">
        <v>45</v>
      </c>
      <c r="I98" s="61"/>
      <c r="J98" s="61"/>
      <c r="K98" s="61"/>
      <c r="L98" s="61"/>
      <c r="M98" s="61"/>
      <c r="N98" s="61"/>
      <c r="O98" s="61"/>
      <c r="P98" s="61"/>
      <c r="Q98" s="61"/>
    </row>
    <row r="99" spans="1:17" ht="12.75" customHeight="1" thickBot="1">
      <c r="A99" s="10"/>
      <c r="B99" s="297"/>
      <c r="C99" s="10"/>
      <c r="D99" s="311"/>
      <c r="E99" s="311"/>
      <c r="F99" s="311"/>
      <c r="G99" s="311"/>
      <c r="I99" s="61"/>
      <c r="J99" s="61"/>
      <c r="K99" s="61"/>
      <c r="L99" s="61"/>
      <c r="M99" s="61"/>
      <c r="N99" s="61"/>
      <c r="O99" s="61"/>
      <c r="P99" s="61"/>
      <c r="Q99" s="61"/>
    </row>
    <row r="100" spans="1:17" ht="14.25" customHeight="1">
      <c r="A100" s="333" t="s">
        <v>324</v>
      </c>
      <c r="B100" s="109"/>
      <c r="C100" s="109"/>
      <c r="D100" s="109"/>
      <c r="E100" s="104"/>
      <c r="F100" s="104"/>
      <c r="G100" s="104"/>
      <c r="H100" s="51"/>
      <c r="I100" s="61"/>
      <c r="J100" s="61"/>
      <c r="K100" s="61"/>
      <c r="L100" s="61"/>
      <c r="M100" s="61"/>
      <c r="N100" s="61"/>
      <c r="O100" s="61"/>
      <c r="P100" s="61"/>
      <c r="Q100" s="61"/>
    </row>
    <row r="101" spans="1:17" ht="12.75" customHeight="1">
      <c r="A101" s="41" t="s">
        <v>325</v>
      </c>
      <c r="B101" s="109"/>
      <c r="C101" s="109"/>
      <c r="D101" s="109"/>
      <c r="E101" s="104"/>
      <c r="F101" s="104"/>
      <c r="G101" s="104"/>
      <c r="H101" s="51"/>
      <c r="I101" s="61"/>
      <c r="J101" s="61"/>
      <c r="K101" s="61"/>
      <c r="L101" s="61"/>
      <c r="M101" s="61"/>
      <c r="N101" s="61"/>
      <c r="O101" s="61"/>
      <c r="P101" s="61"/>
      <c r="Q101" s="61"/>
    </row>
    <row r="102" spans="1:17" ht="12.75" customHeight="1">
      <c r="A102" s="333" t="s">
        <v>246</v>
      </c>
      <c r="B102" s="109"/>
      <c r="C102" s="109"/>
      <c r="D102" s="109"/>
      <c r="E102" s="104"/>
      <c r="F102" s="104"/>
      <c r="G102" s="104"/>
      <c r="H102" s="61"/>
      <c r="I102" s="61"/>
      <c r="J102" s="61"/>
      <c r="K102" s="61"/>
      <c r="L102" s="61"/>
      <c r="M102" s="61"/>
      <c r="N102" s="61"/>
      <c r="O102" s="61"/>
      <c r="P102" s="61"/>
      <c r="Q102" s="61"/>
    </row>
    <row r="103" spans="1:17" ht="12.75" customHeight="1">
      <c r="A103" s="333"/>
      <c r="B103" s="333"/>
      <c r="C103" s="333"/>
      <c r="D103" s="333"/>
      <c r="E103" s="422"/>
      <c r="F103" s="422"/>
      <c r="G103" s="422"/>
      <c r="H103" s="212"/>
      <c r="I103" s="212"/>
      <c r="J103" s="61"/>
      <c r="K103" s="61"/>
      <c r="L103" s="61"/>
      <c r="M103" s="61"/>
      <c r="N103" s="61"/>
      <c r="O103" s="61"/>
      <c r="P103" s="61"/>
      <c r="Q103" s="61"/>
    </row>
    <row r="104" spans="1:17" ht="12.75" customHeight="1">
      <c r="A104" s="333"/>
      <c r="B104" s="333"/>
      <c r="C104" s="333"/>
      <c r="D104" s="333"/>
      <c r="E104" s="422"/>
      <c r="F104" s="422"/>
      <c r="G104" s="422"/>
      <c r="H104" s="212"/>
      <c r="I104" s="212"/>
      <c r="J104" s="61"/>
      <c r="K104" s="61"/>
      <c r="L104" s="61"/>
      <c r="M104" s="61"/>
      <c r="N104" s="61"/>
      <c r="O104" s="61"/>
      <c r="P104" s="61"/>
      <c r="Q104" s="61"/>
    </row>
    <row r="105" spans="1:17" ht="12.75" customHeight="1">
      <c r="A105" s="333"/>
      <c r="B105" s="333"/>
      <c r="C105" s="333"/>
      <c r="D105" s="333"/>
      <c r="E105" s="422"/>
      <c r="F105" s="422"/>
      <c r="G105" s="422"/>
      <c r="H105" s="212"/>
      <c r="I105" s="212"/>
      <c r="J105" s="61"/>
      <c r="K105" s="61"/>
      <c r="L105" s="61"/>
      <c r="M105" s="61"/>
      <c r="N105" s="61"/>
      <c r="O105" s="61"/>
      <c r="P105" s="61"/>
      <c r="Q105" s="61"/>
    </row>
    <row r="106" spans="1:17" ht="12.75" customHeight="1">
      <c r="A106" s="333"/>
      <c r="B106" s="109"/>
      <c r="C106" s="109"/>
      <c r="D106" s="109"/>
      <c r="E106" s="104"/>
      <c r="F106" s="104"/>
      <c r="G106" s="104"/>
      <c r="H106" s="61"/>
      <c r="I106" s="61"/>
      <c r="J106" s="61"/>
      <c r="K106" s="61"/>
      <c r="L106" s="61"/>
      <c r="M106" s="61"/>
      <c r="N106" s="61"/>
      <c r="O106" s="61"/>
      <c r="P106" s="61"/>
      <c r="Q106" s="61"/>
    </row>
    <row r="107" spans="1:17" ht="16.5" customHeight="1" thickBot="1">
      <c r="A107" s="192" t="s">
        <v>344</v>
      </c>
      <c r="B107" s="192"/>
      <c r="C107" s="192"/>
      <c r="D107" s="192"/>
      <c r="E107" s="192"/>
      <c r="F107" s="192"/>
      <c r="G107" s="192"/>
      <c r="H107" s="59"/>
      <c r="I107" s="61"/>
      <c r="J107" s="61"/>
      <c r="K107" s="61"/>
      <c r="L107" s="61"/>
      <c r="M107" s="61"/>
      <c r="N107" s="61"/>
      <c r="O107" s="61"/>
      <c r="P107" s="61"/>
      <c r="Q107" s="61"/>
    </row>
    <row r="108" spans="1:17" ht="12.75" customHeight="1">
      <c r="A108" s="62" t="s">
        <v>25</v>
      </c>
      <c r="B108" s="356" t="s">
        <v>123</v>
      </c>
      <c r="C108" s="356" t="s">
        <v>120</v>
      </c>
      <c r="D108" s="356" t="s">
        <v>121</v>
      </c>
      <c r="E108" s="356" t="s">
        <v>122</v>
      </c>
      <c r="F108" s="356" t="s">
        <v>27</v>
      </c>
      <c r="G108" s="356" t="s">
        <v>28</v>
      </c>
      <c r="H108" s="51"/>
      <c r="I108" s="61"/>
      <c r="J108" s="61"/>
      <c r="K108" s="61"/>
      <c r="L108" s="61"/>
      <c r="M108" s="61"/>
      <c r="N108" s="61"/>
      <c r="O108" s="61"/>
      <c r="P108" s="61"/>
      <c r="Q108" s="61"/>
    </row>
    <row r="109" spans="1:17" ht="12.75" customHeight="1" thickBot="1">
      <c r="A109" s="113" t="s">
        <v>52</v>
      </c>
      <c r="B109" s="216"/>
      <c r="C109" s="113"/>
      <c r="D109" s="113"/>
      <c r="E109" s="113"/>
      <c r="F109" s="113"/>
      <c r="G109" s="113"/>
      <c r="H109" s="51"/>
      <c r="I109" s="61"/>
      <c r="J109" s="61"/>
      <c r="K109" s="61"/>
      <c r="L109" s="61"/>
      <c r="M109" s="61"/>
      <c r="N109" s="61"/>
      <c r="O109" s="61"/>
      <c r="P109" s="61"/>
      <c r="Q109" s="61"/>
    </row>
    <row r="110" spans="1:17" ht="12.75" customHeight="1">
      <c r="A110" s="62"/>
      <c r="B110" s="215"/>
      <c r="C110" s="689" t="s">
        <v>242</v>
      </c>
      <c r="D110" s="690"/>
      <c r="E110" s="690"/>
      <c r="F110" s="690"/>
      <c r="G110" s="690"/>
      <c r="H110" s="51"/>
      <c r="I110" s="61"/>
      <c r="J110" s="61"/>
      <c r="K110" s="61"/>
      <c r="L110" s="61"/>
      <c r="M110" s="61"/>
      <c r="N110" s="61"/>
      <c r="O110" s="61"/>
      <c r="P110" s="61"/>
      <c r="Q110" s="61"/>
    </row>
    <row r="111" spans="1:17" ht="12.75" customHeight="1">
      <c r="A111" s="214">
        <v>2019</v>
      </c>
      <c r="B111" s="312">
        <v>43587</v>
      </c>
      <c r="C111" s="325">
        <v>74.28</v>
      </c>
      <c r="D111" s="325">
        <v>74.42</v>
      </c>
      <c r="E111" s="325">
        <v>75.069999999999993</v>
      </c>
      <c r="F111" s="325">
        <v>75.09</v>
      </c>
      <c r="G111" s="325">
        <v>74.989999999999995</v>
      </c>
      <c r="H111" s="212"/>
      <c r="I111" s="61"/>
      <c r="J111" s="325"/>
      <c r="K111" s="325"/>
      <c r="L111" s="325"/>
      <c r="M111" s="325"/>
      <c r="N111" s="325"/>
      <c r="O111" s="61"/>
      <c r="P111" s="61"/>
      <c r="Q111" s="61"/>
    </row>
    <row r="112" spans="1:17" ht="12.75" customHeight="1">
      <c r="B112" s="274">
        <f>B111+7</f>
        <v>43594</v>
      </c>
      <c r="C112" s="325">
        <v>70.77</v>
      </c>
      <c r="D112" s="325">
        <v>70.569999999999993</v>
      </c>
      <c r="E112" s="325">
        <v>71.44</v>
      </c>
      <c r="F112" s="325">
        <v>71.7</v>
      </c>
      <c r="G112" s="325">
        <v>71.8</v>
      </c>
      <c r="I112" s="61"/>
      <c r="J112" s="325"/>
      <c r="K112" s="325"/>
      <c r="L112" s="325"/>
      <c r="M112" s="325"/>
      <c r="N112" s="325"/>
      <c r="O112" s="61"/>
      <c r="P112" s="61"/>
      <c r="Q112" s="61"/>
    </row>
    <row r="113" spans="2:17" ht="12.75" customHeight="1">
      <c r="B113" s="274">
        <f t="shared" ref="B113:B173" si="1">B112+7</f>
        <v>43601</v>
      </c>
      <c r="C113" s="325">
        <v>67.7</v>
      </c>
      <c r="D113" s="325">
        <v>67.09</v>
      </c>
      <c r="E113" s="325">
        <v>68.150000000000006</v>
      </c>
      <c r="F113" s="325">
        <v>68.959999999999994</v>
      </c>
      <c r="G113" s="325">
        <v>69.55</v>
      </c>
      <c r="I113" s="61"/>
      <c r="J113" s="325"/>
      <c r="K113" s="325"/>
      <c r="L113" s="325"/>
      <c r="M113" s="325"/>
      <c r="N113" s="325"/>
      <c r="O113" s="61"/>
      <c r="P113" s="61"/>
      <c r="Q113" s="61"/>
    </row>
    <row r="114" spans="2:17" ht="12.75" customHeight="1">
      <c r="B114" s="274">
        <f t="shared" si="1"/>
        <v>43608</v>
      </c>
      <c r="C114" s="325">
        <v>67.23</v>
      </c>
      <c r="D114" s="325">
        <v>66.83</v>
      </c>
      <c r="E114" s="325">
        <v>67.56</v>
      </c>
      <c r="F114" s="325">
        <v>68.400000000000006</v>
      </c>
      <c r="G114" s="325">
        <v>69.06</v>
      </c>
      <c r="I114" s="61"/>
      <c r="J114" s="325"/>
      <c r="K114" s="325"/>
      <c r="L114" s="325"/>
      <c r="M114" s="325"/>
      <c r="N114" s="325"/>
      <c r="O114" s="61"/>
      <c r="P114" s="61"/>
      <c r="Q114" s="61"/>
    </row>
    <row r="115" spans="2:17" ht="12.75" customHeight="1">
      <c r="B115" s="274">
        <f t="shared" si="1"/>
        <v>43615</v>
      </c>
      <c r="C115" s="325">
        <v>69.13</v>
      </c>
      <c r="D115" s="325">
        <v>68.319999999999993</v>
      </c>
      <c r="E115" s="325">
        <v>68.94</v>
      </c>
      <c r="F115" s="325">
        <v>69.81</v>
      </c>
      <c r="G115" s="325">
        <v>70.48</v>
      </c>
      <c r="I115" s="61"/>
      <c r="J115" s="325"/>
      <c r="K115" s="325"/>
      <c r="L115" s="325"/>
      <c r="M115" s="325"/>
      <c r="N115" s="325"/>
      <c r="O115" s="61"/>
      <c r="P115" s="61"/>
      <c r="Q115" s="61"/>
    </row>
    <row r="116" spans="2:17" ht="12.75" customHeight="1">
      <c r="B116" s="274">
        <f t="shared" si="1"/>
        <v>43622</v>
      </c>
      <c r="C116" s="325">
        <v>67.41</v>
      </c>
      <c r="D116" s="325">
        <v>66.67</v>
      </c>
      <c r="E116" s="325">
        <v>67.23</v>
      </c>
      <c r="F116" s="325">
        <v>68.150000000000006</v>
      </c>
      <c r="G116" s="325">
        <v>68.78</v>
      </c>
      <c r="I116" s="61"/>
      <c r="J116" s="325"/>
      <c r="K116" s="325"/>
      <c r="L116" s="325"/>
      <c r="M116" s="325"/>
      <c r="N116" s="325"/>
      <c r="O116" s="61"/>
      <c r="P116" s="61"/>
      <c r="Q116" s="61"/>
    </row>
    <row r="117" spans="2:17" ht="12.75" customHeight="1">
      <c r="B117" s="274">
        <f t="shared" si="1"/>
        <v>43629</v>
      </c>
      <c r="C117" s="325">
        <v>67.13</v>
      </c>
      <c r="D117" s="325">
        <v>66.430000000000007</v>
      </c>
      <c r="E117" s="325">
        <v>67</v>
      </c>
      <c r="F117" s="325">
        <v>67.86</v>
      </c>
      <c r="G117" s="325">
        <v>68.319999999999993</v>
      </c>
      <c r="I117" s="61"/>
      <c r="J117" s="325"/>
      <c r="K117" s="325"/>
      <c r="L117" s="325"/>
      <c r="M117" s="325"/>
      <c r="N117" s="325"/>
      <c r="O117" s="61"/>
      <c r="P117" s="61"/>
      <c r="Q117" s="61"/>
    </row>
    <row r="118" spans="2:17" ht="12.75" customHeight="1">
      <c r="B118" s="274">
        <f t="shared" si="1"/>
        <v>43636</v>
      </c>
      <c r="C118" s="325">
        <v>65.5</v>
      </c>
      <c r="D118" s="325">
        <v>65.959999999999994</v>
      </c>
      <c r="E118" s="325">
        <v>66.760000000000005</v>
      </c>
      <c r="F118" s="325">
        <v>67.540000000000006</v>
      </c>
      <c r="G118" s="325">
        <v>68.11</v>
      </c>
      <c r="I118" s="61"/>
      <c r="J118" s="325"/>
      <c r="K118" s="325"/>
      <c r="L118" s="325"/>
      <c r="M118" s="325"/>
      <c r="N118" s="325"/>
      <c r="O118" s="61"/>
      <c r="P118" s="61"/>
      <c r="Q118" s="61"/>
    </row>
    <row r="119" spans="2:17" ht="12.75" customHeight="1">
      <c r="B119" s="274">
        <f t="shared" si="1"/>
        <v>43643</v>
      </c>
      <c r="C119" s="325">
        <v>65.989999999999995</v>
      </c>
      <c r="D119" s="325">
        <v>66.09</v>
      </c>
      <c r="E119" s="325">
        <v>66.89</v>
      </c>
      <c r="F119" s="325">
        <v>67.66</v>
      </c>
      <c r="G119" s="325">
        <v>68.23</v>
      </c>
      <c r="H119" s="212"/>
      <c r="I119" s="61"/>
      <c r="J119" s="325"/>
      <c r="K119" s="325"/>
      <c r="L119" s="325"/>
      <c r="M119" s="325"/>
      <c r="N119" s="325"/>
      <c r="O119" s="61"/>
      <c r="P119" s="61"/>
      <c r="Q119" s="61"/>
    </row>
    <row r="120" spans="2:17" ht="12.75" customHeight="1">
      <c r="B120" s="274">
        <f t="shared" si="1"/>
        <v>43650</v>
      </c>
      <c r="C120" s="325">
        <v>66.55</v>
      </c>
      <c r="D120" s="325">
        <v>67.25</v>
      </c>
      <c r="E120" s="325">
        <v>68.11</v>
      </c>
      <c r="F120" s="325">
        <v>68.81</v>
      </c>
      <c r="G120" s="325">
        <v>69.290000000000006</v>
      </c>
      <c r="H120" s="212"/>
      <c r="I120" s="61"/>
      <c r="J120" s="325"/>
      <c r="K120" s="325"/>
      <c r="L120" s="325"/>
      <c r="M120" s="325"/>
      <c r="N120" s="325"/>
      <c r="O120" s="61"/>
      <c r="P120" s="61"/>
      <c r="Q120" s="61"/>
    </row>
    <row r="121" spans="2:17" ht="12.75" customHeight="1">
      <c r="B121" s="274">
        <f t="shared" si="1"/>
        <v>43657</v>
      </c>
      <c r="C121" s="325">
        <v>62.89</v>
      </c>
      <c r="D121" s="325">
        <v>63.08</v>
      </c>
      <c r="E121" s="325">
        <v>64.2</v>
      </c>
      <c r="F121" s="325">
        <v>65.22</v>
      </c>
      <c r="G121" s="325">
        <v>66.13</v>
      </c>
      <c r="I121" s="61"/>
      <c r="J121" s="325"/>
      <c r="K121" s="325"/>
      <c r="L121" s="325"/>
      <c r="M121" s="325"/>
      <c r="N121" s="325"/>
      <c r="O121" s="61"/>
      <c r="P121" s="61"/>
      <c r="Q121" s="61"/>
    </row>
    <row r="122" spans="2:17" ht="12.75" customHeight="1">
      <c r="B122" s="274">
        <f t="shared" si="1"/>
        <v>43664</v>
      </c>
      <c r="C122" s="325">
        <v>60.78</v>
      </c>
      <c r="D122" s="325">
        <v>61.71</v>
      </c>
      <c r="E122" s="325">
        <v>62.88</v>
      </c>
      <c r="F122" s="325">
        <v>63.97</v>
      </c>
      <c r="G122" s="325">
        <v>64.930000000000007</v>
      </c>
      <c r="I122" s="61"/>
      <c r="J122" s="325"/>
      <c r="K122" s="325"/>
      <c r="L122" s="325"/>
      <c r="M122" s="325"/>
      <c r="N122" s="325"/>
      <c r="O122" s="61"/>
      <c r="P122" s="61"/>
      <c r="Q122" s="61"/>
    </row>
    <row r="123" spans="2:17" ht="12.75" customHeight="1">
      <c r="B123" s="274">
        <f t="shared" si="1"/>
        <v>43671</v>
      </c>
      <c r="C123" s="325">
        <v>63.81</v>
      </c>
      <c r="D123" s="325">
        <v>64.19</v>
      </c>
      <c r="E123" s="325">
        <v>65.150000000000006</v>
      </c>
      <c r="F123" s="325">
        <v>65.91</v>
      </c>
      <c r="G123" s="325">
        <v>66.62</v>
      </c>
      <c r="I123" s="61"/>
      <c r="J123" s="325"/>
      <c r="K123" s="325"/>
      <c r="L123" s="325"/>
      <c r="M123" s="325"/>
      <c r="N123" s="325"/>
      <c r="O123" s="61"/>
      <c r="P123" s="61"/>
      <c r="Q123" s="61"/>
    </row>
    <row r="124" spans="2:17" ht="12.75" customHeight="1">
      <c r="B124" s="274">
        <f t="shared" si="1"/>
        <v>43678</v>
      </c>
      <c r="C124" s="325">
        <v>61.84</v>
      </c>
      <c r="D124" s="325">
        <v>62.37</v>
      </c>
      <c r="E124" s="325">
        <v>63.56</v>
      </c>
      <c r="F124" s="325">
        <v>64.67</v>
      </c>
      <c r="G124" s="325">
        <v>65.63</v>
      </c>
      <c r="H124" s="212"/>
      <c r="I124" s="61"/>
      <c r="J124" s="325"/>
      <c r="K124" s="325"/>
      <c r="L124" s="325"/>
      <c r="M124" s="325"/>
      <c r="N124" s="325"/>
      <c r="O124" s="61"/>
      <c r="P124" s="61"/>
      <c r="Q124" s="61"/>
    </row>
    <row r="125" spans="2:17" ht="12.75" customHeight="1">
      <c r="B125" s="274">
        <f t="shared" si="1"/>
        <v>43685</v>
      </c>
      <c r="C125" s="325">
        <v>59.54</v>
      </c>
      <c r="D125" s="325">
        <v>59.58</v>
      </c>
      <c r="E125" s="325">
        <v>60.42</v>
      </c>
      <c r="F125" s="325">
        <v>61.5</v>
      </c>
      <c r="G125" s="325">
        <v>62.68</v>
      </c>
      <c r="H125" s="212"/>
      <c r="I125" s="61"/>
      <c r="J125" s="325"/>
      <c r="K125" s="325"/>
      <c r="L125" s="325"/>
      <c r="M125" s="325"/>
      <c r="N125" s="325"/>
      <c r="O125" s="61"/>
      <c r="P125" s="61"/>
      <c r="Q125" s="61"/>
    </row>
    <row r="126" spans="2:17" ht="12.75" customHeight="1">
      <c r="B126" s="274">
        <f t="shared" si="1"/>
        <v>43692</v>
      </c>
      <c r="C126" s="325">
        <v>59.66</v>
      </c>
      <c r="D126" s="325">
        <v>59.62</v>
      </c>
      <c r="E126" s="325">
        <v>60.24</v>
      </c>
      <c r="F126" s="325">
        <v>61.16</v>
      </c>
      <c r="G126" s="325">
        <v>62.19</v>
      </c>
      <c r="I126" s="61"/>
      <c r="J126" s="325"/>
      <c r="K126" s="325"/>
      <c r="L126" s="325"/>
      <c r="M126" s="325"/>
      <c r="N126" s="325"/>
      <c r="O126" s="61"/>
      <c r="P126" s="61"/>
      <c r="Q126" s="61"/>
    </row>
    <row r="127" spans="2:17" ht="12.75" customHeight="1">
      <c r="B127" s="274">
        <f t="shared" si="1"/>
        <v>43699</v>
      </c>
      <c r="C127" s="325">
        <v>58.87</v>
      </c>
      <c r="D127" s="325">
        <v>58.94</v>
      </c>
      <c r="E127" s="325">
        <v>59.86</v>
      </c>
      <c r="F127" s="325">
        <v>60.76</v>
      </c>
      <c r="G127" s="325">
        <v>61.8</v>
      </c>
      <c r="H127" s="212"/>
      <c r="I127" s="61"/>
      <c r="J127" s="325"/>
      <c r="K127" s="325"/>
      <c r="L127" s="325"/>
      <c r="M127" s="325"/>
      <c r="N127" s="325"/>
      <c r="O127" s="61"/>
      <c r="P127" s="61"/>
      <c r="Q127" s="61"/>
    </row>
    <row r="128" spans="2:17" ht="12.75" customHeight="1">
      <c r="B128" s="274">
        <f t="shared" si="1"/>
        <v>43706</v>
      </c>
      <c r="C128" s="325">
        <v>58.88</v>
      </c>
      <c r="D128" s="325">
        <v>59</v>
      </c>
      <c r="E128" s="325">
        <v>59.65</v>
      </c>
      <c r="F128" s="325">
        <v>60.42</v>
      </c>
      <c r="G128" s="325">
        <v>61.21</v>
      </c>
      <c r="H128" s="212"/>
      <c r="I128" s="61"/>
      <c r="J128" s="325"/>
      <c r="K128" s="325"/>
      <c r="L128" s="325"/>
      <c r="M128" s="325"/>
      <c r="N128" s="325"/>
      <c r="O128" s="61"/>
      <c r="P128" s="61"/>
      <c r="Q128" s="61"/>
    </row>
    <row r="129" spans="1:17" ht="12.75" customHeight="1">
      <c r="B129" s="274">
        <f t="shared" si="1"/>
        <v>43713</v>
      </c>
      <c r="C129" s="325">
        <v>59.16</v>
      </c>
      <c r="D129" s="325">
        <v>59.12</v>
      </c>
      <c r="E129" s="325">
        <v>59.82</v>
      </c>
      <c r="F129" s="325">
        <v>60.42</v>
      </c>
      <c r="G129" s="325">
        <v>60.91</v>
      </c>
      <c r="H129" s="212"/>
      <c r="I129" s="61"/>
      <c r="J129" s="325"/>
      <c r="K129" s="325"/>
      <c r="L129" s="325"/>
      <c r="M129" s="325"/>
      <c r="N129" s="325"/>
      <c r="O129" s="61"/>
      <c r="P129" s="61"/>
      <c r="Q129" s="61"/>
    </row>
    <row r="130" spans="1:17" ht="12.75" customHeight="1">
      <c r="B130" s="274">
        <f t="shared" si="1"/>
        <v>43720</v>
      </c>
      <c r="C130" s="325">
        <v>62.25</v>
      </c>
      <c r="D130" s="325">
        <v>62.21</v>
      </c>
      <c r="E130" s="325">
        <v>62.58</v>
      </c>
      <c r="F130" s="325">
        <v>63.2</v>
      </c>
      <c r="G130" s="325">
        <v>63.77</v>
      </c>
      <c r="I130" s="61"/>
      <c r="J130" s="325"/>
      <c r="K130" s="325"/>
      <c r="L130" s="325"/>
      <c r="M130" s="325"/>
      <c r="N130" s="325"/>
      <c r="O130" s="61"/>
      <c r="P130" s="61"/>
      <c r="Q130" s="61"/>
    </row>
    <row r="131" spans="1:17" ht="12.75" customHeight="1">
      <c r="B131" s="274">
        <f t="shared" si="1"/>
        <v>43727</v>
      </c>
      <c r="C131" s="325">
        <v>58.99</v>
      </c>
      <c r="D131" s="325">
        <v>60.33</v>
      </c>
      <c r="E131" s="325">
        <v>61.06</v>
      </c>
      <c r="F131" s="325">
        <v>62.08</v>
      </c>
      <c r="G131" s="325">
        <v>63.06</v>
      </c>
      <c r="I131" s="61"/>
      <c r="J131" s="325"/>
      <c r="K131" s="325"/>
      <c r="L131" s="325"/>
      <c r="M131" s="325"/>
      <c r="N131" s="325"/>
      <c r="O131" s="61"/>
      <c r="P131" s="61"/>
      <c r="Q131" s="61"/>
    </row>
    <row r="132" spans="1:17" ht="12.75" customHeight="1">
      <c r="B132" s="274">
        <f t="shared" si="1"/>
        <v>43734</v>
      </c>
      <c r="C132" s="325">
        <v>59.2</v>
      </c>
      <c r="D132" s="325">
        <v>60.28</v>
      </c>
      <c r="E132" s="325">
        <v>60.99</v>
      </c>
      <c r="F132" s="325">
        <v>61.89</v>
      </c>
      <c r="G132" s="325">
        <v>62.06</v>
      </c>
      <c r="I132" s="61"/>
      <c r="J132" s="273"/>
      <c r="K132" s="325"/>
      <c r="L132" s="325"/>
      <c r="M132" s="325"/>
      <c r="N132" s="325"/>
      <c r="O132" s="61"/>
      <c r="P132" s="61"/>
      <c r="Q132" s="61"/>
    </row>
    <row r="133" spans="1:17" ht="12.75" customHeight="1">
      <c r="A133" s="332">
        <v>2</v>
      </c>
      <c r="B133" s="274">
        <f t="shared" si="1"/>
        <v>43741</v>
      </c>
      <c r="C133" s="325">
        <v>59.67</v>
      </c>
      <c r="D133" s="325">
        <v>61.6</v>
      </c>
      <c r="E133" s="325">
        <v>62.36</v>
      </c>
      <c r="F133" s="325">
        <v>63.27</v>
      </c>
      <c r="G133" s="325">
        <v>64.010000000000005</v>
      </c>
      <c r="H133" s="212"/>
      <c r="I133" s="61"/>
      <c r="J133" s="273"/>
      <c r="K133" s="325"/>
      <c r="L133" s="325"/>
      <c r="M133" s="325"/>
      <c r="N133" s="325"/>
      <c r="O133" s="61"/>
      <c r="P133" s="61"/>
      <c r="Q133" s="61"/>
    </row>
    <row r="134" spans="1:17" ht="12.75" customHeight="1">
      <c r="B134" s="274">
        <f t="shared" si="1"/>
        <v>43748</v>
      </c>
      <c r="C134" s="325">
        <v>59.67</v>
      </c>
      <c r="D134" s="325">
        <v>61.42</v>
      </c>
      <c r="E134" s="325">
        <v>62.08</v>
      </c>
      <c r="F134" s="325">
        <v>62.73</v>
      </c>
      <c r="G134" s="325">
        <v>63.28</v>
      </c>
      <c r="I134" s="61"/>
      <c r="J134" s="273"/>
      <c r="K134" s="325"/>
      <c r="L134" s="325"/>
      <c r="M134" s="325"/>
      <c r="N134" s="325"/>
      <c r="O134" s="61"/>
      <c r="P134" s="61"/>
      <c r="Q134" s="61"/>
    </row>
    <row r="135" spans="1:17" ht="12.75" customHeight="1">
      <c r="B135" s="274">
        <f t="shared" si="1"/>
        <v>43755</v>
      </c>
      <c r="C135" s="325">
        <v>59.67</v>
      </c>
      <c r="D135" s="325">
        <v>64.989999999999995</v>
      </c>
      <c r="E135" s="325">
        <v>65.510000000000005</v>
      </c>
      <c r="F135" s="325">
        <v>65.89</v>
      </c>
      <c r="G135" s="325">
        <v>66.13</v>
      </c>
      <c r="I135" s="61"/>
      <c r="J135" s="273"/>
      <c r="K135" s="325"/>
      <c r="L135" s="325"/>
      <c r="M135" s="325"/>
      <c r="N135" s="325"/>
      <c r="O135" s="61"/>
      <c r="P135" s="61"/>
      <c r="Q135" s="61"/>
    </row>
    <row r="136" spans="1:17" ht="12.75" customHeight="1">
      <c r="B136" s="274">
        <f t="shared" si="1"/>
        <v>43762</v>
      </c>
      <c r="C136" s="325">
        <v>59.67</v>
      </c>
      <c r="D136" s="325">
        <v>64.650000000000006</v>
      </c>
      <c r="E136" s="325">
        <v>65.5</v>
      </c>
      <c r="F136" s="325">
        <v>66.23</v>
      </c>
      <c r="G136" s="325">
        <v>66.78</v>
      </c>
      <c r="H136" s="212"/>
      <c r="I136" s="61"/>
      <c r="J136" s="273"/>
      <c r="K136" s="325"/>
      <c r="L136" s="325"/>
      <c r="M136" s="325"/>
      <c r="N136" s="325"/>
      <c r="O136" s="61"/>
      <c r="P136" s="61"/>
      <c r="Q136" s="61"/>
    </row>
    <row r="137" spans="1:17" ht="12.75" customHeight="1">
      <c r="B137" s="274">
        <f t="shared" si="1"/>
        <v>43769</v>
      </c>
      <c r="C137" s="325">
        <v>59.67</v>
      </c>
      <c r="D137" s="325">
        <v>64.44</v>
      </c>
      <c r="E137" s="325">
        <v>65.88</v>
      </c>
      <c r="F137" s="325">
        <v>66.87</v>
      </c>
      <c r="G137" s="325">
        <v>67.64</v>
      </c>
      <c r="H137" s="212"/>
      <c r="I137" s="61"/>
      <c r="J137" s="273"/>
      <c r="K137" s="325"/>
      <c r="L137" s="325"/>
      <c r="M137" s="325"/>
      <c r="N137" s="325"/>
      <c r="O137" s="61"/>
      <c r="P137" s="61"/>
      <c r="Q137" s="61"/>
    </row>
    <row r="138" spans="1:17" ht="12.75" customHeight="1">
      <c r="B138" s="274">
        <f t="shared" si="1"/>
        <v>43776</v>
      </c>
      <c r="C138" s="273"/>
      <c r="D138" s="273">
        <v>64.349999999999994</v>
      </c>
      <c r="E138" s="273">
        <v>66.040000000000006</v>
      </c>
      <c r="F138" s="273">
        <v>67.349999999999994</v>
      </c>
      <c r="G138" s="273">
        <v>68.540000000000006</v>
      </c>
      <c r="I138" s="61"/>
      <c r="J138" s="273"/>
      <c r="K138" s="325"/>
      <c r="L138" s="325"/>
      <c r="M138" s="325"/>
      <c r="N138" s="325"/>
      <c r="O138" s="61"/>
      <c r="P138" s="61"/>
      <c r="Q138" s="61"/>
    </row>
    <row r="139" spans="1:17" ht="12.75" customHeight="1">
      <c r="B139" s="274">
        <f t="shared" si="1"/>
        <v>43783</v>
      </c>
      <c r="C139" s="273"/>
      <c r="D139" s="273">
        <v>64.27</v>
      </c>
      <c r="E139" s="273">
        <v>66.08</v>
      </c>
      <c r="F139" s="273">
        <v>67.27</v>
      </c>
      <c r="G139" s="273">
        <v>68.290000000000006</v>
      </c>
      <c r="I139" s="61"/>
      <c r="J139" s="273"/>
      <c r="K139" s="325"/>
      <c r="L139" s="325"/>
      <c r="M139" s="325"/>
      <c r="N139" s="325"/>
      <c r="O139" s="61"/>
      <c r="P139" s="61"/>
      <c r="Q139" s="61"/>
    </row>
    <row r="140" spans="1:17" ht="12.75" customHeight="1">
      <c r="B140" s="274">
        <f t="shared" si="1"/>
        <v>43790</v>
      </c>
      <c r="C140" s="273"/>
      <c r="D140" s="273">
        <v>61.84</v>
      </c>
      <c r="E140" s="273">
        <v>64.010000000000005</v>
      </c>
      <c r="F140" s="273">
        <v>65.14</v>
      </c>
      <c r="G140" s="273">
        <v>66.14</v>
      </c>
      <c r="I140" s="61"/>
      <c r="J140" s="273"/>
      <c r="K140" s="325"/>
      <c r="L140" s="325"/>
      <c r="M140" s="325"/>
      <c r="N140" s="325"/>
      <c r="O140" s="61"/>
      <c r="P140" s="61"/>
      <c r="Q140" s="61"/>
    </row>
    <row r="141" spans="1:17" ht="12.75" customHeight="1">
      <c r="B141" s="274">
        <f t="shared" si="1"/>
        <v>43797</v>
      </c>
      <c r="C141" s="273"/>
      <c r="D141" s="273">
        <v>64.91</v>
      </c>
      <c r="E141" s="273">
        <v>65.81</v>
      </c>
      <c r="F141" s="273">
        <v>66.91</v>
      </c>
      <c r="G141" s="273">
        <v>67.63</v>
      </c>
      <c r="H141" s="212"/>
      <c r="I141" s="61"/>
      <c r="J141" s="273"/>
      <c r="K141" s="273"/>
      <c r="L141" s="325"/>
      <c r="M141" s="325"/>
      <c r="N141" s="325"/>
      <c r="O141" s="61"/>
      <c r="P141" s="61"/>
      <c r="Q141" s="61"/>
    </row>
    <row r="142" spans="1:17" ht="12.75" customHeight="1">
      <c r="A142" s="332">
        <v>2</v>
      </c>
      <c r="B142" s="274">
        <f t="shared" si="1"/>
        <v>43804</v>
      </c>
      <c r="C142" s="273"/>
      <c r="D142" s="273">
        <v>64.044499999999999</v>
      </c>
      <c r="E142" s="273">
        <v>64.510000000000005</v>
      </c>
      <c r="F142" s="273">
        <v>65.5</v>
      </c>
      <c r="G142" s="273">
        <v>66.48</v>
      </c>
      <c r="I142" s="61"/>
      <c r="J142" s="273"/>
      <c r="K142" s="273"/>
      <c r="L142" s="325"/>
      <c r="M142" s="325"/>
      <c r="N142" s="325"/>
      <c r="O142" s="61"/>
      <c r="P142" s="61"/>
      <c r="Q142" s="61"/>
    </row>
    <row r="143" spans="1:17" ht="12.75" customHeight="1">
      <c r="B143" s="274">
        <f t="shared" si="1"/>
        <v>43811</v>
      </c>
      <c r="C143" s="273"/>
      <c r="D143" s="273">
        <v>64.044499999999999</v>
      </c>
      <c r="E143" s="273">
        <v>67.17</v>
      </c>
      <c r="F143" s="273">
        <v>68.11</v>
      </c>
      <c r="G143" s="273">
        <v>68.67</v>
      </c>
      <c r="I143" s="61"/>
      <c r="J143" s="273"/>
      <c r="K143" s="273"/>
      <c r="L143" s="325"/>
      <c r="M143" s="325"/>
      <c r="N143" s="325"/>
      <c r="O143" s="61"/>
      <c r="P143" s="61"/>
      <c r="Q143" s="61"/>
    </row>
    <row r="144" spans="1:17" ht="12.75" customHeight="1">
      <c r="B144" s="274">
        <f t="shared" si="1"/>
        <v>43818</v>
      </c>
      <c r="C144" s="273"/>
      <c r="D144" s="273">
        <v>64.044499999999999</v>
      </c>
      <c r="E144" s="273">
        <v>67.58</v>
      </c>
      <c r="F144" s="273">
        <v>68.62</v>
      </c>
      <c r="G144" s="273">
        <v>69.319999999999993</v>
      </c>
      <c r="I144" s="61"/>
      <c r="J144" s="273"/>
      <c r="K144" s="273"/>
      <c r="L144" s="325"/>
      <c r="M144" s="325"/>
      <c r="N144" s="325"/>
      <c r="O144" s="61"/>
      <c r="P144" s="61"/>
      <c r="Q144" s="61"/>
    </row>
    <row r="145" spans="1:17" ht="13.5" customHeight="1">
      <c r="B145" s="274">
        <f t="shared" si="1"/>
        <v>43825</v>
      </c>
      <c r="C145" s="273"/>
      <c r="D145" s="273">
        <v>64.044499999999999</v>
      </c>
      <c r="E145" s="273">
        <v>68.7</v>
      </c>
      <c r="F145" s="273">
        <v>69.849999999999994</v>
      </c>
      <c r="G145" s="273">
        <v>70.58</v>
      </c>
      <c r="H145" s="212"/>
      <c r="I145" s="61"/>
      <c r="K145" s="273"/>
      <c r="L145" s="325"/>
      <c r="M145" s="325"/>
      <c r="N145" s="325"/>
      <c r="O145" s="61"/>
      <c r="P145" s="61"/>
      <c r="Q145" s="61"/>
    </row>
    <row r="146" spans="1:17" ht="12.75" customHeight="1">
      <c r="A146" s="546">
        <v>2020</v>
      </c>
      <c r="B146" s="274">
        <f t="shared" si="1"/>
        <v>43832</v>
      </c>
      <c r="D146" s="273"/>
      <c r="E146" s="273">
        <v>69.27</v>
      </c>
      <c r="F146" s="273">
        <v>70.45</v>
      </c>
      <c r="G146" s="273">
        <v>71.34</v>
      </c>
      <c r="H146" s="212"/>
      <c r="I146" s="61"/>
      <c r="K146" s="273"/>
      <c r="L146" s="325"/>
      <c r="M146" s="325"/>
      <c r="N146" s="325"/>
      <c r="O146" s="61"/>
      <c r="P146" s="61"/>
      <c r="Q146" s="61"/>
    </row>
    <row r="147" spans="1:17" ht="12.75" customHeight="1">
      <c r="B147" s="274">
        <f t="shared" si="1"/>
        <v>43839</v>
      </c>
      <c r="D147" s="273"/>
      <c r="E147" s="273">
        <v>70.69</v>
      </c>
      <c r="F147" s="273">
        <v>71.86</v>
      </c>
      <c r="G147" s="273">
        <v>72.83</v>
      </c>
      <c r="I147" s="61"/>
      <c r="K147" s="325"/>
      <c r="L147" s="325"/>
      <c r="M147" s="325"/>
      <c r="N147" s="325"/>
      <c r="O147" s="61"/>
      <c r="P147" s="61"/>
      <c r="Q147" s="61"/>
    </row>
    <row r="148" spans="1:17" ht="12.75" customHeight="1">
      <c r="B148" s="274">
        <f t="shared" si="1"/>
        <v>43846</v>
      </c>
      <c r="D148" s="273"/>
      <c r="E148" s="273">
        <v>70.22</v>
      </c>
      <c r="F148" s="273">
        <v>71.19</v>
      </c>
      <c r="G148" s="273">
        <v>72.08</v>
      </c>
      <c r="I148" s="61"/>
      <c r="K148" s="273"/>
      <c r="L148" s="325"/>
      <c r="M148" s="325"/>
      <c r="N148" s="325"/>
      <c r="O148" s="61"/>
      <c r="P148" s="61"/>
      <c r="Q148" s="61"/>
    </row>
    <row r="149" spans="1:17" ht="12.75" customHeight="1">
      <c r="B149" s="274">
        <f t="shared" si="1"/>
        <v>43853</v>
      </c>
      <c r="D149" s="273"/>
      <c r="E149" s="273">
        <v>70.03</v>
      </c>
      <c r="F149" s="273">
        <v>70.75</v>
      </c>
      <c r="G149" s="273">
        <v>71.59</v>
      </c>
      <c r="H149" s="212"/>
      <c r="I149" s="61"/>
      <c r="K149" s="273"/>
      <c r="L149" s="325"/>
      <c r="M149" s="325"/>
      <c r="N149" s="325"/>
      <c r="O149" s="61"/>
      <c r="P149" s="61"/>
      <c r="Q149" s="61"/>
    </row>
    <row r="150" spans="1:17" ht="12.75" customHeight="1">
      <c r="B150" s="274">
        <f t="shared" si="1"/>
        <v>43860</v>
      </c>
      <c r="D150" s="273"/>
      <c r="E150" s="273">
        <v>69.05</v>
      </c>
      <c r="F150" s="273">
        <v>69.64</v>
      </c>
      <c r="G150" s="273">
        <v>70.5</v>
      </c>
      <c r="H150" s="212"/>
      <c r="I150" s="61"/>
      <c r="K150" s="273"/>
      <c r="L150" s="325"/>
      <c r="M150" s="325"/>
      <c r="N150" s="325"/>
      <c r="O150" s="61"/>
      <c r="P150" s="61"/>
      <c r="Q150" s="61"/>
    </row>
    <row r="151" spans="1:17" ht="12.75" customHeight="1">
      <c r="B151" s="274">
        <f t="shared" si="1"/>
        <v>43867</v>
      </c>
      <c r="D151" s="273"/>
      <c r="E151" s="273">
        <v>67.91</v>
      </c>
      <c r="F151" s="273">
        <v>68.48</v>
      </c>
      <c r="G151" s="273">
        <v>69.31</v>
      </c>
      <c r="I151" s="61"/>
      <c r="K151" s="273"/>
      <c r="L151" s="325"/>
      <c r="M151" s="325"/>
      <c r="N151" s="325"/>
      <c r="O151" s="61"/>
      <c r="P151" s="61"/>
      <c r="Q151" s="61"/>
    </row>
    <row r="152" spans="1:17" ht="12.75" customHeight="1">
      <c r="B152" s="274">
        <f t="shared" si="1"/>
        <v>43874</v>
      </c>
      <c r="D152" s="273"/>
      <c r="E152" s="273">
        <v>67.75</v>
      </c>
      <c r="F152" s="273">
        <v>68.63</v>
      </c>
      <c r="G152" s="273">
        <v>69.5</v>
      </c>
      <c r="I152" s="61"/>
      <c r="K152" s="273"/>
      <c r="L152" s="325"/>
      <c r="M152" s="325"/>
      <c r="N152" s="325"/>
      <c r="O152" s="61"/>
      <c r="P152" s="61"/>
      <c r="Q152" s="61"/>
    </row>
    <row r="153" spans="1:17" ht="12.75" customHeight="1">
      <c r="B153" s="274">
        <f t="shared" si="1"/>
        <v>43881</v>
      </c>
      <c r="D153" s="273"/>
      <c r="E153" s="273">
        <v>68.75</v>
      </c>
      <c r="F153" s="273">
        <v>69.37</v>
      </c>
      <c r="G153" s="273">
        <v>70.239999999999995</v>
      </c>
      <c r="H153" s="212"/>
      <c r="I153" s="61"/>
      <c r="K153" s="273"/>
      <c r="L153" s="325"/>
      <c r="M153" s="325"/>
      <c r="N153" s="325"/>
      <c r="O153" s="61"/>
      <c r="P153" s="61"/>
      <c r="Q153" s="61"/>
    </row>
    <row r="154" spans="1:17" ht="12.75" customHeight="1">
      <c r="B154" s="274">
        <f t="shared" si="1"/>
        <v>43888</v>
      </c>
      <c r="D154" s="273"/>
      <c r="E154" s="273">
        <v>62.6</v>
      </c>
      <c r="F154" s="273">
        <v>62.5</v>
      </c>
      <c r="G154" s="273">
        <v>63.28</v>
      </c>
      <c r="H154" s="212"/>
      <c r="I154" s="61"/>
      <c r="K154" s="273"/>
      <c r="L154" s="325"/>
      <c r="M154" s="325"/>
      <c r="N154" s="325"/>
      <c r="O154" s="61"/>
      <c r="P154" s="61"/>
      <c r="Q154" s="61"/>
    </row>
    <row r="155" spans="1:17" ht="12.75" customHeight="1">
      <c r="A155" s="332">
        <v>2</v>
      </c>
      <c r="B155" s="274">
        <f t="shared" si="1"/>
        <v>43895</v>
      </c>
      <c r="D155" s="273"/>
      <c r="E155" s="273">
        <v>67.113159999999993</v>
      </c>
      <c r="F155" s="273">
        <v>63.35</v>
      </c>
      <c r="G155" s="273">
        <v>64.03</v>
      </c>
      <c r="I155" s="61"/>
      <c r="K155" s="273"/>
      <c r="L155" s="325"/>
      <c r="M155" s="325"/>
      <c r="N155" s="325"/>
      <c r="O155" s="61"/>
      <c r="P155" s="61"/>
      <c r="Q155" s="61"/>
    </row>
    <row r="156" spans="1:17" ht="12.75" customHeight="1">
      <c r="B156" s="274">
        <f t="shared" si="1"/>
        <v>43902</v>
      </c>
      <c r="D156" s="273"/>
      <c r="E156" s="273">
        <v>67.113159999999993</v>
      </c>
      <c r="F156" s="273">
        <v>59.699999999999996</v>
      </c>
      <c r="G156" s="273">
        <v>60.35</v>
      </c>
      <c r="I156" s="61"/>
      <c r="K156" s="273"/>
      <c r="L156" s="325"/>
      <c r="M156" s="325"/>
      <c r="N156" s="325"/>
      <c r="O156" s="61"/>
      <c r="P156" s="61"/>
      <c r="Q156" s="61"/>
    </row>
    <row r="157" spans="1:17" ht="12.75" customHeight="1">
      <c r="B157" s="274">
        <f t="shared" si="1"/>
        <v>43909</v>
      </c>
      <c r="D157" s="273"/>
      <c r="E157" s="273">
        <v>67.113159999999993</v>
      </c>
      <c r="F157" s="273">
        <v>54.930000000000007</v>
      </c>
      <c r="G157" s="273">
        <v>54.95</v>
      </c>
      <c r="I157" s="217"/>
      <c r="K157" s="273"/>
      <c r="L157" s="325"/>
      <c r="M157" s="325"/>
      <c r="N157" s="325"/>
      <c r="O157" s="61"/>
      <c r="P157" s="61"/>
      <c r="Q157" s="61"/>
    </row>
    <row r="158" spans="1:17" ht="12.75" customHeight="1">
      <c r="B158" s="274">
        <f t="shared" si="1"/>
        <v>43916</v>
      </c>
      <c r="D158" s="273"/>
      <c r="E158" s="273">
        <v>67.113159999999993</v>
      </c>
      <c r="F158" s="273">
        <v>52.779999999999994</v>
      </c>
      <c r="G158" s="273">
        <v>52.830000000000005</v>
      </c>
      <c r="H158" s="325"/>
      <c r="I158" s="61"/>
      <c r="K158" s="273"/>
      <c r="L158" s="273"/>
      <c r="M158" s="325"/>
      <c r="N158" s="325"/>
      <c r="O158" s="61"/>
      <c r="P158" s="61"/>
      <c r="Q158" s="61"/>
    </row>
    <row r="159" spans="1:17" ht="12.75" customHeight="1">
      <c r="B159" s="274">
        <f t="shared" si="1"/>
        <v>43923</v>
      </c>
      <c r="D159" s="273"/>
      <c r="E159" s="273"/>
      <c r="F159" s="273">
        <v>49.989999999999995</v>
      </c>
      <c r="G159" s="273">
        <v>49.76</v>
      </c>
      <c r="H159" s="212"/>
      <c r="I159" s="61"/>
      <c r="J159" s="61"/>
      <c r="K159" s="61"/>
      <c r="L159" s="61"/>
      <c r="M159" s="61"/>
      <c r="N159" s="61"/>
      <c r="O159" s="61"/>
      <c r="P159" s="61"/>
      <c r="Q159" s="61"/>
    </row>
    <row r="160" spans="1:17" ht="12.75" customHeight="1">
      <c r="B160" s="274">
        <f t="shared" si="1"/>
        <v>43930</v>
      </c>
      <c r="D160" s="273"/>
      <c r="E160" s="273"/>
      <c r="F160" s="273">
        <v>54.370000000000005</v>
      </c>
      <c r="G160" s="273">
        <v>54.400000000000006</v>
      </c>
      <c r="I160" s="61"/>
      <c r="J160" s="61"/>
      <c r="K160" s="61"/>
      <c r="L160" s="61"/>
      <c r="M160" s="61"/>
      <c r="N160" s="61"/>
      <c r="O160" s="61"/>
      <c r="P160" s="61"/>
      <c r="Q160" s="61"/>
    </row>
    <row r="161" spans="1:17" ht="12.75" customHeight="1">
      <c r="B161" s="274">
        <f t="shared" si="1"/>
        <v>43937</v>
      </c>
      <c r="D161" s="273"/>
      <c r="E161" s="273"/>
      <c r="F161" s="273">
        <v>52.79</v>
      </c>
      <c r="G161" s="273">
        <v>53.019999999999996</v>
      </c>
      <c r="I161" s="61"/>
      <c r="J161" s="61"/>
      <c r="K161" s="61"/>
      <c r="L161" s="61"/>
      <c r="M161" s="61"/>
      <c r="N161" s="61"/>
      <c r="O161" s="61"/>
      <c r="P161" s="61"/>
      <c r="Q161" s="61"/>
    </row>
    <row r="162" spans="1:17" ht="12.75" customHeight="1">
      <c r="B162" s="274">
        <f t="shared" si="1"/>
        <v>43944</v>
      </c>
      <c r="D162" s="273"/>
      <c r="E162" s="273"/>
      <c r="F162" s="273">
        <v>56.879999999999995</v>
      </c>
      <c r="G162" s="273">
        <v>56.37</v>
      </c>
      <c r="H162" s="212"/>
      <c r="I162" s="61"/>
      <c r="J162" s="61"/>
      <c r="K162" s="61"/>
      <c r="L162" s="61"/>
      <c r="M162" s="61"/>
      <c r="N162" s="61"/>
      <c r="O162" s="61"/>
      <c r="P162" s="61"/>
      <c r="Q162" s="61"/>
    </row>
    <row r="163" spans="1:17" ht="12.75" customHeight="1">
      <c r="B163" s="274">
        <f t="shared" si="1"/>
        <v>43951</v>
      </c>
      <c r="D163" s="273"/>
      <c r="E163" s="273"/>
      <c r="F163" s="273">
        <v>58.06</v>
      </c>
      <c r="G163" s="273">
        <v>57.33</v>
      </c>
      <c r="I163" s="217"/>
      <c r="J163" s="61"/>
      <c r="K163" s="325"/>
      <c r="L163" s="61"/>
      <c r="M163" s="61"/>
      <c r="N163" s="61"/>
      <c r="O163" s="61"/>
      <c r="P163" s="61"/>
      <c r="Q163" s="61"/>
    </row>
    <row r="164" spans="1:17" ht="12.75" customHeight="1">
      <c r="A164" s="332">
        <v>2</v>
      </c>
      <c r="B164" s="274">
        <f t="shared" si="1"/>
        <v>43958</v>
      </c>
      <c r="D164" s="273"/>
      <c r="E164" s="273"/>
      <c r="F164" s="273">
        <v>53.749499999999998</v>
      </c>
      <c r="G164" s="273">
        <v>55.39</v>
      </c>
      <c r="I164" s="61"/>
      <c r="J164" s="61"/>
      <c r="K164" s="325"/>
      <c r="L164" s="61"/>
      <c r="M164" s="61"/>
      <c r="N164" s="61"/>
      <c r="O164" s="61"/>
      <c r="P164" s="61"/>
      <c r="Q164" s="61"/>
    </row>
    <row r="165" spans="1:17" ht="12.75" customHeight="1">
      <c r="B165" s="274">
        <f t="shared" si="1"/>
        <v>43965</v>
      </c>
      <c r="D165" s="273"/>
      <c r="E165" s="273"/>
      <c r="F165" s="273">
        <v>57.052999999999997</v>
      </c>
      <c r="G165" s="273">
        <v>57.85</v>
      </c>
      <c r="I165" s="61"/>
      <c r="J165" s="61"/>
      <c r="K165" s="325"/>
      <c r="L165" s="61"/>
      <c r="M165" s="61"/>
      <c r="N165" s="61"/>
      <c r="O165" s="61"/>
      <c r="P165" s="61"/>
      <c r="Q165" s="61"/>
    </row>
    <row r="166" spans="1:17" ht="12.75" customHeight="1">
      <c r="B166" s="274">
        <f t="shared" si="1"/>
        <v>43972</v>
      </c>
      <c r="D166" s="273"/>
      <c r="E166" s="273"/>
      <c r="F166" s="273">
        <v>57.052999999999997</v>
      </c>
      <c r="G166" s="273">
        <v>58.06</v>
      </c>
      <c r="I166" s="61"/>
      <c r="J166" s="61"/>
      <c r="K166" s="325"/>
      <c r="L166" s="61"/>
      <c r="M166" s="61"/>
      <c r="N166" s="61"/>
      <c r="O166" s="61"/>
      <c r="P166" s="61"/>
      <c r="Q166" s="61"/>
    </row>
    <row r="167" spans="1:17" ht="12.75" customHeight="1">
      <c r="B167" s="274">
        <f t="shared" si="1"/>
        <v>43979</v>
      </c>
      <c r="D167" s="273"/>
      <c r="E167" s="273"/>
      <c r="F167" s="273">
        <v>57.052999999999997</v>
      </c>
      <c r="G167" s="273">
        <v>57.57</v>
      </c>
      <c r="H167" s="212"/>
      <c r="I167" s="61"/>
      <c r="J167" s="61"/>
      <c r="K167" s="61"/>
      <c r="L167" s="61"/>
      <c r="M167" s="61"/>
      <c r="N167" s="61"/>
      <c r="O167" s="61"/>
      <c r="P167" s="61"/>
      <c r="Q167" s="61"/>
    </row>
    <row r="168" spans="1:17" ht="12.75" customHeight="1">
      <c r="B168" s="274">
        <f t="shared" si="1"/>
        <v>43986</v>
      </c>
      <c r="D168" s="273"/>
      <c r="E168" s="273"/>
      <c r="F168" s="273"/>
      <c r="G168" s="273">
        <v>60</v>
      </c>
      <c r="I168" s="61"/>
      <c r="J168" s="61"/>
      <c r="K168" s="61"/>
      <c r="L168" s="61"/>
      <c r="M168" s="61"/>
      <c r="N168" s="61"/>
      <c r="O168" s="61"/>
      <c r="P168" s="61"/>
      <c r="Q168" s="61"/>
    </row>
    <row r="169" spans="1:17" ht="12.75" customHeight="1">
      <c r="B169" s="274">
        <f t="shared" si="1"/>
        <v>43993</v>
      </c>
      <c r="D169" s="273"/>
      <c r="E169" s="273"/>
      <c r="F169" s="273"/>
      <c r="G169" s="273">
        <v>60.02</v>
      </c>
      <c r="I169" s="61"/>
      <c r="J169" s="61"/>
      <c r="K169" s="61"/>
      <c r="L169" s="61"/>
      <c r="M169" s="61"/>
      <c r="N169" s="61"/>
      <c r="O169" s="61"/>
      <c r="P169" s="61"/>
      <c r="Q169" s="61"/>
    </row>
    <row r="170" spans="1:17" ht="12.75" customHeight="1">
      <c r="B170" s="274">
        <f t="shared" si="1"/>
        <v>44000</v>
      </c>
      <c r="D170" s="273"/>
      <c r="E170" s="273"/>
      <c r="F170" s="273"/>
      <c r="G170" s="273">
        <v>61.17</v>
      </c>
      <c r="I170" s="217"/>
      <c r="J170" s="61"/>
      <c r="K170" s="61"/>
      <c r="L170" s="61"/>
      <c r="M170" s="61"/>
      <c r="N170" s="61"/>
      <c r="O170" s="61"/>
      <c r="P170" s="61"/>
      <c r="Q170" s="61"/>
    </row>
    <row r="171" spans="1:17" ht="12.75" customHeight="1">
      <c r="B171" s="274">
        <f t="shared" si="1"/>
        <v>44007</v>
      </c>
      <c r="D171" s="273"/>
      <c r="E171" s="273"/>
      <c r="F171" s="273"/>
      <c r="G171" s="273">
        <v>61.81</v>
      </c>
      <c r="H171" s="212"/>
      <c r="I171" s="61"/>
      <c r="J171" s="61"/>
      <c r="K171" s="61"/>
      <c r="L171" s="325"/>
      <c r="M171" s="61"/>
      <c r="N171" s="61"/>
      <c r="O171" s="61"/>
      <c r="P171" s="61"/>
      <c r="Q171" s="61"/>
    </row>
    <row r="172" spans="1:17" ht="12.75" customHeight="1">
      <c r="A172" s="332">
        <v>2</v>
      </c>
      <c r="B172" s="274">
        <f t="shared" si="1"/>
        <v>44014</v>
      </c>
      <c r="D172" s="273"/>
      <c r="E172" s="273"/>
      <c r="F172" s="273"/>
      <c r="G172" s="273">
        <v>63.05</v>
      </c>
      <c r="H172" s="212"/>
      <c r="I172" s="61"/>
      <c r="J172" s="61"/>
      <c r="K172" s="61"/>
      <c r="L172" s="325"/>
      <c r="M172" s="61"/>
      <c r="N172" s="61"/>
      <c r="O172" s="61"/>
      <c r="P172" s="61"/>
      <c r="Q172" s="61"/>
    </row>
    <row r="173" spans="1:17" ht="12.75" customHeight="1">
      <c r="B173" s="274">
        <f t="shared" si="1"/>
        <v>44021</v>
      </c>
      <c r="D173" s="273"/>
      <c r="E173" s="273"/>
      <c r="F173" s="273"/>
      <c r="G173" s="273">
        <v>63.34</v>
      </c>
      <c r="H173" t="s">
        <v>45</v>
      </c>
      <c r="I173" s="61"/>
      <c r="J173" s="61"/>
      <c r="K173" s="61"/>
      <c r="L173" s="325"/>
      <c r="M173" s="61"/>
      <c r="N173" s="61"/>
      <c r="O173" s="61"/>
      <c r="P173" s="61"/>
      <c r="Q173" s="61"/>
    </row>
    <row r="174" spans="1:17" ht="12.75" customHeight="1">
      <c r="B174" s="274"/>
      <c r="D174" s="273"/>
      <c r="E174" s="273"/>
      <c r="F174" s="273"/>
      <c r="G174" s="273"/>
      <c r="I174" s="61"/>
      <c r="J174" s="61"/>
      <c r="K174" s="61"/>
      <c r="L174" s="325"/>
      <c r="M174" s="61"/>
      <c r="N174" s="61"/>
      <c r="O174" s="61"/>
      <c r="P174" s="61"/>
      <c r="Q174" s="61"/>
    </row>
    <row r="175" spans="1:17" ht="12.75" customHeight="1">
      <c r="B175" s="274"/>
      <c r="D175" s="273"/>
      <c r="E175" s="273"/>
      <c r="F175" s="273"/>
      <c r="G175" s="273"/>
      <c r="I175" s="61"/>
      <c r="J175" s="61"/>
      <c r="K175" s="61"/>
      <c r="L175" s="61"/>
      <c r="M175" s="61"/>
      <c r="N175" s="61"/>
      <c r="O175" s="61"/>
      <c r="P175" s="61"/>
      <c r="Q175" s="61"/>
    </row>
    <row r="176" spans="1:17" ht="12.75" customHeight="1" thickBot="1">
      <c r="A176" s="220"/>
      <c r="B176" s="297"/>
      <c r="C176" s="10"/>
      <c r="D176" s="311"/>
      <c r="E176" s="311"/>
      <c r="F176" s="311"/>
      <c r="G176" s="311"/>
      <c r="I176" s="61"/>
      <c r="J176" s="61"/>
      <c r="K176" s="61"/>
      <c r="L176" s="61"/>
      <c r="M176" s="61"/>
      <c r="N176" s="61"/>
      <c r="O176" s="61"/>
      <c r="P176" s="61"/>
      <c r="Q176" s="61"/>
    </row>
    <row r="177" spans="1:17" ht="12.75" customHeight="1">
      <c r="A177" s="333" t="s">
        <v>324</v>
      </c>
      <c r="B177" s="109"/>
      <c r="C177" s="109"/>
      <c r="D177" s="109"/>
      <c r="E177" s="104"/>
      <c r="F177" s="104"/>
      <c r="G177" s="104"/>
      <c r="H177" s="51"/>
      <c r="I177" s="61"/>
      <c r="J177" s="61"/>
      <c r="K177" s="61"/>
      <c r="L177" s="61"/>
      <c r="M177" s="61"/>
      <c r="N177" s="61"/>
      <c r="O177" s="61"/>
      <c r="P177" s="61"/>
      <c r="Q177" s="61"/>
    </row>
    <row r="178" spans="1:17" ht="12.75" customHeight="1">
      <c r="A178" s="41" t="s">
        <v>325</v>
      </c>
      <c r="B178" s="109"/>
      <c r="C178" s="109"/>
      <c r="D178" s="109"/>
      <c r="E178" s="104"/>
      <c r="F178" s="104"/>
      <c r="G178" s="104"/>
      <c r="H178" s="51"/>
      <c r="I178" s="51"/>
      <c r="J178" s="61"/>
      <c r="K178" s="61"/>
      <c r="L178" s="61"/>
      <c r="M178" s="61"/>
      <c r="N178" s="61"/>
      <c r="O178" s="61"/>
      <c r="P178" s="61"/>
      <c r="Q178" s="61"/>
    </row>
    <row r="179" spans="1:17" ht="12.75" customHeight="1">
      <c r="A179" s="333" t="s">
        <v>246</v>
      </c>
      <c r="B179" s="109"/>
      <c r="C179" s="109"/>
      <c r="D179" s="109"/>
      <c r="E179" s="104"/>
      <c r="F179" s="104"/>
      <c r="G179" s="104"/>
      <c r="H179" s="51"/>
      <c r="I179" s="62"/>
      <c r="J179" s="61"/>
      <c r="K179" s="61"/>
      <c r="L179" s="61"/>
      <c r="M179" s="61"/>
      <c r="N179" s="61"/>
      <c r="O179" s="61"/>
      <c r="P179" s="61"/>
      <c r="Q179" s="61"/>
    </row>
    <row r="180" spans="1:17" ht="12.75" customHeight="1">
      <c r="A180" s="61" t="s">
        <v>326</v>
      </c>
      <c r="B180" s="61"/>
      <c r="C180" s="61"/>
      <c r="D180" s="61"/>
      <c r="E180" s="61"/>
      <c r="F180" s="61"/>
      <c r="G180" s="61"/>
      <c r="H180" s="61"/>
      <c r="I180" s="51"/>
      <c r="J180" s="61"/>
      <c r="K180" s="61"/>
      <c r="L180" s="61"/>
      <c r="M180" s="61"/>
      <c r="N180" s="61"/>
      <c r="O180" s="61"/>
      <c r="P180" s="61"/>
      <c r="Q180" s="61"/>
    </row>
    <row r="181" spans="1:17" ht="12.75" customHeight="1">
      <c r="A181" s="61"/>
      <c r="B181" s="61"/>
      <c r="C181" s="61"/>
      <c r="D181" s="61"/>
      <c r="E181" s="61"/>
      <c r="F181" s="61"/>
      <c r="G181" s="61"/>
      <c r="H181" s="61"/>
      <c r="I181" s="61"/>
      <c r="J181" s="61"/>
      <c r="K181" s="61"/>
      <c r="L181" s="61"/>
      <c r="M181" s="61"/>
      <c r="N181" s="61"/>
      <c r="O181" s="61"/>
      <c r="P181" s="61"/>
      <c r="Q181" s="61"/>
    </row>
    <row r="182" spans="1:17" ht="12.75" customHeight="1" thickBot="1">
      <c r="A182" s="192" t="s">
        <v>347</v>
      </c>
      <c r="B182" s="192"/>
      <c r="C182" s="192"/>
      <c r="D182" s="192"/>
      <c r="E182" s="192"/>
      <c r="F182" s="192"/>
      <c r="G182" s="192"/>
      <c r="H182" s="192"/>
      <c r="I182" s="192"/>
      <c r="J182" s="192"/>
      <c r="K182" s="113"/>
      <c r="L182" s="113"/>
      <c r="M182" s="113"/>
      <c r="N182" s="61"/>
      <c r="O182" s="61"/>
      <c r="P182" s="61"/>
      <c r="Q182" s="61"/>
    </row>
    <row r="183" spans="1:17" ht="12.75" customHeight="1" thickBot="1">
      <c r="A183" s="104"/>
      <c r="B183" s="687" t="s">
        <v>26</v>
      </c>
      <c r="C183" s="687"/>
      <c r="D183" s="687"/>
      <c r="E183" s="687"/>
      <c r="F183" s="687"/>
      <c r="G183" s="687"/>
      <c r="H183" s="687"/>
      <c r="I183" s="687"/>
      <c r="J183" s="687"/>
      <c r="K183" s="688"/>
      <c r="L183" s="688"/>
      <c r="M183" s="688"/>
      <c r="N183" s="61"/>
      <c r="O183" s="61"/>
      <c r="P183" s="61"/>
      <c r="Q183" s="61"/>
    </row>
    <row r="184" spans="1:17" ht="12.75" customHeight="1" thickBot="1">
      <c r="A184" s="104"/>
      <c r="B184" s="679" t="s">
        <v>120</v>
      </c>
      <c r="C184" s="680"/>
      <c r="D184" s="681" t="s">
        <v>72</v>
      </c>
      <c r="E184" s="682"/>
      <c r="F184" s="683" t="s">
        <v>75</v>
      </c>
      <c r="G184" s="684"/>
      <c r="H184" s="685"/>
      <c r="I184" s="686" t="s">
        <v>27</v>
      </c>
      <c r="J184" s="680"/>
      <c r="K184" s="368"/>
      <c r="L184" s="657" t="s">
        <v>28</v>
      </c>
      <c r="M184" s="658"/>
      <c r="N184" s="51"/>
      <c r="O184" s="61"/>
      <c r="P184" s="61"/>
      <c r="Q184" s="61"/>
    </row>
    <row r="185" spans="1:17" ht="12.75" customHeight="1" thickBot="1">
      <c r="A185" s="193" t="s">
        <v>101</v>
      </c>
      <c r="B185" s="360"/>
      <c r="C185" s="361"/>
      <c r="D185" s="361"/>
      <c r="E185" s="361"/>
      <c r="F185" s="362" t="s">
        <v>13</v>
      </c>
      <c r="G185" s="363"/>
      <c r="H185" s="360"/>
      <c r="I185" s="361"/>
      <c r="J185" s="361"/>
      <c r="K185" s="365"/>
      <c r="L185" s="365"/>
      <c r="M185" s="365"/>
      <c r="N185" s="61"/>
      <c r="O185" s="61"/>
      <c r="P185" s="61"/>
      <c r="Q185" s="61"/>
    </row>
    <row r="186" spans="1:17" ht="12.75" customHeight="1" thickBot="1">
      <c r="A186" s="216" t="s">
        <v>52</v>
      </c>
      <c r="B186" s="357" t="s">
        <v>80</v>
      </c>
      <c r="C186" s="357" t="s">
        <v>100</v>
      </c>
      <c r="D186" s="358" t="s">
        <v>120</v>
      </c>
      <c r="E186" s="358" t="s">
        <v>124</v>
      </c>
      <c r="F186" s="359" t="s">
        <v>121</v>
      </c>
      <c r="G186" s="359" t="s">
        <v>125</v>
      </c>
      <c r="H186" s="359" t="s">
        <v>74</v>
      </c>
      <c r="I186" s="364" t="s">
        <v>122</v>
      </c>
      <c r="J186" s="364" t="s">
        <v>126</v>
      </c>
      <c r="K186" s="366" t="s">
        <v>27</v>
      </c>
      <c r="L186" s="366" t="s">
        <v>127</v>
      </c>
      <c r="M186" s="366" t="s">
        <v>28</v>
      </c>
      <c r="N186" s="61"/>
      <c r="O186" s="61"/>
      <c r="P186" s="61"/>
      <c r="Q186" s="61"/>
    </row>
    <row r="187" spans="1:17" ht="12.75" customHeight="1">
      <c r="A187" s="104"/>
      <c r="B187" s="651" t="s">
        <v>159</v>
      </c>
      <c r="C187" s="652"/>
      <c r="D187" s="652"/>
      <c r="E187" s="652"/>
      <c r="F187" s="652"/>
      <c r="G187" s="652"/>
      <c r="H187" s="652"/>
      <c r="I187" s="652"/>
      <c r="J187" s="652"/>
      <c r="K187" s="652"/>
      <c r="L187" s="652"/>
      <c r="M187" s="652"/>
      <c r="N187" s="61"/>
      <c r="O187" s="61"/>
      <c r="P187" s="61"/>
      <c r="Q187" s="61"/>
    </row>
    <row r="188" spans="1:17" ht="12.75" customHeight="1">
      <c r="A188" s="104" t="s">
        <v>130</v>
      </c>
      <c r="B188" s="222">
        <v>78.83</v>
      </c>
      <c r="C188" s="222">
        <v>74.930000000000007</v>
      </c>
      <c r="D188" s="222">
        <v>67.819999999999993</v>
      </c>
      <c r="E188" s="222">
        <v>68.55</v>
      </c>
      <c r="F188" s="222">
        <v>66.739999999999995</v>
      </c>
      <c r="G188" s="222">
        <v>64.41</v>
      </c>
      <c r="H188" s="222">
        <v>61.46</v>
      </c>
      <c r="I188" s="222">
        <v>62.63</v>
      </c>
      <c r="J188" s="222">
        <v>63.34</v>
      </c>
      <c r="K188" s="222">
        <v>64.489999999999995</v>
      </c>
      <c r="L188" s="222">
        <v>67</v>
      </c>
      <c r="M188" s="222">
        <v>67</v>
      </c>
      <c r="N188" s="61"/>
      <c r="O188" s="61"/>
      <c r="P188" s="61"/>
      <c r="Q188" s="61"/>
    </row>
    <row r="189" spans="1:17" ht="12.75" customHeight="1">
      <c r="A189" s="104" t="s">
        <v>131</v>
      </c>
      <c r="B189" s="222">
        <v>53.52</v>
      </c>
      <c r="C189" s="222">
        <v>53.54</v>
      </c>
      <c r="D189" s="222">
        <v>54.51</v>
      </c>
      <c r="E189" s="222">
        <v>55.19</v>
      </c>
      <c r="F189" s="222">
        <v>58.25</v>
      </c>
      <c r="G189" s="222">
        <v>59.18</v>
      </c>
      <c r="H189" s="222">
        <v>58.64</v>
      </c>
      <c r="I189" s="222">
        <v>61.21</v>
      </c>
      <c r="J189" s="222">
        <v>64.239999999999995</v>
      </c>
      <c r="K189" s="222">
        <v>67.14</v>
      </c>
      <c r="L189" s="222">
        <v>67.06</v>
      </c>
      <c r="M189" s="222">
        <v>67.06</v>
      </c>
      <c r="N189" s="61"/>
      <c r="O189" s="61"/>
      <c r="P189" s="61"/>
      <c r="Q189" s="61"/>
    </row>
    <row r="190" spans="1:17" ht="12.75" customHeight="1">
      <c r="A190" s="104" t="s">
        <v>132</v>
      </c>
      <c r="B190" s="222">
        <v>74.77</v>
      </c>
      <c r="C190" s="222">
        <v>72.98</v>
      </c>
      <c r="D190" s="222">
        <v>74.040000000000006</v>
      </c>
      <c r="E190" s="222">
        <v>72.09</v>
      </c>
      <c r="F190" s="222">
        <v>68.63</v>
      </c>
      <c r="G190" s="222">
        <v>66.430000000000007</v>
      </c>
      <c r="H190" s="222">
        <v>68.08</v>
      </c>
      <c r="I190" s="222">
        <v>71.260000000000005</v>
      </c>
      <c r="J190" s="222">
        <v>74</v>
      </c>
      <c r="K190" s="222">
        <v>76.83</v>
      </c>
      <c r="L190" s="222">
        <v>82.17</v>
      </c>
      <c r="M190" s="222">
        <v>82.17</v>
      </c>
      <c r="N190" s="61"/>
      <c r="O190" s="61"/>
      <c r="P190" s="61"/>
      <c r="Q190" s="61"/>
    </row>
    <row r="191" spans="1:17" ht="12.75" customHeight="1">
      <c r="A191" s="104" t="s">
        <v>133</v>
      </c>
      <c r="B191" s="222">
        <v>74.03</v>
      </c>
      <c r="C191" s="222">
        <v>73.86</v>
      </c>
      <c r="D191" s="222">
        <v>73.55</v>
      </c>
      <c r="E191" s="222">
        <v>74.31</v>
      </c>
      <c r="F191" s="222">
        <v>75.790000000000006</v>
      </c>
      <c r="G191" s="222">
        <v>76.930000000000007</v>
      </c>
      <c r="H191" s="222">
        <v>84.3</v>
      </c>
      <c r="I191" s="222">
        <v>84.22</v>
      </c>
      <c r="J191" s="222">
        <v>87.02</v>
      </c>
      <c r="K191" s="222">
        <v>89.63</v>
      </c>
      <c r="L191" s="222">
        <v>82.51</v>
      </c>
      <c r="M191" s="222">
        <v>82.51</v>
      </c>
      <c r="N191" s="61"/>
      <c r="O191" s="61"/>
      <c r="P191" s="61"/>
      <c r="Q191" s="61"/>
    </row>
    <row r="192" spans="1:17" ht="12.75" customHeight="1">
      <c r="A192" s="104" t="s">
        <v>134</v>
      </c>
      <c r="B192" s="222">
        <v>66.260000000000005</v>
      </c>
      <c r="C192" s="222">
        <v>64.540000000000006</v>
      </c>
      <c r="D192" s="222">
        <v>63.58</v>
      </c>
      <c r="E192" s="222">
        <v>58.41</v>
      </c>
      <c r="F192" s="222">
        <v>59.45</v>
      </c>
      <c r="G192" s="222">
        <v>56.66</v>
      </c>
      <c r="H192" s="222">
        <v>54.06</v>
      </c>
      <c r="I192" s="222">
        <v>56.11</v>
      </c>
      <c r="J192" s="222">
        <v>58.9</v>
      </c>
      <c r="K192" s="222">
        <v>59.58</v>
      </c>
      <c r="L192" s="222">
        <v>61.96</v>
      </c>
      <c r="M192" s="222">
        <v>61.96</v>
      </c>
      <c r="N192" s="61"/>
      <c r="O192" s="61"/>
      <c r="P192" s="61"/>
      <c r="Q192" s="61"/>
    </row>
    <row r="193" spans="1:17" ht="12.75" customHeight="1">
      <c r="A193" s="104" t="s">
        <v>135</v>
      </c>
      <c r="B193" s="222">
        <v>60.06</v>
      </c>
      <c r="C193" s="222">
        <v>56.89</v>
      </c>
      <c r="D193" s="222">
        <v>52.56</v>
      </c>
      <c r="E193" s="222">
        <v>56.05</v>
      </c>
      <c r="F193" s="222">
        <v>58.42</v>
      </c>
      <c r="G193" s="222">
        <v>60.62</v>
      </c>
      <c r="H193" s="222">
        <v>62.04</v>
      </c>
      <c r="I193" s="222">
        <v>62.41</v>
      </c>
      <c r="J193" s="222">
        <v>61.48</v>
      </c>
      <c r="K193" s="222">
        <v>61.2</v>
      </c>
      <c r="L193" s="222">
        <v>58.23</v>
      </c>
      <c r="M193" s="222">
        <v>58.23</v>
      </c>
      <c r="N193" s="61"/>
      <c r="O193" s="61"/>
      <c r="P193" s="61"/>
      <c r="Q193" s="61"/>
    </row>
    <row r="194" spans="1:17" ht="12.75" customHeight="1">
      <c r="A194" s="104" t="s">
        <v>136</v>
      </c>
      <c r="B194" s="222">
        <v>55.78</v>
      </c>
      <c r="C194" s="222">
        <v>56.75</v>
      </c>
      <c r="D194" s="222">
        <v>58.07</v>
      </c>
      <c r="E194" s="222">
        <v>58.68</v>
      </c>
      <c r="F194" s="222">
        <v>64.92</v>
      </c>
      <c r="G194" s="222">
        <v>70.989999999999995</v>
      </c>
      <c r="H194" s="222">
        <v>77.319999999999993</v>
      </c>
      <c r="I194" s="222">
        <v>77.05</v>
      </c>
      <c r="J194" s="222">
        <v>79.89</v>
      </c>
      <c r="K194" s="222">
        <v>82.17</v>
      </c>
      <c r="L194" s="222">
        <v>77.739999999999995</v>
      </c>
      <c r="M194" s="222">
        <v>77.739999999999995</v>
      </c>
      <c r="N194" s="61"/>
      <c r="O194" s="61"/>
      <c r="P194" s="61"/>
      <c r="Q194" s="61"/>
    </row>
    <row r="195" spans="1:17" ht="12.75" customHeight="1">
      <c r="A195" s="104" t="s">
        <v>137</v>
      </c>
      <c r="B195" s="222">
        <v>69.83</v>
      </c>
      <c r="C195" s="222">
        <v>69.92</v>
      </c>
      <c r="D195" s="222">
        <v>69.260000000000005</v>
      </c>
      <c r="E195" s="222">
        <v>73.86</v>
      </c>
      <c r="F195" s="222">
        <v>84.84</v>
      </c>
      <c r="G195" s="222">
        <v>91.17</v>
      </c>
      <c r="H195" s="222">
        <v>95.46</v>
      </c>
      <c r="I195" s="222">
        <v>104.72</v>
      </c>
      <c r="J195" s="222">
        <v>108.16</v>
      </c>
      <c r="K195" s="222">
        <v>104.81</v>
      </c>
      <c r="L195" s="222">
        <v>112</v>
      </c>
      <c r="M195" s="222">
        <v>112</v>
      </c>
      <c r="N195" s="61"/>
      <c r="O195" s="61"/>
      <c r="P195" s="61"/>
      <c r="Q195" s="61"/>
    </row>
    <row r="196" spans="1:17" ht="12.75" customHeight="1">
      <c r="A196" s="104" t="s">
        <v>138</v>
      </c>
      <c r="B196" s="222">
        <v>78.540000000000006</v>
      </c>
      <c r="C196" s="222">
        <v>88.61</v>
      </c>
      <c r="D196" s="222">
        <v>85.46</v>
      </c>
      <c r="E196" s="222">
        <v>85.87</v>
      </c>
      <c r="F196" s="222">
        <v>83.67</v>
      </c>
      <c r="G196" s="222">
        <v>84.19</v>
      </c>
      <c r="H196" s="222">
        <v>84.19</v>
      </c>
      <c r="I196" s="222">
        <v>83.92</v>
      </c>
      <c r="J196" s="222">
        <v>84.7</v>
      </c>
      <c r="K196" s="222">
        <v>82.89</v>
      </c>
      <c r="L196" s="222">
        <v>76.94</v>
      </c>
      <c r="M196" s="222">
        <v>76.94</v>
      </c>
      <c r="N196" s="61"/>
      <c r="O196" s="61"/>
      <c r="P196" s="61"/>
      <c r="Q196" s="61"/>
    </row>
    <row r="197" spans="1:17" ht="12.75" customHeight="1">
      <c r="A197" s="104" t="s">
        <v>139</v>
      </c>
      <c r="B197" s="222">
        <v>73.17</v>
      </c>
      <c r="C197" s="222">
        <v>74.33</v>
      </c>
      <c r="D197" s="222">
        <v>74.09</v>
      </c>
      <c r="E197" s="222">
        <v>72.31</v>
      </c>
      <c r="F197" s="222">
        <v>75.739999999999995</v>
      </c>
      <c r="G197" s="222">
        <v>74.319999999999993</v>
      </c>
      <c r="H197" s="222">
        <v>73.77</v>
      </c>
      <c r="I197" s="222">
        <v>74.78</v>
      </c>
      <c r="J197" s="222">
        <v>71.66</v>
      </c>
      <c r="K197" s="222">
        <v>72.48</v>
      </c>
      <c r="L197" s="222">
        <v>73.040000000000006</v>
      </c>
      <c r="M197" s="222">
        <v>73.040000000000006</v>
      </c>
      <c r="N197" s="61"/>
      <c r="O197" s="61"/>
      <c r="P197" s="61"/>
      <c r="Q197" s="61"/>
    </row>
    <row r="198" spans="1:17" ht="12.75" customHeight="1">
      <c r="A198" s="104" t="s">
        <v>140</v>
      </c>
      <c r="B198" s="222">
        <v>74.02</v>
      </c>
      <c r="C198" s="222">
        <v>72.459999999999994</v>
      </c>
      <c r="D198" s="222">
        <v>71.650000000000006</v>
      </c>
      <c r="E198" s="222">
        <v>71.08</v>
      </c>
      <c r="F198" s="222">
        <v>67.84</v>
      </c>
      <c r="G198" s="222">
        <v>66.209999999999994</v>
      </c>
      <c r="H198" s="222">
        <v>65.69</v>
      </c>
      <c r="I198" s="222">
        <v>69.11</v>
      </c>
      <c r="J198" s="222">
        <v>63.33</v>
      </c>
      <c r="K198" s="222">
        <v>66.510000000000005</v>
      </c>
      <c r="L198" s="222">
        <v>75.91</v>
      </c>
      <c r="M198" s="222">
        <v>75.91</v>
      </c>
      <c r="N198" s="61"/>
      <c r="O198" s="61"/>
      <c r="P198" s="61"/>
      <c r="Q198" s="61"/>
    </row>
    <row r="199" spans="1:17" ht="12.75" customHeight="1">
      <c r="A199" s="104" t="s">
        <v>141</v>
      </c>
      <c r="B199" s="222">
        <v>73.400000000000006</v>
      </c>
      <c r="C199" s="222">
        <v>73.36</v>
      </c>
      <c r="D199" s="222">
        <v>70.42</v>
      </c>
      <c r="E199" s="222">
        <v>65.53</v>
      </c>
      <c r="F199" s="222">
        <v>61.95</v>
      </c>
      <c r="G199" s="222">
        <v>59.28</v>
      </c>
      <c r="H199" s="222">
        <v>59.95</v>
      </c>
      <c r="I199" s="222">
        <v>61.09</v>
      </c>
      <c r="J199" s="222">
        <v>59.34</v>
      </c>
      <c r="K199" s="222">
        <v>58.38</v>
      </c>
      <c r="L199" s="222">
        <v>54.97</v>
      </c>
      <c r="M199" s="222">
        <v>54.97</v>
      </c>
      <c r="N199" s="61"/>
      <c r="O199" s="61"/>
      <c r="P199" s="61"/>
      <c r="Q199" s="61"/>
    </row>
    <row r="200" spans="1:17" ht="12.75" customHeight="1">
      <c r="A200" s="104" t="s">
        <v>142</v>
      </c>
      <c r="B200" s="222">
        <v>51.74</v>
      </c>
      <c r="C200" s="222">
        <v>51.05</v>
      </c>
      <c r="D200" s="222">
        <v>53.08</v>
      </c>
      <c r="E200" s="222">
        <v>50.41</v>
      </c>
      <c r="F200" s="222">
        <v>49.76</v>
      </c>
      <c r="G200" s="222">
        <v>55.07</v>
      </c>
      <c r="H200" s="222">
        <v>56.78</v>
      </c>
      <c r="I200" s="222">
        <v>60.99</v>
      </c>
      <c r="J200" s="222">
        <v>56.47</v>
      </c>
      <c r="K200" s="222">
        <v>61.04</v>
      </c>
      <c r="L200" s="222">
        <v>56.1</v>
      </c>
      <c r="M200" s="222">
        <v>56.1</v>
      </c>
      <c r="N200" s="61"/>
      <c r="O200" s="61"/>
      <c r="P200" s="61"/>
      <c r="Q200" s="61"/>
    </row>
    <row r="201" spans="1:17" ht="12.75" customHeight="1">
      <c r="A201" s="104" t="s">
        <v>143</v>
      </c>
      <c r="B201" s="222">
        <v>62.24</v>
      </c>
      <c r="C201" s="222">
        <v>63.42</v>
      </c>
      <c r="D201" s="222">
        <v>63.35</v>
      </c>
      <c r="E201" s="222">
        <v>64.650000000000006</v>
      </c>
      <c r="F201" s="222">
        <v>65.56</v>
      </c>
      <c r="G201" s="222">
        <v>60.54</v>
      </c>
      <c r="H201" s="222">
        <v>57.7</v>
      </c>
      <c r="I201" s="222">
        <v>50.7</v>
      </c>
      <c r="J201" s="222">
        <v>45.37</v>
      </c>
      <c r="K201" s="222">
        <v>44.22</v>
      </c>
      <c r="L201" s="222">
        <v>41.01</v>
      </c>
      <c r="M201" s="222">
        <v>41.01</v>
      </c>
      <c r="N201" s="61"/>
      <c r="O201" s="61"/>
      <c r="P201" s="61"/>
      <c r="Q201" s="61"/>
    </row>
    <row r="202" spans="1:17" ht="12.75" customHeight="1">
      <c r="A202" s="104" t="s">
        <v>144</v>
      </c>
      <c r="B202" s="222">
        <v>39.229999999999997</v>
      </c>
      <c r="C202" s="222">
        <v>35.53</v>
      </c>
      <c r="D202" s="222">
        <v>31.39</v>
      </c>
      <c r="E202" s="222">
        <v>33.549999999999997</v>
      </c>
      <c r="F202" s="222">
        <v>36.67</v>
      </c>
      <c r="G202" s="222">
        <v>36.880000000000003</v>
      </c>
      <c r="H202" s="222">
        <v>35.86</v>
      </c>
      <c r="I202" s="222">
        <v>38.11</v>
      </c>
      <c r="J202" s="222">
        <v>36.18</v>
      </c>
      <c r="K202" s="222">
        <v>35.78</v>
      </c>
      <c r="L202" s="222">
        <v>40.94</v>
      </c>
      <c r="M202" s="222">
        <v>40.94</v>
      </c>
      <c r="N202" s="61"/>
      <c r="O202" s="61"/>
      <c r="P202" s="61"/>
      <c r="Q202" s="61"/>
    </row>
    <row r="203" spans="1:17" ht="12.75" customHeight="1">
      <c r="A203" s="104" t="s">
        <v>145</v>
      </c>
      <c r="B203" s="222">
        <v>44.64</v>
      </c>
      <c r="C203" s="222">
        <v>42.39</v>
      </c>
      <c r="D203" s="222">
        <v>44.51</v>
      </c>
      <c r="E203" s="222">
        <v>47.81</v>
      </c>
      <c r="F203" s="222">
        <v>50.11</v>
      </c>
      <c r="G203" s="222">
        <v>51.04</v>
      </c>
      <c r="H203" s="222">
        <v>50.76</v>
      </c>
      <c r="I203" s="222">
        <v>58.19</v>
      </c>
      <c r="J203" s="222">
        <v>57.27</v>
      </c>
      <c r="K203" s="222">
        <v>53.26</v>
      </c>
      <c r="L203" s="222">
        <v>53.88</v>
      </c>
      <c r="M203" s="222">
        <v>53.88</v>
      </c>
      <c r="N203" s="61"/>
      <c r="O203" s="61"/>
      <c r="P203" s="61"/>
      <c r="Q203" s="61"/>
    </row>
    <row r="204" spans="1:17" ht="12.75" customHeight="1">
      <c r="A204" s="104" t="s">
        <v>146</v>
      </c>
      <c r="B204" s="222">
        <v>55.91</v>
      </c>
      <c r="C204" s="222">
        <v>62.44</v>
      </c>
      <c r="D204" s="222">
        <v>74.430000000000007</v>
      </c>
      <c r="E204" s="222">
        <v>72.69</v>
      </c>
      <c r="F204" s="222">
        <v>71.400000000000006</v>
      </c>
      <c r="G204" s="222">
        <v>74.13</v>
      </c>
      <c r="H204" s="222">
        <v>68.14</v>
      </c>
      <c r="I204" s="222">
        <v>66.56</v>
      </c>
      <c r="J204" s="222">
        <v>61.7</v>
      </c>
      <c r="K204" s="222">
        <v>62.93</v>
      </c>
      <c r="L204" s="222">
        <v>50.78</v>
      </c>
      <c r="M204" s="222">
        <v>50.78</v>
      </c>
      <c r="N204" s="61"/>
      <c r="O204" s="61"/>
      <c r="P204" s="61"/>
      <c r="Q204" s="61"/>
    </row>
    <row r="205" spans="1:17" ht="12.75" customHeight="1">
      <c r="A205" s="104" t="s">
        <v>147</v>
      </c>
      <c r="B205" s="222">
        <v>47.08</v>
      </c>
      <c r="C205" s="222">
        <v>50.89</v>
      </c>
      <c r="D205" s="222">
        <v>46.57</v>
      </c>
      <c r="E205" s="222">
        <v>45.92</v>
      </c>
      <c r="F205" s="222">
        <v>43.27</v>
      </c>
      <c r="G205" s="222">
        <v>45.96</v>
      </c>
      <c r="H205" s="222">
        <v>45.62</v>
      </c>
      <c r="I205" s="222">
        <v>51.96</v>
      </c>
      <c r="J205" s="222">
        <v>54.36</v>
      </c>
      <c r="K205" s="222">
        <v>52.58</v>
      </c>
      <c r="L205" s="222">
        <v>48.34</v>
      </c>
      <c r="M205" s="222">
        <v>48.34</v>
      </c>
      <c r="N205" s="61"/>
      <c r="O205" s="61"/>
      <c r="P205" s="61"/>
      <c r="Q205" s="61"/>
    </row>
    <row r="206" spans="1:17" ht="12.75" customHeight="1">
      <c r="A206" s="104" t="s">
        <v>148</v>
      </c>
      <c r="B206" s="222">
        <v>48.13</v>
      </c>
      <c r="C206" s="222">
        <v>49.91</v>
      </c>
      <c r="D206" s="222">
        <v>54.4</v>
      </c>
      <c r="E206" s="222">
        <v>50.27</v>
      </c>
      <c r="F206" s="222">
        <v>53.13</v>
      </c>
      <c r="G206" s="222">
        <v>55.69</v>
      </c>
      <c r="H206" s="222">
        <v>56.49</v>
      </c>
      <c r="I206" s="222">
        <v>53.77</v>
      </c>
      <c r="J206" s="222">
        <v>51.82</v>
      </c>
      <c r="K206" s="222">
        <v>50.76</v>
      </c>
      <c r="L206" s="222">
        <v>50.91</v>
      </c>
      <c r="M206" s="222">
        <v>50.91</v>
      </c>
      <c r="N206" s="61"/>
      <c r="O206" s="61"/>
      <c r="P206" s="61"/>
      <c r="Q206" s="61"/>
    </row>
    <row r="207" spans="1:17" ht="12.75" customHeight="1">
      <c r="A207" s="104" t="s">
        <v>149</v>
      </c>
      <c r="B207" s="222">
        <v>53.65</v>
      </c>
      <c r="C207" s="222">
        <v>50.55</v>
      </c>
      <c r="D207" s="222">
        <v>49.38</v>
      </c>
      <c r="E207" s="222">
        <v>48.57</v>
      </c>
      <c r="F207" s="222">
        <v>54.73</v>
      </c>
      <c r="G207" s="222">
        <v>54.35</v>
      </c>
      <c r="H207" s="222">
        <v>53.88</v>
      </c>
      <c r="I207" s="222">
        <v>53.71</v>
      </c>
      <c r="J207" s="222">
        <v>50.44</v>
      </c>
      <c r="K207" s="222">
        <v>49.21</v>
      </c>
      <c r="L207" s="222">
        <v>53.94</v>
      </c>
      <c r="M207" s="222">
        <v>53.94</v>
      </c>
      <c r="N207" s="61"/>
      <c r="O207" s="61"/>
      <c r="P207" s="61"/>
      <c r="Q207" s="61"/>
    </row>
    <row r="208" spans="1:17" ht="12.75" customHeight="1">
      <c r="A208" s="104" t="s">
        <v>150</v>
      </c>
      <c r="B208" s="222">
        <v>58.31</v>
      </c>
      <c r="C208" s="222">
        <v>61</v>
      </c>
      <c r="D208" s="222">
        <v>64.010000000000005</v>
      </c>
      <c r="E208" s="222">
        <v>61.92</v>
      </c>
      <c r="F208" s="222">
        <v>65.510000000000005</v>
      </c>
      <c r="G208" s="222">
        <v>69.2</v>
      </c>
      <c r="H208" s="222">
        <v>71.52</v>
      </c>
      <c r="I208" s="222">
        <v>77.930000000000007</v>
      </c>
      <c r="J208" s="222">
        <v>71.319999999999993</v>
      </c>
      <c r="K208" s="222">
        <v>69.680000000000007</v>
      </c>
      <c r="L208" s="222">
        <v>69.87</v>
      </c>
      <c r="M208" s="222">
        <v>69.87</v>
      </c>
      <c r="N208" s="61"/>
      <c r="O208" s="61"/>
      <c r="P208" s="61"/>
      <c r="Q208" s="61"/>
    </row>
    <row r="209" spans="1:24" ht="12.75" customHeight="1">
      <c r="A209" s="104" t="s">
        <v>151</v>
      </c>
      <c r="B209" s="222">
        <v>67.16</v>
      </c>
      <c r="C209" s="222">
        <v>60.88</v>
      </c>
      <c r="D209" s="222">
        <v>50.49</v>
      </c>
      <c r="E209" s="222">
        <v>42.17</v>
      </c>
      <c r="F209" s="222">
        <v>45.28</v>
      </c>
      <c r="G209" s="222">
        <v>49.04</v>
      </c>
      <c r="H209" s="222">
        <v>45.64</v>
      </c>
      <c r="I209" s="222">
        <v>42.96</v>
      </c>
      <c r="J209" s="222">
        <v>49.24</v>
      </c>
      <c r="K209" s="222">
        <v>57.56</v>
      </c>
      <c r="L209" s="222">
        <v>54.11</v>
      </c>
      <c r="M209" s="222">
        <v>54.11</v>
      </c>
      <c r="N209" s="61"/>
      <c r="O209" s="61"/>
      <c r="P209" s="61"/>
      <c r="Q209" s="61"/>
    </row>
    <row r="210" spans="1:24" ht="12.75" customHeight="1">
      <c r="A210" s="104" t="s">
        <v>152</v>
      </c>
      <c r="B210" s="222">
        <v>58.6</v>
      </c>
      <c r="C210" s="222">
        <v>60.32</v>
      </c>
      <c r="D210" s="222">
        <v>65.63</v>
      </c>
      <c r="E210" s="222">
        <v>68.61</v>
      </c>
      <c r="F210" s="222">
        <v>74.66</v>
      </c>
      <c r="G210" s="222">
        <v>71.89</v>
      </c>
      <c r="H210" s="222">
        <v>74.459999999999994</v>
      </c>
      <c r="I210" s="222">
        <v>81.28</v>
      </c>
      <c r="J210" s="222">
        <v>81.400000000000006</v>
      </c>
      <c r="K210" s="222">
        <v>81.489999999999995</v>
      </c>
      <c r="L210" s="222">
        <v>81.430000000000007</v>
      </c>
      <c r="M210" s="222">
        <v>81.430000000000007</v>
      </c>
      <c r="N210" s="61"/>
      <c r="O210" s="61"/>
      <c r="P210" s="61"/>
      <c r="Q210" s="61"/>
    </row>
    <row r="211" spans="1:24" ht="12.75" customHeight="1">
      <c r="A211" s="422" t="s">
        <v>185</v>
      </c>
      <c r="B211" s="325">
        <v>86.66</v>
      </c>
      <c r="C211" s="325">
        <v>96.62</v>
      </c>
      <c r="D211" s="325">
        <v>112.33</v>
      </c>
      <c r="E211" s="325">
        <v>132.93</v>
      </c>
      <c r="F211" s="325">
        <v>141.05000000000001</v>
      </c>
      <c r="G211" s="325">
        <v>151.72</v>
      </c>
      <c r="H211" s="325">
        <v>185.39</v>
      </c>
      <c r="I211" s="325">
        <v>200.69</v>
      </c>
      <c r="J211" s="325">
        <v>192.86</v>
      </c>
      <c r="K211" s="325">
        <v>152.19</v>
      </c>
      <c r="L211" s="325">
        <v>155.72999999999999</v>
      </c>
      <c r="M211" s="222">
        <v>155.72999999999999</v>
      </c>
      <c r="N211" s="61"/>
      <c r="O211" s="61"/>
      <c r="P211" s="61"/>
      <c r="Q211" s="61"/>
    </row>
    <row r="212" spans="1:24" ht="12.75" customHeight="1">
      <c r="A212" s="104" t="s">
        <v>153</v>
      </c>
      <c r="B212" s="222">
        <v>103.85</v>
      </c>
      <c r="C212" s="222">
        <v>105.21</v>
      </c>
      <c r="D212" s="222">
        <v>101.05</v>
      </c>
      <c r="E212" s="222">
        <v>96.33</v>
      </c>
      <c r="F212" s="222">
        <v>89.21</v>
      </c>
      <c r="G212" s="222">
        <v>96.47</v>
      </c>
      <c r="H212" s="222">
        <v>91.93</v>
      </c>
      <c r="I212" s="222">
        <v>89.87</v>
      </c>
      <c r="J212" s="222">
        <v>90.29</v>
      </c>
      <c r="K212" s="222">
        <v>79.63</v>
      </c>
      <c r="L212" s="222">
        <v>74.3</v>
      </c>
      <c r="M212" s="222">
        <v>74.3</v>
      </c>
      <c r="N212" s="61"/>
      <c r="O212" s="61"/>
      <c r="P212" s="61"/>
      <c r="Q212" s="61"/>
    </row>
    <row r="213" spans="1:24" ht="12.75" customHeight="1">
      <c r="A213" s="104" t="s">
        <v>154</v>
      </c>
      <c r="B213" s="222">
        <v>74.09</v>
      </c>
      <c r="C213" s="222">
        <v>73.28</v>
      </c>
      <c r="D213" s="222">
        <v>72.989999999999995</v>
      </c>
      <c r="E213" s="222">
        <v>71.16</v>
      </c>
      <c r="F213" s="222">
        <v>74.97</v>
      </c>
      <c r="G213" s="222">
        <v>78.13</v>
      </c>
      <c r="H213" s="222">
        <v>81.78</v>
      </c>
      <c r="I213" s="222">
        <v>88.17</v>
      </c>
      <c r="J213" s="222">
        <v>84.83</v>
      </c>
      <c r="K213" s="222">
        <v>84.65</v>
      </c>
      <c r="L213" s="222">
        <v>85.67</v>
      </c>
      <c r="M213" s="222">
        <v>85.67</v>
      </c>
      <c r="N213" s="61"/>
      <c r="O213" s="61"/>
      <c r="P213" s="61"/>
      <c r="Q213" s="61"/>
    </row>
    <row r="214" spans="1:24" ht="12.75" customHeight="1">
      <c r="A214" s="104" t="s">
        <v>155</v>
      </c>
      <c r="B214" s="217">
        <v>87.37</v>
      </c>
      <c r="C214" s="217">
        <v>84.32</v>
      </c>
      <c r="D214" s="217">
        <v>82.58</v>
      </c>
      <c r="E214" s="217">
        <v>76.66</v>
      </c>
      <c r="F214" s="217">
        <v>82.04</v>
      </c>
      <c r="G214" s="217">
        <v>85.03</v>
      </c>
      <c r="H214" s="217">
        <v>86.87</v>
      </c>
      <c r="I214" s="217">
        <v>91.79</v>
      </c>
      <c r="J214" s="217">
        <v>91.42</v>
      </c>
      <c r="K214" s="217">
        <v>89.93</v>
      </c>
      <c r="L214" s="217">
        <v>85.46</v>
      </c>
      <c r="M214" s="217">
        <v>85.46</v>
      </c>
      <c r="N214" s="61"/>
      <c r="O214" s="61"/>
      <c r="P214" s="61"/>
      <c r="Q214" s="61"/>
    </row>
    <row r="215" spans="1:24" ht="12.75" customHeight="1">
      <c r="A215" s="104" t="s">
        <v>156</v>
      </c>
      <c r="B215" s="222">
        <v>65</v>
      </c>
      <c r="C215" s="222">
        <v>66.12</v>
      </c>
      <c r="D215" s="222">
        <v>63.72</v>
      </c>
      <c r="E215" s="222">
        <v>61.13</v>
      </c>
      <c r="F215" s="222">
        <v>60.56</v>
      </c>
      <c r="G215" s="222">
        <v>59.32</v>
      </c>
      <c r="H215" s="222">
        <v>63.18</v>
      </c>
      <c r="I215" s="222">
        <v>62.54</v>
      </c>
      <c r="J215" s="222">
        <v>65.02</v>
      </c>
      <c r="K215" s="222">
        <v>65.13</v>
      </c>
      <c r="L215" s="222">
        <v>64.55</v>
      </c>
      <c r="M215" s="222">
        <v>64.55</v>
      </c>
      <c r="N215" s="61"/>
      <c r="O215" s="61"/>
      <c r="P215" s="61"/>
      <c r="Q215" s="61"/>
      <c r="U215" s="51"/>
      <c r="V215" s="51"/>
      <c r="W215" s="51"/>
      <c r="X215" s="51"/>
    </row>
    <row r="216" spans="1:24" ht="12.75" customHeight="1">
      <c r="A216" s="104" t="s">
        <v>157</v>
      </c>
      <c r="B216" s="222">
        <v>65.14</v>
      </c>
      <c r="C216" s="222">
        <v>61.56</v>
      </c>
      <c r="D216" s="222">
        <v>62.54</v>
      </c>
      <c r="E216" s="222">
        <v>61.7</v>
      </c>
      <c r="F216" s="222">
        <v>63.71</v>
      </c>
      <c r="G216" s="222">
        <v>61.79</v>
      </c>
      <c r="H216" s="222">
        <v>59.4</v>
      </c>
      <c r="I216" s="222">
        <v>57.49</v>
      </c>
      <c r="J216" s="222">
        <v>61.64</v>
      </c>
      <c r="K216" s="222">
        <v>62.19</v>
      </c>
      <c r="L216" s="222">
        <v>64.05</v>
      </c>
      <c r="M216" s="222">
        <v>64.05</v>
      </c>
      <c r="N216" s="61"/>
      <c r="O216" s="61"/>
      <c r="P216" s="61"/>
      <c r="Q216" s="61"/>
      <c r="U216" s="218"/>
      <c r="V216" s="51"/>
      <c r="W216" s="51"/>
      <c r="X216" s="51"/>
    </row>
    <row r="217" spans="1:24" ht="12.75" customHeight="1">
      <c r="A217" s="104" t="s">
        <v>158</v>
      </c>
      <c r="B217" s="222">
        <v>70.13</v>
      </c>
      <c r="C217" s="222">
        <v>68.83</v>
      </c>
      <c r="D217" s="222">
        <v>69.150000000000006</v>
      </c>
      <c r="E217" s="222">
        <v>70.77</v>
      </c>
      <c r="F217" s="222">
        <v>70.72</v>
      </c>
      <c r="G217" s="222">
        <v>73.39</v>
      </c>
      <c r="H217" s="222">
        <v>75.400000000000006</v>
      </c>
      <c r="I217" s="222">
        <v>77.45</v>
      </c>
      <c r="J217" s="222">
        <v>77.12</v>
      </c>
      <c r="K217" s="222">
        <v>78.72</v>
      </c>
      <c r="L217" s="222">
        <v>74.13</v>
      </c>
      <c r="M217" s="222">
        <v>74.13</v>
      </c>
      <c r="N217" s="61"/>
      <c r="O217" s="61"/>
      <c r="P217" s="61"/>
      <c r="Q217" s="61"/>
      <c r="U217" s="310"/>
      <c r="V217" s="222"/>
      <c r="W217" s="305"/>
      <c r="X217" s="305"/>
    </row>
    <row r="218" spans="1:24" ht="12.75" customHeight="1">
      <c r="A218" s="560" t="s">
        <v>342</v>
      </c>
      <c r="B218" s="547">
        <v>69.900000000000006</v>
      </c>
      <c r="C218" s="547">
        <v>71.260000000000005</v>
      </c>
      <c r="D218" s="547">
        <v>68.33</v>
      </c>
      <c r="E218" s="547">
        <v>70.290000000000006</v>
      </c>
      <c r="F218" s="547">
        <v>75.290000000000006</v>
      </c>
      <c r="G218" s="547">
        <v>80.28</v>
      </c>
      <c r="H218" s="547">
        <v>77.930000000000007</v>
      </c>
      <c r="I218" s="547">
        <v>82.715239999999994</v>
      </c>
      <c r="J218" s="547">
        <v>83.232380000000006</v>
      </c>
      <c r="K218" s="547">
        <v>86.754999999999995</v>
      </c>
      <c r="L218" s="547">
        <v>89.156189999999995</v>
      </c>
      <c r="M218" s="547">
        <v>89.16</v>
      </c>
      <c r="N218" s="61"/>
      <c r="O218" s="61"/>
      <c r="P218" s="61"/>
      <c r="Q218" s="61"/>
      <c r="U218" s="318"/>
      <c r="V218" s="319"/>
      <c r="W218" s="319"/>
      <c r="X218" s="319"/>
    </row>
    <row r="219" spans="1:24" ht="12.75" customHeight="1">
      <c r="A219" s="322" t="s">
        <v>186</v>
      </c>
      <c r="B219" s="218">
        <v>84.512609999999995</v>
      </c>
      <c r="C219" s="218">
        <v>80.67895</v>
      </c>
      <c r="D219" s="218">
        <v>77.467830000000006</v>
      </c>
      <c r="E219" s="479">
        <v>77.118570000000005</v>
      </c>
      <c r="F219" s="218">
        <v>77.147000000000006</v>
      </c>
      <c r="G219" s="218">
        <v>73.078100000000006</v>
      </c>
      <c r="H219" s="218">
        <v>71.567894736842106</v>
      </c>
      <c r="I219" s="218">
        <v>75.342860000000002</v>
      </c>
      <c r="J219" s="218">
        <v>77.246666666666684</v>
      </c>
      <c r="K219" s="218">
        <v>69.577730000000003</v>
      </c>
      <c r="L219" s="218">
        <v>65.357500000000002</v>
      </c>
      <c r="M219" s="218">
        <v>65.357500000000002</v>
      </c>
      <c r="N219" s="51"/>
      <c r="O219" s="61"/>
      <c r="P219" s="61"/>
      <c r="Q219" s="61"/>
      <c r="U219" s="273"/>
      <c r="V219" s="273"/>
      <c r="W219" s="273"/>
      <c r="X219" s="273"/>
    </row>
    <row r="220" spans="1:24" ht="12.75" customHeight="1">
      <c r="A220" s="322" t="s">
        <v>223</v>
      </c>
      <c r="B220" s="325">
        <v>58.972270000000002</v>
      </c>
      <c r="C220" s="325">
        <v>59.665999999999997</v>
      </c>
      <c r="D220" s="325">
        <v>63.475650000000002</v>
      </c>
      <c r="E220" s="273">
        <v>64.044499999999999</v>
      </c>
      <c r="F220" s="325">
        <v>66.878569999999996</v>
      </c>
      <c r="G220" s="325">
        <v>70.060950000000005</v>
      </c>
      <c r="H220" s="325">
        <v>67.11315789473683</v>
      </c>
      <c r="I220" s="325">
        <v>57.545999999999999</v>
      </c>
      <c r="J220" s="325">
        <v>53.749519999999997</v>
      </c>
      <c r="K220" s="212">
        <v>57.052999999999997</v>
      </c>
      <c r="L220" s="325">
        <v>60.805900000000001</v>
      </c>
      <c r="M220" s="325">
        <v>60.805900000000001</v>
      </c>
      <c r="N220" s="51"/>
      <c r="O220" s="61"/>
      <c r="P220" s="61"/>
      <c r="Q220" s="61"/>
      <c r="U220" s="273"/>
      <c r="V220" s="273"/>
      <c r="W220" s="273"/>
      <c r="X220" s="273"/>
    </row>
    <row r="221" spans="1:24" ht="12.75" customHeight="1" thickBot="1">
      <c r="A221" s="314" t="s">
        <v>224</v>
      </c>
      <c r="B221" s="428">
        <v>63.550899999999999</v>
      </c>
      <c r="C221" s="428">
        <v>64.203333330000007</v>
      </c>
      <c r="D221" s="428">
        <v>69.186800000000005</v>
      </c>
      <c r="E221" s="311">
        <v>69.963499999999996</v>
      </c>
      <c r="F221" s="428">
        <v>74.047499999999999</v>
      </c>
      <c r="G221" s="428">
        <v>80.8947</v>
      </c>
      <c r="H221" s="311">
        <v>86.48</v>
      </c>
      <c r="I221" s="428">
        <v>85.277000000000001</v>
      </c>
      <c r="J221" s="311">
        <v>83.678569999999993</v>
      </c>
      <c r="K221" s="311">
        <v>85.037999999999997</v>
      </c>
      <c r="L221" s="428">
        <v>86.13</v>
      </c>
      <c r="M221" s="428">
        <v>85.986000000000004</v>
      </c>
      <c r="N221" s="51"/>
      <c r="O221" s="61"/>
      <c r="P221" s="61"/>
      <c r="Q221" s="61"/>
      <c r="U221" s="273"/>
      <c r="V221" s="273"/>
      <c r="W221" s="273"/>
      <c r="X221" s="273"/>
    </row>
    <row r="222" spans="1:24" ht="12.75" customHeight="1">
      <c r="A222" s="322" t="s">
        <v>378</v>
      </c>
      <c r="B222" s="553"/>
      <c r="C222" s="553"/>
      <c r="D222" s="553"/>
      <c r="E222" s="479"/>
      <c r="F222" s="553"/>
      <c r="G222" s="553"/>
      <c r="H222" s="479"/>
      <c r="I222" s="553"/>
      <c r="J222" s="479"/>
      <c r="K222" s="479"/>
      <c r="L222" s="553"/>
      <c r="M222" s="553"/>
      <c r="N222" s="51"/>
      <c r="O222" s="61"/>
      <c r="P222" s="61"/>
      <c r="Q222" s="61"/>
      <c r="U222" s="273"/>
      <c r="V222" s="273"/>
      <c r="W222" s="273"/>
      <c r="X222" s="273"/>
    </row>
    <row r="223" spans="1:24" ht="12.75" customHeight="1">
      <c r="A223" s="322"/>
      <c r="B223" s="218"/>
      <c r="C223" s="218"/>
      <c r="D223" s="218"/>
      <c r="E223" s="304"/>
      <c r="F223" s="218"/>
      <c r="G223" s="218"/>
      <c r="H223" s="218"/>
      <c r="I223" s="218"/>
      <c r="J223" s="218"/>
      <c r="K223" s="218"/>
      <c r="L223" s="218"/>
      <c r="M223" s="218"/>
      <c r="N223" s="51"/>
      <c r="O223" s="61"/>
      <c r="P223" s="61"/>
      <c r="Q223" s="61"/>
      <c r="U223" s="273"/>
      <c r="V223" s="273"/>
      <c r="W223" s="273"/>
      <c r="X223" s="273"/>
    </row>
    <row r="224" spans="1:24" ht="13.8" thickBot="1">
      <c r="A224" s="192" t="s">
        <v>351</v>
      </c>
      <c r="B224" s="113"/>
      <c r="C224" s="113"/>
      <c r="D224" s="113"/>
      <c r="E224" s="62"/>
      <c r="F224" s="62"/>
      <c r="G224" s="62"/>
      <c r="H224" s="62"/>
      <c r="I224" s="62"/>
      <c r="J224" s="62"/>
      <c r="K224" s="62"/>
      <c r="L224" s="114"/>
      <c r="M224" s="114"/>
      <c r="N224" s="114"/>
      <c r="O224" s="114"/>
      <c r="P224" s="114"/>
      <c r="Q224" s="61"/>
      <c r="U224" s="273"/>
      <c r="V224" s="273"/>
      <c r="W224" s="273"/>
      <c r="X224" s="273"/>
    </row>
    <row r="225" spans="1:24" ht="12.75" customHeight="1" thickBot="1">
      <c r="A225" s="111" t="s">
        <v>29</v>
      </c>
      <c r="B225" s="188" t="s">
        <v>33</v>
      </c>
      <c r="C225" s="188" t="s">
        <v>48</v>
      </c>
      <c r="D225" s="124"/>
      <c r="E225" s="654" t="s">
        <v>34</v>
      </c>
      <c r="F225" s="654"/>
      <c r="G225" s="654"/>
      <c r="H225" s="654"/>
      <c r="I225" s="654"/>
      <c r="J225" s="654"/>
      <c r="K225" s="654"/>
      <c r="L225" s="654"/>
      <c r="M225" s="654"/>
      <c r="N225" s="654"/>
      <c r="O225" s="654"/>
      <c r="P225" s="654"/>
      <c r="Q225" s="61"/>
      <c r="U225" s="273"/>
      <c r="V225" s="273"/>
      <c r="W225" s="273"/>
      <c r="X225" s="273"/>
    </row>
    <row r="226" spans="1:24" ht="12.75" customHeight="1" thickBot="1">
      <c r="A226" s="114" t="s">
        <v>52</v>
      </c>
      <c r="B226" s="189" t="s">
        <v>49</v>
      </c>
      <c r="C226" s="190" t="s">
        <v>50</v>
      </c>
      <c r="D226" s="189"/>
      <c r="E226" s="367" t="s">
        <v>128</v>
      </c>
      <c r="F226" s="367" t="s">
        <v>100</v>
      </c>
      <c r="G226" s="367" t="s">
        <v>70</v>
      </c>
      <c r="H226" s="367" t="s">
        <v>124</v>
      </c>
      <c r="I226" s="367" t="s">
        <v>121</v>
      </c>
      <c r="J226" s="367" t="s">
        <v>125</v>
      </c>
      <c r="K226" s="367" t="s">
        <v>129</v>
      </c>
      <c r="L226" s="367" t="s">
        <v>122</v>
      </c>
      <c r="M226" s="367" t="s">
        <v>126</v>
      </c>
      <c r="N226" s="367" t="s">
        <v>27</v>
      </c>
      <c r="O226" s="367" t="s">
        <v>127</v>
      </c>
      <c r="P226" s="367" t="s">
        <v>28</v>
      </c>
      <c r="Q226" s="61"/>
      <c r="U226" s="273"/>
      <c r="V226" s="273"/>
      <c r="W226" s="273"/>
      <c r="X226" s="273"/>
    </row>
    <row r="227" spans="1:24" ht="12.75" customHeight="1">
      <c r="A227" s="422"/>
      <c r="B227" s="562"/>
      <c r="C227" s="422"/>
      <c r="D227" s="422"/>
      <c r="E227" s="651" t="s">
        <v>159</v>
      </c>
      <c r="F227" s="651"/>
      <c r="G227" s="651"/>
      <c r="H227" s="651"/>
      <c r="I227" s="651"/>
      <c r="J227" s="651"/>
      <c r="K227" s="651"/>
      <c r="L227" s="651"/>
      <c r="M227" s="651"/>
      <c r="N227" s="651"/>
      <c r="O227" s="651"/>
      <c r="P227" s="651"/>
      <c r="Q227" s="212"/>
      <c r="U227" s="273"/>
      <c r="V227" s="273"/>
      <c r="W227" s="273"/>
      <c r="X227" s="273"/>
    </row>
    <row r="228" spans="1:24" ht="12.75" customHeight="1">
      <c r="A228" s="214">
        <v>2020</v>
      </c>
      <c r="B228" s="274">
        <v>43958</v>
      </c>
      <c r="Q228" s="212"/>
    </row>
    <row r="229" spans="1:24" ht="12.75" customHeight="1">
      <c r="B229" s="274">
        <f>B228+7</f>
        <v>43965</v>
      </c>
      <c r="Q229" s="212"/>
    </row>
    <row r="230" spans="1:24" ht="12.75" customHeight="1">
      <c r="B230" s="274">
        <f t="shared" ref="B230:B293" si="2">B229+7</f>
        <v>43972</v>
      </c>
    </row>
    <row r="231" spans="1:24" ht="12.75" customHeight="1">
      <c r="B231" s="274">
        <f t="shared" si="2"/>
        <v>43979</v>
      </c>
    </row>
    <row r="232" spans="1:24" ht="12.75" customHeight="1">
      <c r="B232" s="274">
        <f t="shared" si="2"/>
        <v>43986</v>
      </c>
      <c r="Q232" s="212"/>
    </row>
    <row r="233" spans="1:24" ht="12.75" customHeight="1">
      <c r="B233" s="274">
        <f t="shared" si="2"/>
        <v>43993</v>
      </c>
      <c r="Q233" s="212"/>
    </row>
    <row r="234" spans="1:24" ht="12.75" customHeight="1">
      <c r="B234" s="274">
        <f t="shared" si="2"/>
        <v>44000</v>
      </c>
      <c r="Q234" s="212"/>
    </row>
    <row r="235" spans="1:24" ht="12.75" customHeight="1">
      <c r="B235" s="274">
        <f t="shared" si="2"/>
        <v>44007</v>
      </c>
    </row>
    <row r="236" spans="1:24" ht="12.75" customHeight="1">
      <c r="B236" s="274">
        <f t="shared" si="2"/>
        <v>44014</v>
      </c>
    </row>
    <row r="237" spans="1:24" ht="12.75" customHeight="1">
      <c r="B237" s="274">
        <f t="shared" si="2"/>
        <v>44021</v>
      </c>
      <c r="Q237" s="212"/>
    </row>
    <row r="238" spans="1:24" ht="12.75" customHeight="1">
      <c r="B238" s="274">
        <f t="shared" si="2"/>
        <v>44028</v>
      </c>
      <c r="Q238" s="212"/>
    </row>
    <row r="239" spans="1:24" ht="12.75" customHeight="1">
      <c r="B239" s="274">
        <f t="shared" si="2"/>
        <v>44035</v>
      </c>
    </row>
    <row r="240" spans="1:24" ht="12.75" customHeight="1">
      <c r="B240" s="274">
        <f t="shared" si="2"/>
        <v>44042</v>
      </c>
    </row>
    <row r="241" spans="2:17" ht="12.75" customHeight="1">
      <c r="B241" s="274">
        <f t="shared" si="2"/>
        <v>44049</v>
      </c>
      <c r="C241" s="274"/>
    </row>
    <row r="242" spans="2:17" ht="12.75" customHeight="1">
      <c r="B242" s="274">
        <f t="shared" si="2"/>
        <v>44056</v>
      </c>
      <c r="Q242" s="212"/>
    </row>
    <row r="243" spans="2:17" ht="12.75" customHeight="1">
      <c r="B243" s="274">
        <f t="shared" si="2"/>
        <v>44063</v>
      </c>
      <c r="Q243" s="57"/>
    </row>
    <row r="244" spans="2:17" ht="12.75" customHeight="1">
      <c r="B244" s="274">
        <f t="shared" si="2"/>
        <v>44070</v>
      </c>
    </row>
    <row r="245" spans="2:17" ht="12.75" customHeight="1">
      <c r="B245" s="274">
        <f t="shared" si="2"/>
        <v>44077</v>
      </c>
      <c r="C245" s="274"/>
      <c r="Q245" s="212"/>
    </row>
    <row r="246" spans="2:17" ht="12.75" customHeight="1">
      <c r="B246" s="274">
        <f t="shared" si="2"/>
        <v>44084</v>
      </c>
      <c r="Q246" s="212"/>
    </row>
    <row r="247" spans="2:17" ht="12.75" customHeight="1">
      <c r="B247" s="274">
        <f t="shared" si="2"/>
        <v>44091</v>
      </c>
      <c r="Q247" s="212"/>
    </row>
    <row r="248" spans="2:17" ht="12.75" customHeight="1">
      <c r="B248" s="274">
        <f t="shared" si="2"/>
        <v>44098</v>
      </c>
    </row>
    <row r="249" spans="2:17" ht="12.75" customHeight="1">
      <c r="B249" s="274">
        <f t="shared" si="2"/>
        <v>44105</v>
      </c>
      <c r="C249" s="274">
        <v>44104</v>
      </c>
      <c r="E249">
        <v>57.3</v>
      </c>
    </row>
    <row r="250" spans="2:17" ht="12.75" customHeight="1">
      <c r="B250" s="274">
        <f t="shared" si="2"/>
        <v>44112</v>
      </c>
      <c r="C250" s="274"/>
      <c r="E250">
        <v>57.3</v>
      </c>
      <c r="F250" s="273"/>
      <c r="G250" s="273"/>
      <c r="H250" s="273"/>
      <c r="I250" s="273"/>
      <c r="J250" s="273"/>
      <c r="L250" s="273"/>
      <c r="M250" s="273"/>
      <c r="N250" s="273"/>
      <c r="O250" s="273"/>
      <c r="P250" s="273"/>
      <c r="Q250" s="212"/>
    </row>
    <row r="251" spans="2:17" ht="12.75" customHeight="1">
      <c r="B251" s="274">
        <f t="shared" si="2"/>
        <v>44119</v>
      </c>
      <c r="E251">
        <v>57.3</v>
      </c>
      <c r="F251" s="273"/>
      <c r="G251" s="273"/>
      <c r="H251" s="273"/>
      <c r="I251" s="273"/>
      <c r="J251" s="273"/>
      <c r="L251" s="273"/>
      <c r="M251" s="273"/>
      <c r="N251" s="273"/>
      <c r="O251" s="273"/>
      <c r="P251" s="273"/>
      <c r="Q251" s="212"/>
    </row>
    <row r="252" spans="2:17" ht="12.75" customHeight="1">
      <c r="B252" s="274">
        <f t="shared" si="2"/>
        <v>44126</v>
      </c>
      <c r="E252">
        <v>57.3</v>
      </c>
      <c r="F252" s="273"/>
      <c r="G252" s="273"/>
      <c r="H252" s="273"/>
      <c r="I252" s="273"/>
      <c r="J252" s="273"/>
      <c r="L252" s="273"/>
      <c r="M252" s="273"/>
      <c r="N252" s="273"/>
      <c r="O252" s="273"/>
      <c r="P252" s="273"/>
    </row>
    <row r="253" spans="2:17" ht="12.75" customHeight="1">
      <c r="B253" s="274">
        <f t="shared" si="2"/>
        <v>44133</v>
      </c>
      <c r="E253">
        <v>57.3</v>
      </c>
      <c r="F253" s="273"/>
      <c r="G253" s="273"/>
      <c r="H253" s="273"/>
      <c r="I253" s="273"/>
      <c r="J253" s="273"/>
      <c r="L253" s="273"/>
      <c r="M253" s="273"/>
      <c r="N253" s="273"/>
      <c r="O253" s="273"/>
      <c r="P253" s="273"/>
    </row>
    <row r="254" spans="2:17" ht="12.75" customHeight="1">
      <c r="B254" s="274">
        <f t="shared" si="2"/>
        <v>44140</v>
      </c>
      <c r="C254" s="274">
        <v>44134</v>
      </c>
      <c r="E254">
        <v>57.3</v>
      </c>
      <c r="F254" s="273">
        <v>59.3</v>
      </c>
      <c r="G254" s="273"/>
      <c r="H254" s="273"/>
      <c r="I254" s="273"/>
      <c r="J254" s="273"/>
      <c r="L254" s="273"/>
      <c r="M254" s="273"/>
      <c r="N254" s="273"/>
      <c r="O254" s="273"/>
      <c r="P254" s="273"/>
      <c r="Q254" s="212"/>
    </row>
    <row r="255" spans="2:17" ht="12.75" customHeight="1">
      <c r="B255" s="274">
        <f t="shared" si="2"/>
        <v>44147</v>
      </c>
      <c r="C255" s="274"/>
      <c r="E255">
        <v>57.3</v>
      </c>
      <c r="F255" s="273">
        <v>59.3</v>
      </c>
      <c r="G255" s="273"/>
      <c r="H255" s="273"/>
      <c r="I255" s="273"/>
      <c r="J255" s="273"/>
      <c r="L255" s="273"/>
      <c r="M255" s="273"/>
      <c r="N255" s="273"/>
      <c r="O255" s="273"/>
      <c r="P255" s="273"/>
      <c r="Q255" s="212"/>
    </row>
    <row r="256" spans="2:17" ht="12.75" customHeight="1">
      <c r="B256" s="274">
        <f t="shared" si="2"/>
        <v>44154</v>
      </c>
      <c r="E256">
        <v>57.3</v>
      </c>
      <c r="F256" s="273">
        <v>59.3</v>
      </c>
      <c r="G256" s="273"/>
      <c r="H256" s="273"/>
      <c r="I256" s="273"/>
      <c r="J256" s="273"/>
      <c r="L256" s="273"/>
      <c r="M256" s="273"/>
      <c r="N256" s="273"/>
      <c r="O256" s="273"/>
      <c r="P256" s="273"/>
    </row>
    <row r="257" spans="1:17" ht="12.75" customHeight="1">
      <c r="B257" s="274">
        <f t="shared" si="2"/>
        <v>44161</v>
      </c>
      <c r="E257">
        <v>57.3</v>
      </c>
      <c r="F257" s="273">
        <v>59.3</v>
      </c>
      <c r="G257" s="273"/>
      <c r="H257" s="273"/>
      <c r="I257" s="273"/>
      <c r="J257" s="273"/>
      <c r="L257" s="273"/>
      <c r="M257" s="273"/>
      <c r="N257" s="273"/>
      <c r="O257" s="273"/>
      <c r="P257" s="273"/>
    </row>
    <row r="258" spans="1:17" ht="12.75" customHeight="1">
      <c r="B258" s="274">
        <f t="shared" si="2"/>
        <v>44168</v>
      </c>
      <c r="C258" s="274">
        <v>44165</v>
      </c>
      <c r="E258">
        <v>57.3</v>
      </c>
      <c r="F258" s="273">
        <v>59.3</v>
      </c>
      <c r="G258" s="273">
        <v>60.1</v>
      </c>
      <c r="H258" s="273"/>
      <c r="I258" s="273"/>
      <c r="J258" s="273"/>
      <c r="L258" s="273"/>
      <c r="M258" s="273"/>
      <c r="N258" s="273"/>
      <c r="O258" s="273"/>
      <c r="P258" s="273"/>
    </row>
    <row r="259" spans="1:17" ht="12.75" customHeight="1">
      <c r="B259" s="274">
        <f t="shared" si="2"/>
        <v>44175</v>
      </c>
      <c r="C259" s="274"/>
      <c r="E259">
        <v>57.3</v>
      </c>
      <c r="F259" s="273">
        <v>59.3</v>
      </c>
      <c r="G259" s="273">
        <v>60.1</v>
      </c>
      <c r="H259" s="273"/>
      <c r="I259" s="273"/>
      <c r="J259" s="273"/>
      <c r="L259" s="273"/>
      <c r="M259" s="273"/>
      <c r="N259" s="273"/>
      <c r="O259" s="273"/>
      <c r="P259" s="273"/>
    </row>
    <row r="260" spans="1:17" ht="12.75" customHeight="1">
      <c r="B260" s="274">
        <f t="shared" si="2"/>
        <v>44182</v>
      </c>
      <c r="E260">
        <v>57.3</v>
      </c>
      <c r="F260" s="273">
        <v>59.3</v>
      </c>
      <c r="G260" s="273">
        <v>60.1</v>
      </c>
      <c r="H260" s="273"/>
      <c r="I260" s="273"/>
      <c r="J260" s="273"/>
      <c r="L260" s="273"/>
      <c r="M260" s="273"/>
      <c r="N260" s="273"/>
      <c r="O260" s="273"/>
      <c r="P260" s="273"/>
    </row>
    <row r="261" spans="1:17" ht="12.75" customHeight="1">
      <c r="B261" s="274">
        <f t="shared" si="2"/>
        <v>44189</v>
      </c>
      <c r="E261">
        <v>57.3</v>
      </c>
      <c r="F261" s="273">
        <v>59.3</v>
      </c>
      <c r="G261" s="273">
        <v>60.1</v>
      </c>
      <c r="H261" s="273"/>
      <c r="I261" s="273"/>
      <c r="J261" s="273"/>
      <c r="L261" s="273"/>
      <c r="M261" s="273"/>
      <c r="N261" s="273"/>
      <c r="O261" s="273"/>
      <c r="P261" s="273"/>
    </row>
    <row r="262" spans="1:17" ht="12.75" customHeight="1">
      <c r="B262" s="274">
        <f t="shared" si="2"/>
        <v>44196</v>
      </c>
      <c r="C262" s="274">
        <v>44195</v>
      </c>
      <c r="E262">
        <v>57.3</v>
      </c>
      <c r="F262" s="273">
        <v>59.3</v>
      </c>
      <c r="G262" s="273">
        <v>60.1</v>
      </c>
      <c r="H262" s="273">
        <v>63.4</v>
      </c>
      <c r="I262" s="273"/>
      <c r="J262" s="273"/>
      <c r="L262" s="273"/>
      <c r="M262" s="273"/>
      <c r="N262" s="273"/>
      <c r="O262" s="273"/>
      <c r="P262" s="273"/>
    </row>
    <row r="263" spans="1:17" ht="12.75" customHeight="1">
      <c r="A263" s="563">
        <v>2021</v>
      </c>
      <c r="B263" s="274">
        <f t="shared" si="2"/>
        <v>44203</v>
      </c>
      <c r="C263" s="320"/>
      <c r="E263">
        <v>57.3</v>
      </c>
      <c r="F263" s="273">
        <v>59.3</v>
      </c>
      <c r="G263" s="273">
        <v>60.1</v>
      </c>
      <c r="H263" s="273">
        <v>63.4</v>
      </c>
      <c r="I263" s="273"/>
      <c r="J263" s="273"/>
      <c r="L263" s="273"/>
      <c r="M263" s="273"/>
      <c r="N263" s="273"/>
      <c r="O263" s="273"/>
      <c r="P263" s="273"/>
      <c r="Q263" s="212"/>
    </row>
    <row r="264" spans="1:17" ht="12.75" customHeight="1">
      <c r="B264" s="274">
        <f t="shared" si="2"/>
        <v>44210</v>
      </c>
      <c r="E264">
        <v>57.3</v>
      </c>
      <c r="F264" s="273">
        <v>59.3</v>
      </c>
      <c r="G264" s="273">
        <v>60.1</v>
      </c>
      <c r="H264" s="273">
        <v>63.4</v>
      </c>
      <c r="I264" s="273"/>
      <c r="J264" s="273"/>
      <c r="L264" s="273"/>
      <c r="M264" s="273"/>
      <c r="N264" s="273"/>
      <c r="O264" s="273"/>
      <c r="P264" s="273"/>
      <c r="Q264" s="212"/>
    </row>
    <row r="265" spans="1:17" ht="12.75" customHeight="1">
      <c r="B265" s="274">
        <f t="shared" si="2"/>
        <v>44217</v>
      </c>
      <c r="E265">
        <v>57.3</v>
      </c>
      <c r="F265" s="273">
        <v>59.3</v>
      </c>
      <c r="G265" s="273">
        <v>60.1</v>
      </c>
      <c r="H265" s="273">
        <v>63.4</v>
      </c>
      <c r="I265" s="273"/>
      <c r="J265" s="273"/>
      <c r="L265" s="273"/>
      <c r="M265" s="273"/>
      <c r="N265" s="273"/>
      <c r="O265" s="273"/>
      <c r="P265" s="273"/>
    </row>
    <row r="266" spans="1:17" ht="12.75" customHeight="1">
      <c r="B266" s="274">
        <f t="shared" si="2"/>
        <v>44224</v>
      </c>
      <c r="E266">
        <v>57.3</v>
      </c>
      <c r="F266" s="273">
        <v>59.3</v>
      </c>
      <c r="G266" s="273">
        <v>60.1</v>
      </c>
      <c r="H266" s="273">
        <v>63.4</v>
      </c>
      <c r="I266" s="273"/>
      <c r="J266" s="273"/>
      <c r="L266" s="273"/>
      <c r="M266" s="273"/>
      <c r="N266" s="273"/>
      <c r="O266" s="273"/>
      <c r="P266" s="273"/>
    </row>
    <row r="267" spans="1:17" ht="12.75" customHeight="1">
      <c r="B267" s="274">
        <f t="shared" si="2"/>
        <v>44231</v>
      </c>
      <c r="C267" s="274">
        <v>44225</v>
      </c>
      <c r="E267">
        <v>57.3</v>
      </c>
      <c r="F267" s="273">
        <v>59.3</v>
      </c>
      <c r="G267" s="273">
        <v>60.1</v>
      </c>
      <c r="H267" s="273">
        <v>63.4</v>
      </c>
      <c r="I267" s="273">
        <v>65.599999999999994</v>
      </c>
      <c r="J267" s="273"/>
      <c r="L267" s="273"/>
      <c r="M267" s="273"/>
      <c r="N267" s="273"/>
      <c r="O267" s="273"/>
      <c r="P267" s="273"/>
      <c r="Q267" s="212"/>
    </row>
    <row r="268" spans="1:17" ht="12.75" customHeight="1">
      <c r="A268" s="334"/>
      <c r="B268" s="274">
        <f t="shared" si="2"/>
        <v>44238</v>
      </c>
      <c r="C268" s="274"/>
      <c r="E268">
        <v>57.3</v>
      </c>
      <c r="F268" s="273">
        <v>59.3</v>
      </c>
      <c r="G268" s="273">
        <v>60.1</v>
      </c>
      <c r="H268" s="273">
        <v>63.4</v>
      </c>
      <c r="I268" s="273">
        <v>65.599999999999994</v>
      </c>
      <c r="J268" s="273"/>
      <c r="L268" s="273"/>
      <c r="M268" s="273"/>
      <c r="N268" s="273"/>
      <c r="O268" s="273"/>
      <c r="P268" s="273"/>
      <c r="Q268" s="212"/>
    </row>
    <row r="269" spans="1:17" ht="12.75" customHeight="1">
      <c r="B269" s="274">
        <f t="shared" si="2"/>
        <v>44245</v>
      </c>
      <c r="E269">
        <v>57.3</v>
      </c>
      <c r="F269" s="273">
        <v>59.3</v>
      </c>
      <c r="G269" s="273">
        <v>60.1</v>
      </c>
      <c r="H269" s="273">
        <v>63.4</v>
      </c>
      <c r="I269" s="273">
        <v>65.599999999999994</v>
      </c>
      <c r="J269" s="273"/>
      <c r="L269" s="273"/>
      <c r="M269" s="273"/>
      <c r="N269" s="273"/>
      <c r="O269" s="273"/>
      <c r="P269" s="273"/>
    </row>
    <row r="270" spans="1:17" ht="12.75" customHeight="1">
      <c r="A270" s="334"/>
      <c r="B270" s="274">
        <f t="shared" si="2"/>
        <v>44252</v>
      </c>
      <c r="C270" s="274"/>
      <c r="E270">
        <v>57.3</v>
      </c>
      <c r="F270" s="273">
        <v>59.3</v>
      </c>
      <c r="G270" s="273">
        <v>60.1</v>
      </c>
      <c r="H270" s="273">
        <v>63.4</v>
      </c>
      <c r="I270" s="273">
        <v>65.599999999999994</v>
      </c>
      <c r="J270" s="273"/>
      <c r="L270" s="273"/>
      <c r="M270" s="273"/>
      <c r="N270" s="273"/>
      <c r="O270" s="273"/>
      <c r="P270" s="273"/>
    </row>
    <row r="271" spans="1:17" ht="12.75" customHeight="1">
      <c r="B271" s="274">
        <f t="shared" si="2"/>
        <v>44259</v>
      </c>
      <c r="C271" s="274"/>
      <c r="E271">
        <v>57.3</v>
      </c>
      <c r="F271" s="273">
        <v>59.3</v>
      </c>
      <c r="G271" s="273">
        <v>60.1</v>
      </c>
      <c r="H271" s="273">
        <v>63.4</v>
      </c>
      <c r="I271" s="273">
        <v>65.599999999999994</v>
      </c>
      <c r="J271" s="273">
        <v>69.5</v>
      </c>
      <c r="L271" s="273"/>
      <c r="M271" s="273"/>
      <c r="N271" s="273"/>
      <c r="O271" s="273"/>
      <c r="P271" s="273"/>
      <c r="Q271" s="212"/>
    </row>
    <row r="272" spans="1:17" ht="12.75" customHeight="1">
      <c r="B272" s="274">
        <f t="shared" si="2"/>
        <v>44266</v>
      </c>
      <c r="C272" s="274"/>
      <c r="E272">
        <v>57.3</v>
      </c>
      <c r="F272" s="273">
        <v>59.3</v>
      </c>
      <c r="G272" s="273">
        <v>60.1</v>
      </c>
      <c r="H272" s="273">
        <v>63.4</v>
      </c>
      <c r="I272" s="273">
        <v>65.599999999999994</v>
      </c>
      <c r="J272" s="273">
        <v>69.5</v>
      </c>
      <c r="L272" s="273"/>
      <c r="M272" s="273"/>
      <c r="N272" s="273"/>
      <c r="O272" s="273"/>
      <c r="P272" s="273"/>
      <c r="Q272" s="212"/>
    </row>
    <row r="273" spans="2:17" ht="12.75" customHeight="1">
      <c r="B273" s="274">
        <f t="shared" si="2"/>
        <v>44273</v>
      </c>
      <c r="E273">
        <v>57.3</v>
      </c>
      <c r="F273" s="273">
        <v>59.3</v>
      </c>
      <c r="G273" s="273">
        <v>60.1</v>
      </c>
      <c r="H273" s="273">
        <v>63.4</v>
      </c>
      <c r="I273" s="273">
        <v>65.599999999999994</v>
      </c>
      <c r="J273" s="273">
        <v>69.5</v>
      </c>
      <c r="L273" s="273"/>
      <c r="M273" s="273"/>
      <c r="N273" s="273"/>
      <c r="O273" s="273"/>
      <c r="P273" s="273"/>
    </row>
    <row r="274" spans="2:17" ht="12.75" customHeight="1">
      <c r="B274" s="274">
        <f t="shared" si="2"/>
        <v>44280</v>
      </c>
      <c r="E274">
        <v>57.3</v>
      </c>
      <c r="F274" s="273">
        <v>59.3</v>
      </c>
      <c r="G274" s="273">
        <v>60.1</v>
      </c>
      <c r="H274" s="273">
        <v>63.4</v>
      </c>
      <c r="I274" s="273">
        <v>65.599999999999994</v>
      </c>
      <c r="J274" s="273">
        <v>69.5</v>
      </c>
      <c r="L274" s="273"/>
      <c r="M274" s="273"/>
      <c r="N274" s="273"/>
      <c r="O274" s="273"/>
      <c r="P274" s="273"/>
    </row>
    <row r="275" spans="2:17" ht="12.75" customHeight="1">
      <c r="B275" s="274">
        <f t="shared" si="2"/>
        <v>44287</v>
      </c>
      <c r="E275">
        <v>57.3</v>
      </c>
      <c r="F275" s="273">
        <v>59.3</v>
      </c>
      <c r="G275" s="273">
        <v>60.1</v>
      </c>
      <c r="H275" s="273">
        <v>63.4</v>
      </c>
      <c r="I275" s="273">
        <v>65.599999999999994</v>
      </c>
      <c r="J275" s="273">
        <v>69.5</v>
      </c>
      <c r="K275" s="273">
        <v>72.099999999999994</v>
      </c>
      <c r="M275" s="273"/>
      <c r="N275" s="273"/>
      <c r="O275" s="273"/>
      <c r="P275" s="273"/>
    </row>
    <row r="276" spans="2:17" ht="12.75" customHeight="1">
      <c r="B276" s="274">
        <f t="shared" si="2"/>
        <v>44294</v>
      </c>
      <c r="C276" s="274"/>
      <c r="E276">
        <v>57.3</v>
      </c>
      <c r="F276" s="273">
        <v>59.3</v>
      </c>
      <c r="G276" s="273">
        <v>60.1</v>
      </c>
      <c r="H276" s="273">
        <v>63.4</v>
      </c>
      <c r="I276" s="273">
        <v>65.599999999999994</v>
      </c>
      <c r="J276" s="273">
        <v>69.5</v>
      </c>
      <c r="K276" s="273">
        <v>72.099999999999994</v>
      </c>
      <c r="M276" s="273"/>
      <c r="N276" s="273"/>
      <c r="O276" s="273"/>
      <c r="P276" s="273"/>
      <c r="Q276" s="212"/>
    </row>
    <row r="277" spans="2:17" ht="12.75" customHeight="1">
      <c r="B277" s="274">
        <f t="shared" si="2"/>
        <v>44301</v>
      </c>
      <c r="E277">
        <v>57.3</v>
      </c>
      <c r="F277" s="273">
        <v>59.3</v>
      </c>
      <c r="G277" s="273">
        <v>60.1</v>
      </c>
      <c r="H277" s="273">
        <v>63.4</v>
      </c>
      <c r="I277" s="273">
        <v>65.599999999999994</v>
      </c>
      <c r="J277" s="273">
        <v>69.5</v>
      </c>
      <c r="K277" s="273">
        <v>72.099999999999994</v>
      </c>
      <c r="M277" s="273"/>
      <c r="N277" s="273"/>
      <c r="O277" s="273"/>
      <c r="P277" s="273"/>
      <c r="Q277" s="212"/>
    </row>
    <row r="278" spans="2:17" ht="12.75" customHeight="1">
      <c r="B278" s="274">
        <f t="shared" si="2"/>
        <v>44308</v>
      </c>
      <c r="E278">
        <v>57.3</v>
      </c>
      <c r="F278" s="273">
        <v>59.3</v>
      </c>
      <c r="G278" s="273">
        <v>60.1</v>
      </c>
      <c r="H278" s="273">
        <v>63.4</v>
      </c>
      <c r="I278" s="273">
        <v>65.599999999999994</v>
      </c>
      <c r="J278" s="273">
        <v>69.5</v>
      </c>
      <c r="K278" s="273">
        <v>72.099999999999994</v>
      </c>
      <c r="M278" s="273"/>
      <c r="N278" s="273"/>
      <c r="O278" s="273"/>
      <c r="P278" s="273"/>
    </row>
    <row r="279" spans="2:17" ht="12.75" customHeight="1">
      <c r="B279" s="274">
        <f t="shared" si="2"/>
        <v>44315</v>
      </c>
      <c r="E279">
        <v>57.3</v>
      </c>
      <c r="F279" s="273">
        <v>59.3</v>
      </c>
      <c r="G279" s="273">
        <v>60.1</v>
      </c>
      <c r="H279" s="273">
        <v>63.4</v>
      </c>
      <c r="I279" s="273">
        <v>65.599999999999994</v>
      </c>
      <c r="J279" s="273">
        <v>69.5</v>
      </c>
      <c r="K279" s="273">
        <v>72.099999999999994</v>
      </c>
      <c r="M279" s="273"/>
      <c r="N279" s="273"/>
      <c r="O279" s="273"/>
      <c r="P279" s="273"/>
    </row>
    <row r="280" spans="2:17" ht="12.75" customHeight="1">
      <c r="B280" s="274">
        <f t="shared" si="2"/>
        <v>44322</v>
      </c>
      <c r="C280" s="274"/>
      <c r="E280">
        <v>57.3</v>
      </c>
      <c r="F280" s="273">
        <v>59.3</v>
      </c>
      <c r="G280" s="273">
        <v>60.1</v>
      </c>
      <c r="H280" s="273">
        <v>63.4</v>
      </c>
      <c r="I280" s="273">
        <v>65.599999999999994</v>
      </c>
      <c r="J280" s="273">
        <v>69.5</v>
      </c>
      <c r="K280" s="273">
        <v>72.099999999999994</v>
      </c>
      <c r="L280" s="273">
        <v>68.5</v>
      </c>
      <c r="M280" s="273"/>
      <c r="N280" s="273"/>
      <c r="O280" s="273"/>
      <c r="P280" s="273"/>
    </row>
    <row r="281" spans="2:17" ht="12.75" customHeight="1">
      <c r="B281" s="274">
        <f t="shared" si="2"/>
        <v>44329</v>
      </c>
      <c r="E281">
        <v>57.3</v>
      </c>
      <c r="F281" s="273">
        <v>59.3</v>
      </c>
      <c r="G281" s="273">
        <v>60.1</v>
      </c>
      <c r="H281" s="273">
        <v>63.4</v>
      </c>
      <c r="I281" s="273">
        <v>65.599999999999994</v>
      </c>
      <c r="J281" s="273">
        <v>69.5</v>
      </c>
      <c r="K281" s="273">
        <v>72.099999999999994</v>
      </c>
      <c r="L281" s="273">
        <v>68.5</v>
      </c>
      <c r="M281" s="273"/>
      <c r="N281" s="273"/>
      <c r="O281" s="273"/>
      <c r="P281" s="273"/>
      <c r="Q281" s="212"/>
    </row>
    <row r="282" spans="2:17" ht="12.75" customHeight="1">
      <c r="B282" s="274">
        <f t="shared" si="2"/>
        <v>44336</v>
      </c>
      <c r="E282">
        <v>57.3</v>
      </c>
      <c r="F282" s="273">
        <v>59.3</v>
      </c>
      <c r="G282" s="273">
        <v>60.1</v>
      </c>
      <c r="H282" s="273">
        <v>63.4</v>
      </c>
      <c r="I282" s="273">
        <v>65.599999999999994</v>
      </c>
      <c r="J282" s="273">
        <v>69.5</v>
      </c>
      <c r="K282" s="273">
        <v>72.099999999999994</v>
      </c>
      <c r="L282" s="273">
        <v>68.5</v>
      </c>
      <c r="M282" s="273"/>
      <c r="N282" s="273"/>
      <c r="O282" s="273"/>
      <c r="P282" s="273"/>
    </row>
    <row r="283" spans="2:17" ht="12.75" customHeight="1">
      <c r="B283" s="274">
        <f t="shared" si="2"/>
        <v>44343</v>
      </c>
      <c r="E283">
        <v>57.3</v>
      </c>
      <c r="F283" s="273">
        <v>59.3</v>
      </c>
      <c r="G283" s="273">
        <v>60.1</v>
      </c>
      <c r="H283" s="273">
        <v>63.4</v>
      </c>
      <c r="I283" s="273">
        <v>65.599999999999994</v>
      </c>
      <c r="J283" s="273">
        <v>69.5</v>
      </c>
      <c r="K283" s="273">
        <v>72.099999999999994</v>
      </c>
      <c r="L283" s="273">
        <v>68.5</v>
      </c>
      <c r="M283" s="273">
        <v>69.8</v>
      </c>
      <c r="N283" s="273"/>
      <c r="O283" s="273"/>
      <c r="P283" s="273"/>
    </row>
    <row r="284" spans="2:17" ht="12.75" customHeight="1">
      <c r="B284" s="274">
        <f t="shared" si="2"/>
        <v>44350</v>
      </c>
      <c r="E284">
        <v>57.3</v>
      </c>
      <c r="F284" s="273">
        <v>59.3</v>
      </c>
      <c r="G284" s="273">
        <v>60.1</v>
      </c>
      <c r="H284" s="273">
        <v>63.4</v>
      </c>
      <c r="I284" s="273">
        <v>65.599999999999994</v>
      </c>
      <c r="J284" s="273">
        <v>69.5</v>
      </c>
      <c r="K284" s="273">
        <v>72.099999999999994</v>
      </c>
      <c r="L284" s="273">
        <v>68.5</v>
      </c>
      <c r="M284" s="273">
        <v>69.8</v>
      </c>
      <c r="N284" s="273"/>
      <c r="O284" s="273"/>
      <c r="P284" s="273"/>
    </row>
    <row r="285" spans="2:17" ht="12.75" customHeight="1">
      <c r="B285" s="274">
        <f t="shared" si="2"/>
        <v>44357</v>
      </c>
      <c r="C285" s="274"/>
      <c r="E285">
        <v>57.3</v>
      </c>
      <c r="F285" s="273">
        <v>59.3</v>
      </c>
      <c r="G285" s="273">
        <v>60.1</v>
      </c>
      <c r="H285" s="273">
        <v>63.4</v>
      </c>
      <c r="I285" s="273">
        <v>65.599999999999994</v>
      </c>
      <c r="J285" s="273">
        <v>69.5</v>
      </c>
      <c r="K285" s="273">
        <v>72.099999999999994</v>
      </c>
      <c r="L285" s="273">
        <v>68.5</v>
      </c>
      <c r="M285" s="273">
        <v>69.8</v>
      </c>
      <c r="N285" s="273"/>
      <c r="O285" s="273"/>
      <c r="P285" s="273"/>
    </row>
    <row r="286" spans="2:17" ht="12.75" customHeight="1">
      <c r="B286" s="274">
        <f t="shared" si="2"/>
        <v>44364</v>
      </c>
      <c r="E286">
        <v>57.3</v>
      </c>
      <c r="F286" s="273">
        <v>59.3</v>
      </c>
      <c r="G286" s="273">
        <v>60.1</v>
      </c>
      <c r="H286" s="273">
        <v>63.4</v>
      </c>
      <c r="I286" s="273">
        <v>65.599999999999994</v>
      </c>
      <c r="J286" s="273">
        <v>69.5</v>
      </c>
      <c r="K286" s="273">
        <v>72.099999999999994</v>
      </c>
      <c r="L286" s="273">
        <v>68.5</v>
      </c>
      <c r="M286" s="273">
        <v>69.8</v>
      </c>
      <c r="N286" s="273"/>
      <c r="O286" s="273"/>
      <c r="P286" s="273"/>
    </row>
    <row r="287" spans="2:17" ht="12.75" customHeight="1">
      <c r="B287" s="274">
        <f t="shared" si="2"/>
        <v>44371</v>
      </c>
      <c r="E287">
        <v>57.3</v>
      </c>
      <c r="F287" s="273">
        <v>59.3</v>
      </c>
      <c r="G287" s="273">
        <v>60.1</v>
      </c>
      <c r="H287" s="273">
        <v>63.4</v>
      </c>
      <c r="I287" s="273">
        <v>65.599999999999994</v>
      </c>
      <c r="J287" s="273">
        <v>69.5</v>
      </c>
      <c r="K287" s="273">
        <v>72.099999999999994</v>
      </c>
      <c r="L287" s="273">
        <v>68.5</v>
      </c>
      <c r="M287" s="273">
        <v>69.8</v>
      </c>
      <c r="N287" s="273"/>
      <c r="O287" s="273"/>
      <c r="P287" s="273"/>
    </row>
    <row r="288" spans="2:17" ht="12.75" customHeight="1">
      <c r="B288" s="274">
        <f t="shared" si="2"/>
        <v>44378</v>
      </c>
      <c r="C288" s="557">
        <v>44377</v>
      </c>
      <c r="E288">
        <v>57.3</v>
      </c>
      <c r="F288" s="273">
        <v>59.3</v>
      </c>
      <c r="G288" s="273">
        <v>60.1</v>
      </c>
      <c r="H288" s="273">
        <v>63.4</v>
      </c>
      <c r="I288" s="273">
        <v>65.599999999999994</v>
      </c>
      <c r="J288" s="273">
        <v>69.5</v>
      </c>
      <c r="K288" s="273">
        <v>72.099999999999994</v>
      </c>
      <c r="L288" s="273">
        <v>68.5</v>
      </c>
      <c r="M288" s="273">
        <v>69.8</v>
      </c>
      <c r="N288" s="273">
        <v>69.7</v>
      </c>
      <c r="O288" s="273"/>
      <c r="P288" s="273"/>
    </row>
    <row r="289" spans="1:17" ht="12.75" customHeight="1">
      <c r="B289" s="274">
        <f t="shared" si="2"/>
        <v>44385</v>
      </c>
      <c r="C289" s="274"/>
      <c r="E289">
        <v>57.3</v>
      </c>
      <c r="F289" s="273">
        <v>59.3</v>
      </c>
      <c r="G289" s="273">
        <v>60.1</v>
      </c>
      <c r="H289" s="273">
        <v>63.4</v>
      </c>
      <c r="I289" s="273">
        <v>65.599999999999994</v>
      </c>
      <c r="J289" s="273">
        <v>69.5</v>
      </c>
      <c r="K289" s="273">
        <v>72.099999999999994</v>
      </c>
      <c r="L289" s="273">
        <v>68.5</v>
      </c>
      <c r="M289" s="273">
        <v>69.8</v>
      </c>
      <c r="N289" s="273">
        <v>69.7</v>
      </c>
      <c r="O289" s="273"/>
      <c r="P289" s="273"/>
    </row>
    <row r="290" spans="1:17" ht="12.75" customHeight="1">
      <c r="B290" s="274">
        <f t="shared" si="2"/>
        <v>44392</v>
      </c>
      <c r="E290">
        <v>57.3</v>
      </c>
      <c r="F290" s="273">
        <v>59.3</v>
      </c>
      <c r="G290" s="273">
        <v>60.1</v>
      </c>
      <c r="H290" s="273">
        <v>63.4</v>
      </c>
      <c r="I290" s="273">
        <v>65.599999999999994</v>
      </c>
      <c r="J290" s="273">
        <v>69.5</v>
      </c>
      <c r="K290" s="273">
        <v>72.099999999999994</v>
      </c>
      <c r="L290" s="273">
        <v>68.5</v>
      </c>
      <c r="M290" s="273">
        <v>69.8</v>
      </c>
      <c r="N290" s="273">
        <v>69.7</v>
      </c>
      <c r="O290" s="273"/>
      <c r="P290" s="273"/>
    </row>
    <row r="291" spans="1:17" ht="12.75" customHeight="1">
      <c r="B291" s="274">
        <f t="shared" si="2"/>
        <v>44399</v>
      </c>
      <c r="E291">
        <v>57.3</v>
      </c>
      <c r="F291" s="273">
        <v>59.3</v>
      </c>
      <c r="G291" s="273">
        <v>60.1</v>
      </c>
      <c r="H291" s="273">
        <v>63.4</v>
      </c>
      <c r="I291" s="273">
        <v>65.599999999999994</v>
      </c>
      <c r="J291" s="273">
        <v>69.5</v>
      </c>
      <c r="K291" s="273">
        <v>72.099999999999994</v>
      </c>
      <c r="L291" s="273">
        <v>68.5</v>
      </c>
      <c r="M291" s="273">
        <v>69.8</v>
      </c>
      <c r="N291" s="273">
        <v>69.7</v>
      </c>
      <c r="O291" s="273"/>
      <c r="P291" s="273"/>
    </row>
    <row r="292" spans="1:17" ht="12.75" customHeight="1">
      <c r="B292" s="274">
        <f t="shared" si="2"/>
        <v>44406</v>
      </c>
      <c r="E292">
        <v>57.3</v>
      </c>
      <c r="F292" s="273">
        <v>59.3</v>
      </c>
      <c r="G292" s="273">
        <v>60.1</v>
      </c>
      <c r="H292" s="273">
        <v>63.4</v>
      </c>
      <c r="I292" s="273">
        <v>65.599999999999994</v>
      </c>
      <c r="J292" s="273">
        <v>69.5</v>
      </c>
      <c r="K292" s="273">
        <v>72.099999999999994</v>
      </c>
      <c r="L292" s="273">
        <v>68.5</v>
      </c>
      <c r="M292" s="273">
        <v>69.8</v>
      </c>
      <c r="N292" s="273">
        <v>69.7</v>
      </c>
      <c r="O292" s="273"/>
      <c r="P292" s="273"/>
    </row>
    <row r="293" spans="1:17" ht="12.75" customHeight="1">
      <c r="B293" s="274">
        <f t="shared" si="2"/>
        <v>44413</v>
      </c>
      <c r="E293">
        <v>57.3</v>
      </c>
      <c r="F293" s="273">
        <v>59.3</v>
      </c>
      <c r="G293" s="273">
        <v>60.1</v>
      </c>
      <c r="H293" s="273">
        <v>63.4</v>
      </c>
      <c r="I293" s="273">
        <v>65.599999999999994</v>
      </c>
      <c r="J293" s="273">
        <v>69.5</v>
      </c>
      <c r="K293" s="273">
        <v>72.099999999999994</v>
      </c>
      <c r="L293" s="273">
        <v>68.5</v>
      </c>
      <c r="M293" s="273">
        <v>69.8</v>
      </c>
      <c r="N293" s="273">
        <v>69.7</v>
      </c>
      <c r="O293" s="273">
        <v>71.400000000000006</v>
      </c>
      <c r="Q293" s="212" t="s">
        <v>45</v>
      </c>
    </row>
    <row r="294" spans="1:17" ht="12.75" customHeight="1" thickBot="1">
      <c r="A294" s="220"/>
      <c r="B294" s="297"/>
      <c r="C294" s="10"/>
      <c r="D294" s="10"/>
      <c r="E294" s="10"/>
      <c r="F294" s="10"/>
      <c r="G294" s="10"/>
      <c r="H294" s="10"/>
      <c r="I294" s="10"/>
      <c r="J294" s="10"/>
      <c r="K294" s="10"/>
      <c r="L294" s="10"/>
      <c r="M294" s="10"/>
      <c r="N294" s="10"/>
      <c r="O294" s="10"/>
      <c r="P294" s="10"/>
    </row>
    <row r="295" spans="1:17" ht="12.75" customHeight="1">
      <c r="A295" s="194" t="s">
        <v>287</v>
      </c>
      <c r="B295" s="111"/>
      <c r="C295" s="111"/>
      <c r="D295" s="111"/>
      <c r="E295" s="111"/>
      <c r="F295" s="111"/>
      <c r="G295" s="111"/>
      <c r="H295" s="111"/>
      <c r="I295" s="111"/>
      <c r="J295" s="111"/>
      <c r="K295" s="111"/>
      <c r="L295" s="111"/>
      <c r="M295" s="111"/>
      <c r="N295" s="111"/>
      <c r="O295" s="111"/>
      <c r="P295" s="104"/>
      <c r="Q295" s="61"/>
    </row>
    <row r="296" spans="1:17" ht="12.75" customHeight="1">
      <c r="A296" s="349" t="s">
        <v>327</v>
      </c>
      <c r="B296" s="111"/>
      <c r="C296" s="111"/>
      <c r="D296" s="111"/>
      <c r="E296" s="111"/>
      <c r="F296" s="111"/>
      <c r="G296" s="111"/>
      <c r="H296" s="111"/>
      <c r="I296" s="111"/>
      <c r="J296" s="111"/>
      <c r="K296" s="111"/>
      <c r="L296" s="111"/>
      <c r="M296" s="111"/>
      <c r="N296" s="111"/>
      <c r="O296" s="111"/>
      <c r="P296" s="104"/>
      <c r="Q296" s="61"/>
    </row>
    <row r="297" spans="1:17" ht="12.75" customHeight="1">
      <c r="A297" s="333"/>
      <c r="B297" s="333"/>
      <c r="C297" s="333"/>
      <c r="D297" s="333"/>
      <c r="E297" s="422"/>
      <c r="F297" s="422"/>
      <c r="G297" s="422"/>
      <c r="H297" s="212"/>
      <c r="I297" s="212"/>
      <c r="J297" s="212"/>
      <c r="K297" s="212"/>
      <c r="L297" s="212"/>
      <c r="M297" s="61"/>
      <c r="N297" s="61"/>
      <c r="O297" s="61"/>
      <c r="P297" s="61"/>
      <c r="Q297" s="61"/>
    </row>
    <row r="298" spans="1:17" ht="12.75" customHeight="1">
      <c r="A298" s="333"/>
      <c r="B298" s="333"/>
      <c r="C298" s="333"/>
      <c r="D298" s="333"/>
      <c r="E298" s="422"/>
      <c r="F298" s="422"/>
      <c r="G298" s="422"/>
      <c r="H298" s="212"/>
      <c r="I298" s="212"/>
      <c r="J298" s="212"/>
      <c r="K298" s="212"/>
      <c r="L298" s="212"/>
      <c r="M298" s="61"/>
      <c r="N298" s="61"/>
      <c r="O298" s="61"/>
      <c r="P298" s="61"/>
      <c r="Q298" s="61"/>
    </row>
    <row r="299" spans="1:17" ht="12.75" customHeight="1">
      <c r="A299" s="61"/>
      <c r="B299" s="61"/>
      <c r="C299" s="61"/>
      <c r="D299" s="61"/>
      <c r="E299" s="61"/>
      <c r="F299" s="61"/>
      <c r="G299" s="61"/>
      <c r="H299" s="61"/>
      <c r="I299" s="61"/>
      <c r="J299" s="61"/>
      <c r="K299" s="61"/>
      <c r="L299" s="61"/>
      <c r="M299" s="61"/>
      <c r="N299" s="61"/>
      <c r="O299" s="61"/>
      <c r="P299" s="61"/>
      <c r="Q299" s="61"/>
    </row>
    <row r="300" spans="1:17" ht="13.8" thickBot="1">
      <c r="A300" s="192" t="s">
        <v>348</v>
      </c>
      <c r="B300" s="113"/>
      <c r="C300" s="113"/>
      <c r="D300" s="113"/>
      <c r="E300" s="62"/>
      <c r="F300" s="62"/>
      <c r="G300" s="62"/>
      <c r="H300" s="62"/>
      <c r="I300" s="62"/>
      <c r="J300" s="62"/>
      <c r="K300" s="62"/>
      <c r="L300" s="114"/>
      <c r="M300" s="114"/>
      <c r="N300" s="114"/>
      <c r="O300" s="114"/>
      <c r="P300" s="114"/>
      <c r="Q300" s="61"/>
    </row>
    <row r="301" spans="1:17" ht="12.75" customHeight="1" thickBot="1">
      <c r="A301" s="111" t="s">
        <v>29</v>
      </c>
      <c r="B301" s="188" t="s">
        <v>33</v>
      </c>
      <c r="C301" s="188" t="s">
        <v>48</v>
      </c>
      <c r="D301" s="124"/>
      <c r="E301" s="654" t="s">
        <v>34</v>
      </c>
      <c r="F301" s="654"/>
      <c r="G301" s="654"/>
      <c r="H301" s="654"/>
      <c r="I301" s="654"/>
      <c r="J301" s="654"/>
      <c r="K301" s="654"/>
      <c r="L301" s="654"/>
      <c r="M301" s="654"/>
      <c r="N301" s="654"/>
      <c r="O301" s="654"/>
      <c r="P301" s="654"/>
      <c r="Q301" s="61"/>
    </row>
    <row r="302" spans="1:17" ht="12.75" customHeight="1" thickBot="1">
      <c r="A302" s="114" t="s">
        <v>52</v>
      </c>
      <c r="B302" s="189" t="s">
        <v>49</v>
      </c>
      <c r="C302" s="190" t="s">
        <v>50</v>
      </c>
      <c r="D302" s="189"/>
      <c r="E302" s="367" t="s">
        <v>128</v>
      </c>
      <c r="F302" s="367" t="s">
        <v>100</v>
      </c>
      <c r="G302" s="367" t="s">
        <v>70</v>
      </c>
      <c r="H302" s="367" t="s">
        <v>124</v>
      </c>
      <c r="I302" s="367" t="s">
        <v>121</v>
      </c>
      <c r="J302" s="367" t="s">
        <v>125</v>
      </c>
      <c r="K302" s="367" t="s">
        <v>129</v>
      </c>
      <c r="L302" s="367" t="s">
        <v>122</v>
      </c>
      <c r="M302" s="367" t="s">
        <v>126</v>
      </c>
      <c r="N302" s="367" t="s">
        <v>27</v>
      </c>
      <c r="O302" s="367" t="s">
        <v>127</v>
      </c>
      <c r="P302" s="367" t="s">
        <v>28</v>
      </c>
      <c r="Q302" s="61"/>
    </row>
    <row r="303" spans="1:17" ht="12.75" customHeight="1">
      <c r="A303" s="111"/>
      <c r="B303" s="191"/>
      <c r="C303" s="124"/>
      <c r="D303" s="124"/>
      <c r="E303" s="655" t="s">
        <v>159</v>
      </c>
      <c r="F303" s="656"/>
      <c r="G303" s="656"/>
      <c r="H303" s="656"/>
      <c r="I303" s="656"/>
      <c r="J303" s="656"/>
      <c r="K303" s="656"/>
      <c r="L303" s="656"/>
      <c r="M303" s="656"/>
      <c r="N303" s="656"/>
      <c r="O303" s="656"/>
      <c r="P303" s="656"/>
      <c r="Q303" s="212"/>
    </row>
    <row r="304" spans="1:17" ht="12.75" customHeight="1">
      <c r="A304" s="214">
        <v>2019</v>
      </c>
      <c r="B304" s="274">
        <v>43587</v>
      </c>
      <c r="Q304" s="212"/>
    </row>
    <row r="305" spans="2:17" ht="12.75" customHeight="1">
      <c r="B305" s="274">
        <f>B304+7</f>
        <v>43594</v>
      </c>
      <c r="Q305" s="212"/>
    </row>
    <row r="306" spans="2:17" ht="12.75" customHeight="1">
      <c r="B306" s="274">
        <f t="shared" ref="B306:B368" si="3">B305+7</f>
        <v>43601</v>
      </c>
    </row>
    <row r="307" spans="2:17" ht="12.75" customHeight="1">
      <c r="B307" s="274">
        <f t="shared" si="3"/>
        <v>43608</v>
      </c>
    </row>
    <row r="308" spans="2:17" ht="12.75" customHeight="1">
      <c r="B308" s="274">
        <f t="shared" si="3"/>
        <v>43615</v>
      </c>
      <c r="Q308" s="212"/>
    </row>
    <row r="309" spans="2:17" ht="12.75" customHeight="1">
      <c r="B309" s="274">
        <f t="shared" si="3"/>
        <v>43622</v>
      </c>
      <c r="Q309" s="212"/>
    </row>
    <row r="310" spans="2:17" ht="12.75" customHeight="1">
      <c r="B310" s="274">
        <f t="shared" si="3"/>
        <v>43629</v>
      </c>
      <c r="Q310" s="212"/>
    </row>
    <row r="311" spans="2:17" ht="12.75" customHeight="1">
      <c r="B311" s="274">
        <f t="shared" si="3"/>
        <v>43636</v>
      </c>
    </row>
    <row r="312" spans="2:17" ht="12.75" customHeight="1">
      <c r="B312" s="274">
        <f t="shared" si="3"/>
        <v>43643</v>
      </c>
    </row>
    <row r="313" spans="2:17" ht="12.75" customHeight="1">
      <c r="B313" s="274">
        <f t="shared" si="3"/>
        <v>43650</v>
      </c>
      <c r="Q313" s="212"/>
    </row>
    <row r="314" spans="2:17" ht="12.75" customHeight="1">
      <c r="B314" s="274">
        <f t="shared" si="3"/>
        <v>43657</v>
      </c>
      <c r="Q314" s="212"/>
    </row>
    <row r="315" spans="2:17" ht="12.75" customHeight="1">
      <c r="B315" s="274">
        <f t="shared" si="3"/>
        <v>43664</v>
      </c>
    </row>
    <row r="316" spans="2:17" ht="12.75" customHeight="1">
      <c r="B316" s="274">
        <f t="shared" si="3"/>
        <v>43671</v>
      </c>
    </row>
    <row r="317" spans="2:17" ht="12.75" customHeight="1">
      <c r="B317" s="274">
        <f t="shared" si="3"/>
        <v>43678</v>
      </c>
      <c r="C317" s="274"/>
    </row>
    <row r="318" spans="2:17" ht="12.75" customHeight="1">
      <c r="B318" s="274">
        <f t="shared" si="3"/>
        <v>43685</v>
      </c>
      <c r="Q318" s="212"/>
    </row>
    <row r="319" spans="2:17" ht="12.75" customHeight="1">
      <c r="B319" s="274">
        <f t="shared" si="3"/>
        <v>43692</v>
      </c>
      <c r="Q319" s="57"/>
    </row>
    <row r="320" spans="2:17" ht="12.75" customHeight="1">
      <c r="B320" s="274">
        <f t="shared" si="3"/>
        <v>43699</v>
      </c>
    </row>
    <row r="321" spans="2:43" ht="12.75" customHeight="1">
      <c r="B321" s="274">
        <f t="shared" si="3"/>
        <v>43706</v>
      </c>
      <c r="C321" s="274"/>
      <c r="Q321" s="212"/>
    </row>
    <row r="322" spans="2:43" ht="12.75" customHeight="1">
      <c r="B322" s="274">
        <f t="shared" si="3"/>
        <v>43713</v>
      </c>
      <c r="Q322" s="212"/>
    </row>
    <row r="323" spans="2:43" ht="12.75" customHeight="1">
      <c r="B323" s="274">
        <f t="shared" si="3"/>
        <v>43720</v>
      </c>
      <c r="Q323" s="212"/>
    </row>
    <row r="324" spans="2:43" ht="12.75" customHeight="1">
      <c r="B324" s="274">
        <f t="shared" si="3"/>
        <v>43727</v>
      </c>
    </row>
    <row r="325" spans="2:43" ht="12.75" customHeight="1">
      <c r="B325" s="274">
        <f t="shared" si="3"/>
        <v>43734</v>
      </c>
      <c r="C325" s="274"/>
    </row>
    <row r="326" spans="2:43" ht="12.75" customHeight="1">
      <c r="B326" s="274">
        <f t="shared" si="3"/>
        <v>43741</v>
      </c>
      <c r="C326" s="274">
        <v>43735</v>
      </c>
      <c r="E326" s="273">
        <v>56.6</v>
      </c>
      <c r="F326" s="273"/>
      <c r="G326" s="273"/>
      <c r="H326" s="273"/>
      <c r="I326" s="273"/>
      <c r="J326" s="273"/>
      <c r="K326" s="273"/>
      <c r="L326" s="273"/>
      <c r="M326" s="273"/>
      <c r="N326" s="273"/>
      <c r="O326" s="273"/>
      <c r="P326" s="273"/>
      <c r="Q326" s="212"/>
      <c r="AC326" s="274"/>
    </row>
    <row r="327" spans="2:43" ht="12.75" customHeight="1">
      <c r="B327" s="274">
        <f t="shared" si="3"/>
        <v>43748</v>
      </c>
      <c r="E327" s="273">
        <v>56.6</v>
      </c>
      <c r="F327" s="273"/>
      <c r="G327" s="273"/>
      <c r="H327" s="273"/>
      <c r="I327" s="273"/>
      <c r="J327" s="273"/>
      <c r="K327" s="273"/>
      <c r="L327" s="273"/>
      <c r="M327" s="273"/>
      <c r="N327" s="273"/>
      <c r="O327" s="273"/>
      <c r="P327" s="273"/>
      <c r="Q327" s="212"/>
      <c r="AQ327" s="212"/>
    </row>
    <row r="328" spans="2:43" ht="12.75" customHeight="1">
      <c r="B328" s="274">
        <f t="shared" si="3"/>
        <v>43755</v>
      </c>
      <c r="E328" s="273">
        <v>56.6</v>
      </c>
      <c r="F328" s="273"/>
      <c r="G328" s="273"/>
      <c r="H328" s="273"/>
      <c r="I328" s="273"/>
      <c r="J328" s="273"/>
      <c r="K328" s="273"/>
      <c r="L328" s="273"/>
      <c r="M328" s="273"/>
      <c r="N328" s="273"/>
      <c r="O328" s="273"/>
      <c r="P328" s="273"/>
    </row>
    <row r="329" spans="2:43" ht="12.75" customHeight="1">
      <c r="B329" s="274">
        <f t="shared" si="3"/>
        <v>43762</v>
      </c>
      <c r="E329" s="273">
        <v>56.6</v>
      </c>
      <c r="F329" s="273"/>
      <c r="G329" s="273"/>
      <c r="H329" s="273"/>
      <c r="I329" s="273"/>
      <c r="J329" s="273"/>
      <c r="K329" s="273"/>
      <c r="L329" s="273"/>
      <c r="M329" s="273"/>
      <c r="N329" s="273"/>
      <c r="O329" s="273"/>
      <c r="P329" s="273"/>
    </row>
    <row r="330" spans="2:43" ht="12.75" customHeight="1">
      <c r="B330" s="274">
        <f t="shared" si="3"/>
        <v>43769</v>
      </c>
      <c r="C330" s="274"/>
      <c r="E330" s="273">
        <v>56.6</v>
      </c>
      <c r="F330" s="273"/>
      <c r="G330" s="273"/>
      <c r="H330" s="273"/>
      <c r="I330" s="273"/>
      <c r="J330" s="273"/>
      <c r="K330" s="273"/>
      <c r="L330" s="273"/>
      <c r="M330" s="273"/>
      <c r="N330" s="273"/>
      <c r="O330" s="273"/>
      <c r="P330" s="273"/>
      <c r="Q330" s="212"/>
      <c r="AC330" s="320"/>
    </row>
    <row r="331" spans="2:43" ht="12.75" customHeight="1">
      <c r="B331" s="274">
        <f t="shared" si="3"/>
        <v>43776</v>
      </c>
      <c r="C331" s="274">
        <v>43769</v>
      </c>
      <c r="E331" s="273">
        <v>56.6</v>
      </c>
      <c r="F331" s="273">
        <v>59.4</v>
      </c>
      <c r="G331" s="273"/>
      <c r="H331" s="273"/>
      <c r="I331" s="273"/>
      <c r="J331" s="273"/>
      <c r="K331" s="273"/>
      <c r="L331" s="273"/>
      <c r="M331" s="273"/>
      <c r="N331" s="273"/>
      <c r="O331" s="273"/>
      <c r="P331" s="273"/>
      <c r="Q331" s="212"/>
      <c r="AE331" s="273"/>
      <c r="AQ331" s="212"/>
    </row>
    <row r="332" spans="2:43" ht="12.75" customHeight="1">
      <c r="B332" s="274">
        <f t="shared" si="3"/>
        <v>43783</v>
      </c>
      <c r="E332" s="273">
        <v>56.6</v>
      </c>
      <c r="F332" s="273">
        <v>59.4</v>
      </c>
      <c r="G332" s="273"/>
      <c r="H332" s="273"/>
      <c r="I332" s="273"/>
      <c r="J332" s="273"/>
      <c r="K332" s="273"/>
      <c r="L332" s="273"/>
      <c r="M332" s="273"/>
      <c r="N332" s="273"/>
      <c r="O332" s="273"/>
      <c r="P332" s="273"/>
      <c r="AE332" s="273"/>
    </row>
    <row r="333" spans="2:43" ht="12.75" customHeight="1">
      <c r="B333" s="274">
        <f t="shared" si="3"/>
        <v>43790</v>
      </c>
      <c r="E333" s="273">
        <v>56.6</v>
      </c>
      <c r="F333" s="273">
        <v>59.4</v>
      </c>
      <c r="G333" s="273"/>
      <c r="H333" s="273"/>
      <c r="I333" s="273"/>
      <c r="J333" s="273"/>
      <c r="K333" s="273"/>
      <c r="L333" s="273"/>
      <c r="M333" s="273"/>
      <c r="N333" s="273"/>
      <c r="O333" s="273"/>
      <c r="P333" s="273"/>
      <c r="AE333" s="273"/>
    </row>
    <row r="334" spans="2:43" ht="12.75" customHeight="1">
      <c r="B334" s="274">
        <f t="shared" si="3"/>
        <v>43797</v>
      </c>
      <c r="C334" s="274">
        <v>43796</v>
      </c>
      <c r="E334" s="273">
        <v>56.6</v>
      </c>
      <c r="F334" s="273">
        <v>59.4</v>
      </c>
      <c r="G334" s="273">
        <v>59.1</v>
      </c>
      <c r="H334" s="273"/>
      <c r="I334" s="273"/>
      <c r="J334" s="273"/>
      <c r="K334" s="273"/>
      <c r="L334" s="273"/>
      <c r="M334" s="273"/>
      <c r="N334" s="273"/>
      <c r="O334" s="273"/>
      <c r="P334" s="273"/>
      <c r="AC334" s="274"/>
      <c r="AE334" s="273"/>
    </row>
    <row r="335" spans="2:43" ht="12.75" customHeight="1">
      <c r="B335" s="274">
        <f t="shared" si="3"/>
        <v>43804</v>
      </c>
      <c r="C335" s="274"/>
      <c r="E335" s="273">
        <v>56.6</v>
      </c>
      <c r="F335" s="273">
        <v>59.4</v>
      </c>
      <c r="G335" s="273">
        <v>59.1</v>
      </c>
      <c r="H335" s="273"/>
      <c r="I335" s="273"/>
      <c r="J335" s="273"/>
      <c r="K335" s="273"/>
      <c r="L335" s="561"/>
      <c r="M335" s="273"/>
      <c r="N335" s="273"/>
      <c r="O335" s="273"/>
      <c r="P335" s="273"/>
      <c r="AC335" s="274"/>
      <c r="AE335" s="273"/>
      <c r="AQ335" s="212"/>
    </row>
    <row r="336" spans="2:43" ht="12.75" customHeight="1">
      <c r="B336" s="274">
        <f t="shared" si="3"/>
        <v>43811</v>
      </c>
      <c r="E336" s="273">
        <v>56.6</v>
      </c>
      <c r="F336" s="273">
        <v>59.4</v>
      </c>
      <c r="G336" s="273">
        <v>59.1</v>
      </c>
      <c r="H336" s="273"/>
      <c r="I336" s="273"/>
      <c r="J336" s="273"/>
      <c r="K336" s="273"/>
      <c r="L336" s="273"/>
      <c r="M336" s="273"/>
      <c r="N336" s="273"/>
      <c r="O336" s="273"/>
      <c r="P336" s="273"/>
      <c r="AE336" s="273"/>
    </row>
    <row r="337" spans="1:43" ht="12.75" customHeight="1">
      <c r="B337" s="274">
        <f t="shared" si="3"/>
        <v>43818</v>
      </c>
      <c r="E337" s="273">
        <v>56.6</v>
      </c>
      <c r="F337" s="273">
        <v>59.4</v>
      </c>
      <c r="G337" s="273">
        <v>59.1</v>
      </c>
      <c r="H337" s="273"/>
      <c r="I337" s="273"/>
      <c r="J337" s="273"/>
      <c r="K337" s="273"/>
      <c r="L337" s="273"/>
      <c r="M337" s="273"/>
      <c r="N337" s="273"/>
      <c r="O337" s="273"/>
      <c r="P337" s="273"/>
      <c r="AE337" s="273"/>
    </row>
    <row r="338" spans="1:43" ht="12.75" customHeight="1">
      <c r="B338" s="274">
        <f t="shared" si="3"/>
        <v>43825</v>
      </c>
      <c r="E338" s="273">
        <v>56.6</v>
      </c>
      <c r="F338" s="273">
        <v>59.4</v>
      </c>
      <c r="G338" s="273">
        <v>59.1</v>
      </c>
      <c r="H338" s="273"/>
      <c r="I338" s="273"/>
      <c r="J338" s="273"/>
      <c r="K338" s="273"/>
      <c r="L338" s="273"/>
      <c r="M338" s="273"/>
      <c r="N338" s="273"/>
      <c r="O338" s="273"/>
      <c r="P338" s="273"/>
      <c r="AE338" s="273"/>
    </row>
    <row r="339" spans="1:43" ht="12.75" customHeight="1">
      <c r="A339" s="15">
        <v>2020</v>
      </c>
      <c r="B339" s="274">
        <f t="shared" si="3"/>
        <v>43832</v>
      </c>
      <c r="C339" s="320">
        <v>43826</v>
      </c>
      <c r="E339" s="273">
        <v>56.6</v>
      </c>
      <c r="F339" s="273">
        <v>59.4</v>
      </c>
      <c r="G339" s="273">
        <v>59.1</v>
      </c>
      <c r="H339" s="273">
        <v>59.7</v>
      </c>
      <c r="I339" s="273"/>
      <c r="J339" s="273"/>
      <c r="K339" s="273"/>
      <c r="L339" s="273"/>
      <c r="M339" s="273"/>
      <c r="N339" s="273"/>
      <c r="O339" s="273"/>
      <c r="P339" s="273"/>
      <c r="Q339" s="212"/>
      <c r="AC339" s="274"/>
      <c r="AE339" s="273"/>
      <c r="AQ339" s="212"/>
    </row>
    <row r="340" spans="1:43" ht="12.75" customHeight="1">
      <c r="B340" s="274">
        <f t="shared" si="3"/>
        <v>43839</v>
      </c>
      <c r="E340" s="273">
        <v>56.6</v>
      </c>
      <c r="F340" s="273">
        <v>59.4</v>
      </c>
      <c r="G340" s="273">
        <v>59.1</v>
      </c>
      <c r="H340" s="273">
        <v>59.7</v>
      </c>
      <c r="I340" s="273"/>
      <c r="J340" s="273"/>
      <c r="K340" s="273"/>
      <c r="L340" s="273"/>
      <c r="M340" s="273"/>
      <c r="N340" s="273"/>
      <c r="O340" s="273"/>
      <c r="P340" s="273"/>
      <c r="Q340" s="212"/>
      <c r="AE340" s="273"/>
      <c r="AQ340" s="212"/>
    </row>
    <row r="341" spans="1:43" ht="12.75" customHeight="1">
      <c r="B341" s="274">
        <f t="shared" si="3"/>
        <v>43846</v>
      </c>
      <c r="E341" s="273">
        <v>56.6</v>
      </c>
      <c r="F341" s="273">
        <v>59.4</v>
      </c>
      <c r="G341" s="273">
        <v>59.1</v>
      </c>
      <c r="H341" s="273">
        <v>59.7</v>
      </c>
      <c r="I341" s="273"/>
      <c r="J341" s="273"/>
      <c r="K341" s="273"/>
      <c r="L341" s="273"/>
      <c r="M341" s="273"/>
      <c r="N341" s="273"/>
      <c r="O341" s="273"/>
      <c r="P341" s="273"/>
      <c r="AE341" s="273"/>
    </row>
    <row r="342" spans="1:43" ht="12.75" customHeight="1">
      <c r="B342" s="274">
        <f t="shared" si="3"/>
        <v>43853</v>
      </c>
      <c r="E342" s="273">
        <v>56.6</v>
      </c>
      <c r="F342" s="273">
        <v>59.4</v>
      </c>
      <c r="G342" s="273">
        <v>59.1</v>
      </c>
      <c r="H342" s="273">
        <v>59.7</v>
      </c>
      <c r="I342" s="273"/>
      <c r="J342" s="273"/>
      <c r="K342" s="273"/>
      <c r="L342" s="273"/>
      <c r="M342" s="273"/>
      <c r="N342" s="273"/>
      <c r="O342" s="273"/>
      <c r="P342" s="273"/>
      <c r="AE342" s="273"/>
    </row>
    <row r="343" spans="1:43" ht="12.75" customHeight="1">
      <c r="B343" s="274">
        <f t="shared" si="3"/>
        <v>43860</v>
      </c>
      <c r="C343" s="274"/>
      <c r="E343" s="273">
        <v>56.6</v>
      </c>
      <c r="F343" s="273">
        <v>59.4</v>
      </c>
      <c r="G343" s="273">
        <v>59.1</v>
      </c>
      <c r="H343" s="273">
        <v>59.7</v>
      </c>
      <c r="I343" s="273"/>
      <c r="J343" s="273"/>
      <c r="K343" s="273"/>
      <c r="L343" s="273"/>
      <c r="M343" s="273"/>
      <c r="N343" s="273"/>
      <c r="O343" s="273"/>
      <c r="P343" s="273"/>
      <c r="Q343" s="212"/>
      <c r="AE343" s="273"/>
    </row>
    <row r="344" spans="1:43" ht="12.75" customHeight="1">
      <c r="A344" s="334"/>
      <c r="B344" s="274">
        <f t="shared" si="3"/>
        <v>43867</v>
      </c>
      <c r="C344" s="274">
        <v>43861</v>
      </c>
      <c r="E344" s="273">
        <v>56.6</v>
      </c>
      <c r="F344" s="273">
        <v>59.4</v>
      </c>
      <c r="G344" s="273">
        <v>59.1</v>
      </c>
      <c r="H344" s="273">
        <v>59.7</v>
      </c>
      <c r="I344" s="273">
        <v>61.6</v>
      </c>
      <c r="J344" s="273"/>
      <c r="K344" s="273"/>
      <c r="L344" s="273"/>
      <c r="M344" s="273"/>
      <c r="N344" s="273"/>
      <c r="O344" s="273"/>
      <c r="P344" s="273"/>
      <c r="Q344" s="212"/>
      <c r="AC344" s="274"/>
      <c r="AE344" s="273"/>
      <c r="AI344" s="57"/>
      <c r="AQ344" s="212"/>
    </row>
    <row r="345" spans="1:43" ht="12.75" customHeight="1">
      <c r="B345" s="274">
        <f t="shared" si="3"/>
        <v>43874</v>
      </c>
      <c r="E345" s="273">
        <v>56.6</v>
      </c>
      <c r="F345" s="273">
        <v>59.4</v>
      </c>
      <c r="G345" s="273">
        <v>59.1</v>
      </c>
      <c r="H345" s="273">
        <v>59.7</v>
      </c>
      <c r="I345" s="273">
        <v>61.6</v>
      </c>
      <c r="J345" s="273"/>
      <c r="K345" s="273"/>
      <c r="L345" s="273"/>
      <c r="M345" s="273"/>
      <c r="N345" s="273"/>
      <c r="O345" s="273"/>
      <c r="P345" s="273"/>
      <c r="AE345" s="273"/>
      <c r="AI345" s="57"/>
    </row>
    <row r="346" spans="1:43" ht="12.75" customHeight="1">
      <c r="A346" s="334"/>
      <c r="B346" s="274">
        <f t="shared" si="3"/>
        <v>43881</v>
      </c>
      <c r="C346" s="274"/>
      <c r="E346" s="273">
        <v>56.6</v>
      </c>
      <c r="F346" s="273">
        <v>59.4</v>
      </c>
      <c r="G346" s="273">
        <v>59.1</v>
      </c>
      <c r="H346" s="273">
        <v>59.7</v>
      </c>
      <c r="I346" s="273">
        <v>61.6</v>
      </c>
      <c r="J346" s="273"/>
      <c r="K346" s="273"/>
      <c r="L346" s="273"/>
      <c r="M346" s="273"/>
      <c r="N346" s="273"/>
      <c r="O346" s="273"/>
      <c r="P346" s="273"/>
      <c r="AE346" s="273"/>
      <c r="AI346" s="57"/>
    </row>
    <row r="347" spans="1:43" ht="12.75" customHeight="1">
      <c r="B347" s="274">
        <f t="shared" si="3"/>
        <v>43888</v>
      </c>
      <c r="C347" s="274"/>
      <c r="E347" s="273">
        <v>56.6</v>
      </c>
      <c r="F347" s="273">
        <v>59.4</v>
      </c>
      <c r="G347" s="273">
        <v>59.1</v>
      </c>
      <c r="H347" s="273">
        <v>59.7</v>
      </c>
      <c r="I347" s="273">
        <v>61.6</v>
      </c>
      <c r="J347" s="273"/>
      <c r="K347" s="273"/>
      <c r="L347" s="273"/>
      <c r="M347" s="273"/>
      <c r="N347" s="273"/>
      <c r="O347" s="273"/>
      <c r="P347" s="273"/>
      <c r="Q347" s="212"/>
      <c r="AE347" s="273"/>
      <c r="AI347" s="57"/>
    </row>
    <row r="348" spans="1:43" ht="12.75" customHeight="1">
      <c r="B348" s="274">
        <f t="shared" si="3"/>
        <v>43895</v>
      </c>
      <c r="C348" s="274">
        <v>43889</v>
      </c>
      <c r="E348" s="273">
        <v>56.6</v>
      </c>
      <c r="F348" s="273">
        <v>59.4</v>
      </c>
      <c r="G348" s="273">
        <v>59.1</v>
      </c>
      <c r="H348" s="273">
        <v>59.7</v>
      </c>
      <c r="I348" s="273">
        <v>61.6</v>
      </c>
      <c r="J348" s="273">
        <v>59.7</v>
      </c>
      <c r="K348" s="273"/>
      <c r="L348" s="273"/>
      <c r="M348" s="273"/>
      <c r="N348" s="273"/>
      <c r="O348" s="273"/>
      <c r="P348" s="273"/>
      <c r="Q348" s="212"/>
      <c r="AC348" s="274"/>
      <c r="AE348" s="273"/>
      <c r="AQ348" s="212"/>
    </row>
    <row r="349" spans="1:43" ht="12.75" customHeight="1">
      <c r="B349" s="274">
        <f t="shared" si="3"/>
        <v>43902</v>
      </c>
      <c r="E349" s="273">
        <v>56.6</v>
      </c>
      <c r="F349" s="273">
        <v>59.4</v>
      </c>
      <c r="G349" s="273">
        <v>59.1</v>
      </c>
      <c r="H349" s="273">
        <v>59.7</v>
      </c>
      <c r="I349" s="273">
        <v>61.6</v>
      </c>
      <c r="J349" s="273">
        <v>59.7</v>
      </c>
      <c r="K349" s="273"/>
      <c r="L349" s="273"/>
      <c r="O349" s="273"/>
      <c r="P349" s="273"/>
      <c r="AE349" s="273"/>
    </row>
    <row r="350" spans="1:43" ht="12.75" customHeight="1">
      <c r="B350" s="274">
        <f t="shared" si="3"/>
        <v>43909</v>
      </c>
      <c r="E350" s="273">
        <v>56.6</v>
      </c>
      <c r="F350" s="273">
        <v>59.4</v>
      </c>
      <c r="G350" s="273">
        <v>59.1</v>
      </c>
      <c r="H350" s="273">
        <v>59.7</v>
      </c>
      <c r="I350" s="273">
        <v>61.6</v>
      </c>
      <c r="J350" s="273">
        <v>59.7</v>
      </c>
      <c r="K350" s="273"/>
      <c r="L350" s="273"/>
      <c r="M350" s="273"/>
      <c r="N350" s="273"/>
      <c r="O350" s="273"/>
      <c r="P350" s="273"/>
      <c r="AE350" s="273"/>
    </row>
    <row r="351" spans="1:43" ht="12.75" customHeight="1">
      <c r="B351" s="274">
        <f t="shared" si="3"/>
        <v>43916</v>
      </c>
      <c r="C351" s="312">
        <v>43920</v>
      </c>
      <c r="E351" s="273">
        <v>56.6</v>
      </c>
      <c r="F351" s="273">
        <v>59.4</v>
      </c>
      <c r="G351" s="273">
        <v>59.1</v>
      </c>
      <c r="H351" s="273">
        <v>59.7</v>
      </c>
      <c r="I351" s="273">
        <v>61.6</v>
      </c>
      <c r="J351" s="273">
        <v>59.7</v>
      </c>
      <c r="K351" s="325">
        <v>60.6</v>
      </c>
      <c r="L351" s="273"/>
      <c r="M351" s="273"/>
      <c r="N351" s="273"/>
      <c r="O351" s="273"/>
      <c r="P351" s="273"/>
      <c r="AE351" s="273"/>
    </row>
    <row r="352" spans="1:43" ht="12.75" customHeight="1">
      <c r="B352" s="274">
        <f t="shared" si="3"/>
        <v>43923</v>
      </c>
      <c r="C352" s="274"/>
      <c r="E352" s="273">
        <v>56.6</v>
      </c>
      <c r="F352" s="273">
        <v>59.4</v>
      </c>
      <c r="G352" s="273">
        <v>59.1</v>
      </c>
      <c r="H352" s="273">
        <v>59.7</v>
      </c>
      <c r="I352" s="273">
        <v>61.6</v>
      </c>
      <c r="J352" s="273">
        <v>59.7</v>
      </c>
      <c r="K352" s="325">
        <v>60.6</v>
      </c>
      <c r="L352" s="273"/>
      <c r="M352" s="273"/>
      <c r="N352" s="273"/>
      <c r="O352" s="273"/>
      <c r="P352" s="273"/>
      <c r="Q352" s="212"/>
      <c r="AC352" s="274"/>
      <c r="AE352" s="273"/>
    </row>
    <row r="353" spans="2:43" ht="12.75" customHeight="1">
      <c r="B353" s="274">
        <f t="shared" si="3"/>
        <v>43930</v>
      </c>
      <c r="E353" s="273">
        <v>56.6</v>
      </c>
      <c r="F353" s="273">
        <v>59.4</v>
      </c>
      <c r="G353" s="273">
        <v>59.1</v>
      </c>
      <c r="H353" s="273">
        <v>59.7</v>
      </c>
      <c r="I353" s="273">
        <v>61.6</v>
      </c>
      <c r="J353" s="273">
        <v>59.7</v>
      </c>
      <c r="K353" s="325">
        <v>60.6</v>
      </c>
      <c r="L353" s="273"/>
      <c r="M353" s="273"/>
      <c r="N353" s="273"/>
      <c r="O353" s="273"/>
      <c r="P353" s="273"/>
      <c r="Q353" s="212"/>
      <c r="AE353" s="273"/>
      <c r="AQ353" s="212"/>
    </row>
    <row r="354" spans="2:43" ht="12.75" customHeight="1">
      <c r="B354" s="274">
        <f t="shared" si="3"/>
        <v>43937</v>
      </c>
      <c r="E354" s="273">
        <v>56.6</v>
      </c>
      <c r="F354" s="273">
        <v>59.4</v>
      </c>
      <c r="G354" s="273">
        <v>59.1</v>
      </c>
      <c r="H354" s="273">
        <v>59.7</v>
      </c>
      <c r="I354" s="273">
        <v>61.6</v>
      </c>
      <c r="J354" s="273">
        <v>59.7</v>
      </c>
      <c r="K354" s="325">
        <v>60.6</v>
      </c>
      <c r="L354" s="273"/>
      <c r="M354" s="273"/>
      <c r="N354" s="273"/>
      <c r="O354" s="273"/>
      <c r="P354" s="273"/>
      <c r="AE354" s="273"/>
    </row>
    <row r="355" spans="2:43" ht="12.75" customHeight="1">
      <c r="B355" s="274">
        <f t="shared" si="3"/>
        <v>43944</v>
      </c>
      <c r="E355" s="273">
        <v>56.6</v>
      </c>
      <c r="F355" s="273">
        <v>59.4</v>
      </c>
      <c r="G355" s="273">
        <v>59.1</v>
      </c>
      <c r="H355" s="273">
        <v>59.7</v>
      </c>
      <c r="I355" s="273">
        <v>61.6</v>
      </c>
      <c r="J355" s="273">
        <v>59.7</v>
      </c>
      <c r="K355" s="325">
        <v>60.6</v>
      </c>
      <c r="L355" s="273"/>
      <c r="M355" s="273"/>
      <c r="N355" s="273"/>
      <c r="O355" s="273"/>
      <c r="P355" s="273"/>
      <c r="AE355" s="273"/>
    </row>
    <row r="356" spans="2:43" ht="12.75" customHeight="1">
      <c r="B356" s="274">
        <f t="shared" si="3"/>
        <v>43951</v>
      </c>
      <c r="C356" s="274"/>
      <c r="E356" s="273">
        <v>56.6</v>
      </c>
      <c r="F356" s="273">
        <v>59.4</v>
      </c>
      <c r="G356" s="273">
        <v>59.1</v>
      </c>
      <c r="H356" s="273">
        <v>59.7</v>
      </c>
      <c r="I356" s="273">
        <v>61.6</v>
      </c>
      <c r="J356" s="273">
        <v>59.7</v>
      </c>
      <c r="K356" s="325">
        <v>60.6</v>
      </c>
      <c r="L356" s="325"/>
      <c r="M356" s="273"/>
      <c r="N356" s="273"/>
      <c r="O356" s="273"/>
      <c r="P356" s="273"/>
      <c r="AC356" s="274"/>
      <c r="AE356" s="273"/>
    </row>
    <row r="357" spans="2:43" ht="12.75" customHeight="1">
      <c r="B357" s="274">
        <f t="shared" si="3"/>
        <v>43958</v>
      </c>
      <c r="C357" s="274">
        <v>43951</v>
      </c>
      <c r="E357" s="273">
        <v>56.6</v>
      </c>
      <c r="F357" s="273">
        <v>59.4</v>
      </c>
      <c r="G357" s="273">
        <v>59.1</v>
      </c>
      <c r="H357" s="273">
        <v>59.7</v>
      </c>
      <c r="I357" s="273">
        <v>61.6</v>
      </c>
      <c r="J357" s="273">
        <v>59.7</v>
      </c>
      <c r="K357" s="325">
        <v>60.6</v>
      </c>
      <c r="L357" s="325">
        <v>57.6</v>
      </c>
      <c r="M357" s="273"/>
      <c r="N357" s="273"/>
      <c r="O357" s="273"/>
      <c r="P357" s="273"/>
      <c r="AE357" s="273"/>
    </row>
    <row r="358" spans="2:43" ht="12.75" customHeight="1">
      <c r="B358" s="274">
        <f t="shared" si="3"/>
        <v>43965</v>
      </c>
      <c r="E358" s="273">
        <v>56.6</v>
      </c>
      <c r="F358" s="273">
        <v>59.4</v>
      </c>
      <c r="G358" s="273">
        <v>59.1</v>
      </c>
      <c r="H358" s="273">
        <v>59.7</v>
      </c>
      <c r="I358" s="273">
        <v>61.6</v>
      </c>
      <c r="J358" s="273">
        <v>59.7</v>
      </c>
      <c r="K358" s="325">
        <v>60.6</v>
      </c>
      <c r="L358" s="325">
        <v>57.6</v>
      </c>
      <c r="M358" s="273"/>
      <c r="N358" s="273"/>
      <c r="O358" s="273"/>
      <c r="P358" s="273"/>
    </row>
    <row r="359" spans="2:43" ht="12.75" customHeight="1">
      <c r="B359" s="274">
        <f t="shared" si="3"/>
        <v>43972</v>
      </c>
      <c r="E359" s="273">
        <v>56.6</v>
      </c>
      <c r="F359" s="273">
        <v>59.4</v>
      </c>
      <c r="G359" s="273">
        <v>59.1</v>
      </c>
      <c r="H359" s="273">
        <v>59.7</v>
      </c>
      <c r="I359" s="273">
        <v>61.6</v>
      </c>
      <c r="J359" s="273">
        <v>59.7</v>
      </c>
      <c r="K359" s="325">
        <v>60.6</v>
      </c>
      <c r="L359" s="325">
        <v>57.6</v>
      </c>
      <c r="M359" s="273"/>
      <c r="N359" s="273"/>
      <c r="O359" s="273"/>
      <c r="P359" s="273"/>
    </row>
    <row r="360" spans="2:43" ht="12.75" customHeight="1">
      <c r="B360" s="274">
        <f t="shared" si="3"/>
        <v>43979</v>
      </c>
      <c r="E360" s="273">
        <v>56.6</v>
      </c>
      <c r="F360" s="273">
        <v>59.4</v>
      </c>
      <c r="G360" s="273">
        <v>59.1</v>
      </c>
      <c r="H360" s="273">
        <v>59.7</v>
      </c>
      <c r="I360" s="273">
        <v>61.6</v>
      </c>
      <c r="J360" s="273">
        <v>59.7</v>
      </c>
      <c r="K360" s="325">
        <v>60.6</v>
      </c>
      <c r="L360" s="325">
        <v>57.6</v>
      </c>
      <c r="M360" s="273"/>
      <c r="N360" s="273"/>
      <c r="O360" s="273"/>
      <c r="P360" s="273"/>
    </row>
    <row r="361" spans="2:43" ht="12.75" customHeight="1">
      <c r="B361" s="274">
        <f t="shared" si="3"/>
        <v>43986</v>
      </c>
      <c r="E361" s="273">
        <v>56.6</v>
      </c>
      <c r="F361" s="273">
        <v>59.4</v>
      </c>
      <c r="G361" s="273">
        <v>59.1</v>
      </c>
      <c r="H361" s="273">
        <v>59.7</v>
      </c>
      <c r="I361" s="273">
        <v>61.6</v>
      </c>
      <c r="J361" s="273">
        <v>59.7</v>
      </c>
      <c r="K361" s="325">
        <v>60.6</v>
      </c>
      <c r="L361" s="325">
        <v>57.6</v>
      </c>
      <c r="M361" s="273">
        <v>55</v>
      </c>
      <c r="N361" s="273"/>
      <c r="O361" s="273"/>
      <c r="P361" s="273"/>
    </row>
    <row r="362" spans="2:43" ht="12.75" customHeight="1">
      <c r="B362" s="274">
        <f t="shared" si="3"/>
        <v>43993</v>
      </c>
      <c r="E362" s="273">
        <v>56.6</v>
      </c>
      <c r="F362" s="273">
        <v>59.4</v>
      </c>
      <c r="G362" s="273">
        <v>59.1</v>
      </c>
      <c r="H362" s="273">
        <v>59.7</v>
      </c>
      <c r="I362" s="273">
        <v>61.6</v>
      </c>
      <c r="J362" s="273">
        <v>59.7</v>
      </c>
      <c r="K362" s="325">
        <v>60.6</v>
      </c>
      <c r="L362" s="325">
        <v>57.6</v>
      </c>
      <c r="M362" s="273">
        <v>55</v>
      </c>
      <c r="N362" s="273"/>
      <c r="O362" s="273"/>
      <c r="P362" s="273"/>
    </row>
    <row r="363" spans="2:43" ht="12.75" customHeight="1">
      <c r="B363" s="274">
        <f t="shared" si="3"/>
        <v>44000</v>
      </c>
      <c r="E363" s="273">
        <v>56.6</v>
      </c>
      <c r="F363" s="273">
        <v>59.4</v>
      </c>
      <c r="G363" s="273">
        <v>59.1</v>
      </c>
      <c r="H363" s="273">
        <v>59.7</v>
      </c>
      <c r="I363" s="273">
        <v>61.6</v>
      </c>
      <c r="J363" s="273">
        <v>59.7</v>
      </c>
      <c r="K363" s="325">
        <v>60.6</v>
      </c>
      <c r="L363" s="325">
        <v>57.6</v>
      </c>
      <c r="M363" s="273">
        <v>55</v>
      </c>
      <c r="N363" s="273"/>
      <c r="O363" s="273"/>
      <c r="P363" s="273"/>
    </row>
    <row r="364" spans="2:43" ht="12.75" customHeight="1">
      <c r="B364" s="274">
        <f t="shared" si="3"/>
        <v>44007</v>
      </c>
      <c r="E364" s="273">
        <v>56.6</v>
      </c>
      <c r="F364" s="273">
        <v>59.4</v>
      </c>
      <c r="G364" s="273">
        <v>59.1</v>
      </c>
      <c r="H364" s="273">
        <v>59.7</v>
      </c>
      <c r="I364" s="273">
        <v>61.6</v>
      </c>
      <c r="J364" s="273">
        <v>59.7</v>
      </c>
      <c r="K364" s="325">
        <v>60.6</v>
      </c>
      <c r="L364" s="325">
        <v>57.6</v>
      </c>
      <c r="M364" s="273">
        <v>55</v>
      </c>
      <c r="N364" s="273"/>
      <c r="O364" s="273"/>
      <c r="P364" s="273"/>
    </row>
    <row r="365" spans="2:43" ht="12.75" customHeight="1">
      <c r="B365" s="274">
        <f t="shared" si="3"/>
        <v>44014</v>
      </c>
      <c r="E365" s="273">
        <v>56.6</v>
      </c>
      <c r="F365" s="273">
        <v>59.4</v>
      </c>
      <c r="G365" s="273">
        <v>59.1</v>
      </c>
      <c r="H365" s="273">
        <v>59.7</v>
      </c>
      <c r="I365" s="273">
        <v>61.6</v>
      </c>
      <c r="J365" s="273">
        <v>59.7</v>
      </c>
      <c r="K365" s="325">
        <v>60.6</v>
      </c>
      <c r="L365" s="325">
        <v>57.6</v>
      </c>
      <c r="M365" s="273">
        <v>55</v>
      </c>
      <c r="N365" s="273">
        <v>54.9</v>
      </c>
      <c r="O365" s="273"/>
      <c r="P365" s="273"/>
    </row>
    <row r="366" spans="2:43" ht="12.75" customHeight="1">
      <c r="B366" s="274">
        <f t="shared" si="3"/>
        <v>44021</v>
      </c>
      <c r="E366" s="273">
        <v>56.6</v>
      </c>
      <c r="F366" s="273">
        <v>59.4</v>
      </c>
      <c r="G366" s="273">
        <v>59.1</v>
      </c>
      <c r="H366" s="273">
        <v>59.7</v>
      </c>
      <c r="I366" s="273">
        <v>61.6</v>
      </c>
      <c r="J366" s="273">
        <v>59.7</v>
      </c>
      <c r="K366" s="325">
        <v>60.6</v>
      </c>
      <c r="L366" s="325">
        <v>57.6</v>
      </c>
      <c r="M366" s="273">
        <v>55</v>
      </c>
      <c r="N366" s="273">
        <v>54.9</v>
      </c>
      <c r="O366" s="273"/>
      <c r="P366" s="273"/>
    </row>
    <row r="367" spans="2:43" ht="12.75" customHeight="1">
      <c r="B367" s="274">
        <f t="shared" si="3"/>
        <v>44028</v>
      </c>
      <c r="E367" s="273">
        <v>56.6</v>
      </c>
      <c r="F367" s="273">
        <v>59.4</v>
      </c>
      <c r="G367" s="273">
        <v>59.1</v>
      </c>
      <c r="H367" s="273">
        <v>59.7</v>
      </c>
      <c r="I367" s="273">
        <v>61.6</v>
      </c>
      <c r="J367" s="273">
        <v>59.7</v>
      </c>
      <c r="K367" s="325">
        <v>60.6</v>
      </c>
      <c r="L367" s="325">
        <v>57.6</v>
      </c>
      <c r="M367" s="273">
        <v>55</v>
      </c>
      <c r="N367" s="273">
        <v>54.9</v>
      </c>
      <c r="O367" s="273"/>
      <c r="P367" s="273"/>
    </row>
    <row r="368" spans="2:43" ht="12.75" customHeight="1">
      <c r="B368" s="274">
        <f t="shared" si="3"/>
        <v>44035</v>
      </c>
      <c r="C368" s="274"/>
      <c r="E368" s="273">
        <v>56.6</v>
      </c>
      <c r="F368" s="273">
        <v>59.4</v>
      </c>
      <c r="G368" s="273">
        <v>59.1</v>
      </c>
      <c r="H368" s="273">
        <v>59.7</v>
      </c>
      <c r="I368" s="273">
        <v>61.6</v>
      </c>
      <c r="J368" s="273">
        <v>59.7</v>
      </c>
      <c r="K368" s="325">
        <v>60.6</v>
      </c>
      <c r="L368" s="325">
        <v>57.6</v>
      </c>
      <c r="M368" s="273">
        <v>55</v>
      </c>
      <c r="N368" s="273">
        <v>54.9</v>
      </c>
      <c r="O368" s="273"/>
      <c r="P368" s="273"/>
      <c r="Q368" t="s">
        <v>45</v>
      </c>
    </row>
    <row r="369" spans="1:17" ht="12.75" customHeight="1">
      <c r="A369" s="351"/>
      <c r="B369" s="352"/>
      <c r="C369" s="352"/>
      <c r="D369" s="11"/>
      <c r="H369" s="273"/>
      <c r="I369" s="273"/>
      <c r="O369" s="11"/>
      <c r="P369" s="11"/>
    </row>
    <row r="370" spans="1:17" ht="12.75" customHeight="1" thickBot="1">
      <c r="A370" s="220"/>
      <c r="B370" s="225"/>
      <c r="C370" s="226"/>
      <c r="D370" s="113"/>
      <c r="E370" s="227"/>
      <c r="F370" s="221"/>
      <c r="G370" s="227"/>
      <c r="H370" s="227"/>
      <c r="I370" s="227"/>
      <c r="J370" s="227"/>
      <c r="K370" s="227"/>
      <c r="L370" s="228"/>
      <c r="M370" s="221"/>
      <c r="N370" s="221"/>
      <c r="O370" s="221"/>
      <c r="P370" s="221"/>
      <c r="Q370" s="61"/>
    </row>
    <row r="371" spans="1:17" ht="12.75" customHeight="1">
      <c r="A371" s="194" t="s">
        <v>287</v>
      </c>
      <c r="B371" s="111"/>
      <c r="C371" s="111"/>
      <c r="D371" s="111"/>
      <c r="E371" s="111"/>
      <c r="F371" s="111"/>
      <c r="G371" s="111"/>
      <c r="H371" s="111"/>
      <c r="I371" s="111"/>
      <c r="J371" s="111"/>
      <c r="K371" s="111"/>
      <c r="L371" s="111"/>
      <c r="M371" s="111"/>
      <c r="N371" s="111"/>
      <c r="O371" s="111"/>
      <c r="P371" s="111"/>
      <c r="Q371" s="61"/>
    </row>
    <row r="372" spans="1:17" ht="12.75" customHeight="1">
      <c r="A372" s="349" t="s">
        <v>328</v>
      </c>
      <c r="B372" s="111"/>
      <c r="C372" s="111"/>
      <c r="D372" s="111"/>
      <c r="E372" s="111"/>
      <c r="F372" s="111"/>
      <c r="G372" s="111"/>
      <c r="H372" s="111"/>
      <c r="I372" s="111"/>
      <c r="J372" s="111"/>
      <c r="K372" s="111"/>
      <c r="L372" s="111"/>
      <c r="M372" s="111"/>
      <c r="N372" s="111"/>
      <c r="O372" s="111"/>
      <c r="P372" s="111"/>
      <c r="Q372" s="61"/>
    </row>
    <row r="373" spans="1:17" ht="12.75" customHeight="1">
      <c r="A373" s="333" t="s">
        <v>329</v>
      </c>
      <c r="B373" s="61"/>
      <c r="C373" s="61"/>
      <c r="D373" s="61"/>
      <c r="E373" s="61"/>
      <c r="F373" s="61"/>
      <c r="G373" s="61"/>
      <c r="H373" s="61"/>
      <c r="I373" s="61"/>
      <c r="J373" s="61"/>
      <c r="K373" s="61"/>
      <c r="L373" s="61"/>
      <c r="M373" s="61"/>
      <c r="N373" s="61"/>
      <c r="O373" s="61"/>
      <c r="P373" s="61"/>
      <c r="Q373" s="61"/>
    </row>
    <row r="374" spans="1:17" ht="12.75" customHeight="1">
      <c r="A374" s="333" t="s">
        <v>222</v>
      </c>
      <c r="B374" s="61"/>
      <c r="C374" s="61"/>
      <c r="D374" s="61"/>
      <c r="E374" s="61"/>
      <c r="F374" s="61"/>
      <c r="G374" s="61"/>
      <c r="H374" s="61"/>
      <c r="I374" s="61"/>
      <c r="J374" s="61"/>
      <c r="K374" s="61"/>
      <c r="L374" s="61"/>
      <c r="M374" s="61"/>
      <c r="N374" s="61"/>
      <c r="O374" s="61"/>
      <c r="P374" s="61"/>
      <c r="Q374" s="61"/>
    </row>
    <row r="375" spans="1:17" ht="12.75" customHeight="1">
      <c r="A375" s="333"/>
      <c r="B375" s="61"/>
      <c r="C375" s="61"/>
      <c r="D375" s="61"/>
      <c r="E375" s="61"/>
      <c r="F375" s="61"/>
      <c r="G375" s="61"/>
      <c r="H375" s="61"/>
      <c r="I375" s="61"/>
      <c r="J375" s="61"/>
      <c r="K375" s="61"/>
      <c r="L375" s="61"/>
      <c r="M375" s="61"/>
      <c r="N375" s="61"/>
      <c r="O375" s="61"/>
      <c r="P375" s="61"/>
      <c r="Q375" s="61"/>
    </row>
    <row r="376" spans="1:17" ht="12.75" customHeight="1" thickBot="1">
      <c r="A376" s="9" t="s">
        <v>352</v>
      </c>
      <c r="B376" s="9"/>
      <c r="C376" s="9"/>
      <c r="D376" s="9"/>
      <c r="E376" s="9"/>
      <c r="F376" s="9"/>
      <c r="G376" s="60"/>
      <c r="H376" s="60"/>
      <c r="I376" s="60"/>
      <c r="J376" s="60"/>
      <c r="K376" s="60"/>
      <c r="L376" s="60"/>
      <c r="M376" s="60"/>
      <c r="N376" s="60"/>
      <c r="O376" s="61"/>
      <c r="P376" s="61"/>
      <c r="Q376" s="61"/>
    </row>
    <row r="377" spans="1:17" ht="12.75" customHeight="1" thickBot="1">
      <c r="A377" s="193" t="s">
        <v>101</v>
      </c>
      <c r="B377" s="653" t="s">
        <v>13</v>
      </c>
      <c r="C377" s="653"/>
      <c r="D377" s="653"/>
      <c r="E377" s="653"/>
      <c r="F377" s="653"/>
      <c r="G377" s="653"/>
      <c r="H377" s="653"/>
      <c r="I377" s="653"/>
      <c r="J377" s="653"/>
      <c r="K377" s="653"/>
      <c r="L377" s="653"/>
      <c r="M377" s="653"/>
      <c r="N377" s="653"/>
      <c r="O377" s="61"/>
      <c r="P377" s="61"/>
      <c r="Q377" s="61"/>
    </row>
    <row r="378" spans="1:17" ht="12.75" customHeight="1" thickBot="1">
      <c r="A378" s="216" t="s">
        <v>52</v>
      </c>
      <c r="B378" s="367" t="s">
        <v>128</v>
      </c>
      <c r="C378" s="367" t="s">
        <v>100</v>
      </c>
      <c r="D378" s="367" t="s">
        <v>70</v>
      </c>
      <c r="E378" s="367" t="s">
        <v>124</v>
      </c>
      <c r="F378" s="367" t="s">
        <v>121</v>
      </c>
      <c r="G378" s="367" t="s">
        <v>125</v>
      </c>
      <c r="H378" s="367" t="s">
        <v>129</v>
      </c>
      <c r="I378" s="367" t="s">
        <v>122</v>
      </c>
      <c r="J378" s="367" t="s">
        <v>126</v>
      </c>
      <c r="K378" s="367" t="s">
        <v>27</v>
      </c>
      <c r="L378" s="367" t="s">
        <v>127</v>
      </c>
      <c r="M378" s="367" t="s">
        <v>28</v>
      </c>
      <c r="N378" s="239" t="s">
        <v>102</v>
      </c>
      <c r="O378" s="61"/>
      <c r="P378" s="61"/>
      <c r="Q378" s="61"/>
    </row>
    <row r="379" spans="1:17" ht="12.75" customHeight="1">
      <c r="A379" s="61"/>
      <c r="B379" s="655" t="s">
        <v>159</v>
      </c>
      <c r="C379" s="656"/>
      <c r="D379" s="656"/>
      <c r="E379" s="656"/>
      <c r="F379" s="656"/>
      <c r="G379" s="656"/>
      <c r="H379" s="656"/>
      <c r="I379" s="656"/>
      <c r="J379" s="656"/>
      <c r="K379" s="656"/>
      <c r="L379" s="656"/>
      <c r="M379" s="656"/>
      <c r="N379" s="656"/>
      <c r="O379" s="61"/>
      <c r="P379" s="61"/>
      <c r="Q379" s="61"/>
    </row>
    <row r="380" spans="1:17" ht="12.75" customHeight="1">
      <c r="A380" s="104" t="s">
        <v>130</v>
      </c>
      <c r="B380" s="222">
        <v>63.8</v>
      </c>
      <c r="C380" s="222">
        <v>65.400000000000006</v>
      </c>
      <c r="D380" s="222">
        <v>65.099999999999994</v>
      </c>
      <c r="E380" s="222">
        <v>65.599999999999994</v>
      </c>
      <c r="F380" s="222">
        <v>64.599999999999994</v>
      </c>
      <c r="G380" s="222">
        <v>61.7</v>
      </c>
      <c r="H380" s="222">
        <v>57</v>
      </c>
      <c r="I380" s="222">
        <v>57.9</v>
      </c>
      <c r="J380" s="222">
        <v>59.9</v>
      </c>
      <c r="K380" s="222">
        <v>58.3</v>
      </c>
      <c r="L380" s="222">
        <v>62</v>
      </c>
      <c r="M380" s="222">
        <v>59.5</v>
      </c>
      <c r="N380" s="222">
        <v>63.7</v>
      </c>
      <c r="O380" s="61"/>
      <c r="P380" s="61"/>
      <c r="Q380" s="61"/>
    </row>
    <row r="381" spans="1:17" ht="12.75" customHeight="1">
      <c r="A381" s="104" t="s">
        <v>131</v>
      </c>
      <c r="B381" s="222">
        <v>53.9</v>
      </c>
      <c r="C381" s="222">
        <v>51.9</v>
      </c>
      <c r="D381" s="222">
        <v>55.1</v>
      </c>
      <c r="E381" s="222">
        <v>57.5</v>
      </c>
      <c r="F381" s="222">
        <v>55.3</v>
      </c>
      <c r="G381" s="222">
        <v>54.7</v>
      </c>
      <c r="H381" s="222">
        <v>52.8</v>
      </c>
      <c r="I381" s="222">
        <v>55.6</v>
      </c>
      <c r="J381" s="222">
        <v>58.7</v>
      </c>
      <c r="K381" s="222">
        <v>58.3</v>
      </c>
      <c r="L381" s="222">
        <v>57.2</v>
      </c>
      <c r="M381" s="222">
        <v>59.5</v>
      </c>
      <c r="N381" s="222">
        <v>55.6</v>
      </c>
      <c r="O381" s="61"/>
      <c r="P381" s="61"/>
      <c r="Q381" s="61"/>
    </row>
    <row r="382" spans="1:17" ht="12.75" customHeight="1">
      <c r="A382" s="104" t="s">
        <v>132</v>
      </c>
      <c r="B382" s="222">
        <v>60.4</v>
      </c>
      <c r="C382" s="222">
        <v>63.8</v>
      </c>
      <c r="D382" s="222">
        <v>65.8</v>
      </c>
      <c r="E382" s="222">
        <v>65.599999999999994</v>
      </c>
      <c r="F382" s="222">
        <v>61.9</v>
      </c>
      <c r="G382" s="222">
        <v>60.2</v>
      </c>
      <c r="H382" s="222">
        <v>61</v>
      </c>
      <c r="I382" s="222">
        <v>63.9</v>
      </c>
      <c r="J382" s="222">
        <v>65.8</v>
      </c>
      <c r="K382" s="222">
        <v>66.2</v>
      </c>
      <c r="L382" s="222">
        <v>64</v>
      </c>
      <c r="M382" s="222">
        <v>63.9</v>
      </c>
      <c r="N382" s="222">
        <v>63.6</v>
      </c>
      <c r="O382" s="61"/>
      <c r="P382" s="61"/>
      <c r="Q382" s="61"/>
    </row>
    <row r="383" spans="1:17" ht="12.75" customHeight="1">
      <c r="A383" s="104" t="s">
        <v>133</v>
      </c>
      <c r="B383" s="222">
        <v>64.599999999999994</v>
      </c>
      <c r="C383" s="222">
        <v>65.099999999999994</v>
      </c>
      <c r="D383" s="222">
        <v>67.7</v>
      </c>
      <c r="E383" s="222">
        <v>68.400000000000006</v>
      </c>
      <c r="F383" s="222">
        <v>67.099999999999994</v>
      </c>
      <c r="G383" s="222">
        <v>64.900000000000006</v>
      </c>
      <c r="H383" s="222">
        <v>67.900000000000006</v>
      </c>
      <c r="I383" s="222">
        <v>68.900000000000006</v>
      </c>
      <c r="J383" s="222">
        <v>69.5</v>
      </c>
      <c r="K383" s="222">
        <v>70.099999999999994</v>
      </c>
      <c r="L383" s="222">
        <v>67.5</v>
      </c>
      <c r="M383" s="222">
        <v>66.3</v>
      </c>
      <c r="N383" s="222">
        <v>67.099999999999994</v>
      </c>
      <c r="O383" s="61"/>
      <c r="P383" s="61"/>
      <c r="Q383" s="61"/>
    </row>
    <row r="384" spans="1:17" ht="12.75" customHeight="1">
      <c r="A384" s="104" t="s">
        <v>134</v>
      </c>
      <c r="B384" s="222">
        <v>66.3</v>
      </c>
      <c r="C384" s="222">
        <v>64.900000000000006</v>
      </c>
      <c r="D384" s="222">
        <v>62.9</v>
      </c>
      <c r="E384" s="222">
        <v>61.2</v>
      </c>
      <c r="F384" s="222">
        <v>55.7</v>
      </c>
      <c r="G384" s="222">
        <v>51.7</v>
      </c>
      <c r="H384" s="222">
        <v>49.8</v>
      </c>
      <c r="I384" s="222">
        <v>50.3</v>
      </c>
      <c r="J384" s="222">
        <v>53.1</v>
      </c>
      <c r="K384" s="222">
        <v>53.2</v>
      </c>
      <c r="L384" s="222">
        <v>58</v>
      </c>
      <c r="M384" s="222">
        <v>56.3</v>
      </c>
      <c r="N384" s="222">
        <v>56.8</v>
      </c>
      <c r="O384" s="61"/>
      <c r="P384" s="61"/>
      <c r="Q384" s="61"/>
    </row>
    <row r="385" spans="1:17" ht="12.75" customHeight="1">
      <c r="A385" s="104" t="s">
        <v>135</v>
      </c>
      <c r="B385" s="222">
        <v>52.7</v>
      </c>
      <c r="C385" s="222">
        <v>52.8</v>
      </c>
      <c r="D385" s="222">
        <v>53.9</v>
      </c>
      <c r="E385" s="222">
        <v>52.7</v>
      </c>
      <c r="F385" s="222">
        <v>54.3</v>
      </c>
      <c r="G385" s="222">
        <v>53</v>
      </c>
      <c r="H385" s="222">
        <v>53.8</v>
      </c>
      <c r="I385" s="222">
        <v>56.3</v>
      </c>
      <c r="J385" s="222">
        <v>55.1</v>
      </c>
      <c r="K385" s="222">
        <v>54.4</v>
      </c>
      <c r="L385" s="222">
        <v>53.6</v>
      </c>
      <c r="M385" s="222">
        <v>53.7</v>
      </c>
      <c r="N385" s="222">
        <v>53.7</v>
      </c>
      <c r="O385" s="61"/>
      <c r="P385" s="61"/>
      <c r="Q385" s="61"/>
    </row>
    <row r="386" spans="1:17" ht="12.75" customHeight="1">
      <c r="A386" s="104" t="s">
        <v>136</v>
      </c>
      <c r="B386" s="222">
        <v>52.4</v>
      </c>
      <c r="C386" s="222">
        <v>51.4</v>
      </c>
      <c r="D386" s="222">
        <v>52.4</v>
      </c>
      <c r="E386" s="222">
        <v>53.3</v>
      </c>
      <c r="F386" s="222">
        <v>56.5</v>
      </c>
      <c r="G386" s="222">
        <v>62.7</v>
      </c>
      <c r="H386" s="222">
        <v>65.7</v>
      </c>
      <c r="I386" s="222">
        <v>66.599999999999994</v>
      </c>
      <c r="J386" s="222">
        <v>67.5</v>
      </c>
      <c r="K386" s="222">
        <v>69</v>
      </c>
      <c r="L386" s="222">
        <v>63.3</v>
      </c>
      <c r="M386" s="222">
        <v>58.7</v>
      </c>
      <c r="N386" s="222">
        <v>58.1</v>
      </c>
      <c r="O386" s="61"/>
      <c r="P386" s="61"/>
      <c r="Q386" s="61"/>
    </row>
    <row r="387" spans="1:17" ht="12.75" customHeight="1">
      <c r="A387" s="104" t="s">
        <v>137</v>
      </c>
      <c r="B387" s="222">
        <v>66.8</v>
      </c>
      <c r="C387" s="222">
        <v>65.2</v>
      </c>
      <c r="D387" s="222">
        <v>66.2</v>
      </c>
      <c r="E387" s="222">
        <v>68.5</v>
      </c>
      <c r="F387" s="222">
        <v>73.3</v>
      </c>
      <c r="G387" s="222">
        <v>78.7</v>
      </c>
      <c r="H387" s="222">
        <v>80.2</v>
      </c>
      <c r="I387" s="222">
        <v>82.6</v>
      </c>
      <c r="J387" s="222">
        <v>77.599999999999994</v>
      </c>
      <c r="K387" s="222">
        <v>76.2</v>
      </c>
      <c r="L387" s="222">
        <v>79.3</v>
      </c>
      <c r="M387" s="222">
        <v>80.099999999999994</v>
      </c>
      <c r="N387" s="222">
        <v>72</v>
      </c>
      <c r="O387" s="61"/>
      <c r="P387" s="61"/>
      <c r="Q387" s="61"/>
    </row>
    <row r="388" spans="1:17" ht="12.75" customHeight="1">
      <c r="A388" s="104" t="s">
        <v>138</v>
      </c>
      <c r="B388" s="222">
        <v>72.2</v>
      </c>
      <c r="C388" s="222">
        <v>74.8</v>
      </c>
      <c r="D388" s="222">
        <v>74.2</v>
      </c>
      <c r="E388" s="222">
        <v>75</v>
      </c>
      <c r="F388" s="222">
        <v>75.7</v>
      </c>
      <c r="G388" s="222">
        <v>76.400000000000006</v>
      </c>
      <c r="H388" s="222">
        <v>75.7</v>
      </c>
      <c r="I388" s="222">
        <v>76.8</v>
      </c>
      <c r="J388" s="222">
        <v>78.900000000000006</v>
      </c>
      <c r="K388" s="222">
        <v>76.7</v>
      </c>
      <c r="L388" s="222">
        <v>76.900000000000006</v>
      </c>
      <c r="M388" s="222">
        <v>73.599999999999994</v>
      </c>
      <c r="N388" s="222">
        <v>75.400000000000006</v>
      </c>
      <c r="O388" s="61"/>
      <c r="P388" s="61"/>
      <c r="Q388" s="61"/>
    </row>
    <row r="389" spans="1:17" ht="12.75" customHeight="1">
      <c r="A389" s="104" t="s">
        <v>139</v>
      </c>
      <c r="B389" s="229">
        <v>71.900000000000006</v>
      </c>
      <c r="C389" s="229">
        <v>71.599999999999994</v>
      </c>
      <c r="D389" s="229">
        <v>71.5</v>
      </c>
      <c r="E389" s="229">
        <v>69.7</v>
      </c>
      <c r="F389" s="229">
        <v>69.3</v>
      </c>
      <c r="G389" s="229">
        <v>67.900000000000006</v>
      </c>
      <c r="H389" s="229">
        <v>68.099999999999994</v>
      </c>
      <c r="I389" s="229">
        <v>69.3</v>
      </c>
      <c r="J389" s="229">
        <v>67.599999999999994</v>
      </c>
      <c r="K389" s="229">
        <v>68.3</v>
      </c>
      <c r="L389" s="229">
        <v>67.099999999999994</v>
      </c>
      <c r="M389" s="229">
        <v>67.5</v>
      </c>
      <c r="N389" s="229">
        <v>69.3</v>
      </c>
      <c r="O389" s="61"/>
      <c r="P389" s="61"/>
      <c r="Q389" s="61"/>
    </row>
    <row r="390" spans="1:17" ht="12.75" customHeight="1">
      <c r="A390" s="104" t="s">
        <v>140</v>
      </c>
      <c r="B390" s="229">
        <v>67</v>
      </c>
      <c r="C390" s="229">
        <v>69.599999999999994</v>
      </c>
      <c r="D390" s="229">
        <v>69.400000000000006</v>
      </c>
      <c r="E390" s="229">
        <v>67.900000000000006</v>
      </c>
      <c r="F390" s="229">
        <v>63.8</v>
      </c>
      <c r="G390" s="229">
        <v>61.1</v>
      </c>
      <c r="H390" s="229">
        <v>62.5</v>
      </c>
      <c r="I390" s="229">
        <v>63.9</v>
      </c>
      <c r="J390" s="229">
        <v>63.6</v>
      </c>
      <c r="K390" s="229">
        <v>63.5</v>
      </c>
      <c r="L390" s="229">
        <v>69.7</v>
      </c>
      <c r="M390" s="229">
        <v>68</v>
      </c>
      <c r="N390" s="229">
        <v>65.2</v>
      </c>
      <c r="O390" s="61"/>
      <c r="P390" s="61"/>
      <c r="Q390" s="61"/>
    </row>
    <row r="391" spans="1:17" ht="12.75" customHeight="1">
      <c r="A391" s="104" t="s">
        <v>141</v>
      </c>
      <c r="B391" s="229">
        <v>66</v>
      </c>
      <c r="C391" s="229">
        <v>66.2</v>
      </c>
      <c r="D391" s="229">
        <v>65.900000000000006</v>
      </c>
      <c r="E391" s="229">
        <v>64.599999999999994</v>
      </c>
      <c r="F391" s="229">
        <v>60.6</v>
      </c>
      <c r="G391" s="229">
        <v>58.1</v>
      </c>
      <c r="H391" s="229">
        <v>55.6</v>
      </c>
      <c r="I391" s="229">
        <v>55</v>
      </c>
      <c r="J391" s="229">
        <v>55.6</v>
      </c>
      <c r="K391" s="229">
        <v>55</v>
      </c>
      <c r="L391" s="229">
        <v>54.6</v>
      </c>
      <c r="M391" s="229">
        <v>53.8</v>
      </c>
      <c r="N391" s="229">
        <v>60.2</v>
      </c>
      <c r="O391" s="61"/>
      <c r="P391" s="61"/>
      <c r="Q391" s="61"/>
    </row>
    <row r="392" spans="1:17" ht="12.75" customHeight="1">
      <c r="A392" s="104" t="s">
        <v>142</v>
      </c>
      <c r="B392" s="229">
        <v>52.7</v>
      </c>
      <c r="C392" s="229">
        <v>45.3</v>
      </c>
      <c r="D392" s="229">
        <v>46.3</v>
      </c>
      <c r="E392" s="229">
        <v>44.3</v>
      </c>
      <c r="F392" s="229">
        <v>42.8</v>
      </c>
      <c r="G392" s="229">
        <v>43.1</v>
      </c>
      <c r="H392" s="229">
        <v>46.8</v>
      </c>
      <c r="I392" s="229">
        <v>47.7</v>
      </c>
      <c r="J392" s="229">
        <v>45.4</v>
      </c>
      <c r="K392" s="229">
        <v>47.6</v>
      </c>
      <c r="L392" s="229">
        <v>45.1</v>
      </c>
      <c r="M392" s="229">
        <v>48.8</v>
      </c>
      <c r="N392" s="229">
        <v>45</v>
      </c>
      <c r="O392" s="61"/>
      <c r="P392" s="61"/>
      <c r="Q392" s="61"/>
    </row>
    <row r="393" spans="1:17" ht="12.75" customHeight="1">
      <c r="A393" s="104" t="s">
        <v>143</v>
      </c>
      <c r="B393" s="229">
        <v>51.4</v>
      </c>
      <c r="C393" s="229">
        <v>50.6</v>
      </c>
      <c r="D393" s="229">
        <v>55.5</v>
      </c>
      <c r="E393" s="229">
        <v>58</v>
      </c>
      <c r="F393" s="229">
        <v>57.8</v>
      </c>
      <c r="G393" s="229">
        <v>52.1</v>
      </c>
      <c r="H393" s="229">
        <v>48.5</v>
      </c>
      <c r="I393" s="229">
        <v>41.1</v>
      </c>
      <c r="J393" s="229">
        <v>42.6</v>
      </c>
      <c r="K393" s="229">
        <v>40.9</v>
      </c>
      <c r="L393" s="229">
        <v>39.200000000000003</v>
      </c>
      <c r="M393" s="229">
        <v>38.9</v>
      </c>
      <c r="N393" s="229">
        <v>49.8</v>
      </c>
      <c r="O393" s="61"/>
      <c r="P393" s="61"/>
      <c r="Q393" s="61"/>
    </row>
    <row r="394" spans="1:17" ht="12.75" customHeight="1">
      <c r="A394" s="104" t="s">
        <v>144</v>
      </c>
      <c r="B394" s="229">
        <v>37.299999999999997</v>
      </c>
      <c r="C394" s="229">
        <v>36.5</v>
      </c>
      <c r="D394" s="229">
        <v>30.7</v>
      </c>
      <c r="E394" s="229">
        <v>27.8</v>
      </c>
      <c r="F394" s="229">
        <v>30.8</v>
      </c>
      <c r="G394" s="229">
        <v>27.3</v>
      </c>
      <c r="H394" s="229">
        <v>28</v>
      </c>
      <c r="I394" s="229">
        <v>28.4</v>
      </c>
      <c r="J394" s="229">
        <v>27.2</v>
      </c>
      <c r="K394" s="229">
        <v>26.7</v>
      </c>
      <c r="L394" s="229">
        <v>33.700000000000003</v>
      </c>
      <c r="M394" s="229">
        <v>35.299999999999997</v>
      </c>
      <c r="N394" s="229">
        <v>29.8</v>
      </c>
      <c r="O394" s="61"/>
      <c r="P394" s="61"/>
      <c r="Q394" s="61"/>
    </row>
    <row r="395" spans="1:17" ht="12.75" customHeight="1">
      <c r="A395" s="104" t="s">
        <v>145</v>
      </c>
      <c r="B395" s="229">
        <v>34.5</v>
      </c>
      <c r="C395" s="229">
        <v>35.799999999999997</v>
      </c>
      <c r="D395" s="229">
        <v>39.4</v>
      </c>
      <c r="E395" s="229">
        <v>43</v>
      </c>
      <c r="F395" s="229">
        <v>44.3</v>
      </c>
      <c r="G395" s="229">
        <v>45.5</v>
      </c>
      <c r="H395" s="229">
        <v>46.5</v>
      </c>
      <c r="I395" s="229">
        <v>48.6</v>
      </c>
      <c r="J395" s="229">
        <v>45.4</v>
      </c>
      <c r="K395" s="229">
        <v>45.9</v>
      </c>
      <c r="L395" s="229">
        <v>45.5</v>
      </c>
      <c r="M395" s="229">
        <v>46.3</v>
      </c>
      <c r="N395" s="229">
        <v>44.5</v>
      </c>
      <c r="O395" s="61"/>
      <c r="P395" s="61"/>
      <c r="Q395" s="61"/>
    </row>
    <row r="396" spans="1:17" ht="12.75" customHeight="1">
      <c r="A396" s="104" t="s">
        <v>146</v>
      </c>
      <c r="B396" s="222">
        <v>46.3</v>
      </c>
      <c r="C396" s="222">
        <v>55.7</v>
      </c>
      <c r="D396" s="222">
        <v>67.8</v>
      </c>
      <c r="E396" s="222">
        <v>63</v>
      </c>
      <c r="F396" s="222">
        <v>63.3</v>
      </c>
      <c r="G396" s="229">
        <v>62.2</v>
      </c>
      <c r="H396" s="229">
        <v>61.9</v>
      </c>
      <c r="I396" s="229">
        <v>61.6</v>
      </c>
      <c r="J396" s="229">
        <v>60.3</v>
      </c>
      <c r="K396" s="229">
        <v>59.7</v>
      </c>
      <c r="L396" s="229">
        <v>59.9</v>
      </c>
      <c r="M396" s="229">
        <v>53.8</v>
      </c>
      <c r="N396" s="229">
        <v>61.8</v>
      </c>
      <c r="O396" s="61"/>
      <c r="P396" s="61"/>
      <c r="Q396" s="61"/>
    </row>
    <row r="397" spans="1:17" ht="12.75" customHeight="1">
      <c r="A397" s="104" t="s">
        <v>147</v>
      </c>
      <c r="B397" s="229">
        <v>48.6</v>
      </c>
      <c r="C397" s="229">
        <v>50.6</v>
      </c>
      <c r="D397" s="229">
        <v>50.6</v>
      </c>
      <c r="E397" s="229">
        <v>43.2</v>
      </c>
      <c r="F397" s="229">
        <v>39.299999999999997</v>
      </c>
      <c r="G397" s="229">
        <v>38.5</v>
      </c>
      <c r="H397" s="229">
        <v>38.299999999999997</v>
      </c>
      <c r="I397" s="229">
        <v>40.299999999999997</v>
      </c>
      <c r="J397" s="229">
        <v>41.4</v>
      </c>
      <c r="K397" s="229">
        <v>39.6</v>
      </c>
      <c r="L397" s="229">
        <v>41.9</v>
      </c>
      <c r="M397" s="229">
        <v>41.1</v>
      </c>
      <c r="N397" s="229">
        <v>41.6</v>
      </c>
      <c r="O397" s="61"/>
      <c r="P397" s="61"/>
      <c r="Q397" s="61"/>
    </row>
    <row r="398" spans="1:17" ht="12.75" customHeight="1">
      <c r="A398" s="104" t="s">
        <v>148</v>
      </c>
      <c r="B398" s="229">
        <v>42.1</v>
      </c>
      <c r="C398" s="229">
        <v>44.1</v>
      </c>
      <c r="D398" s="229">
        <v>48.5</v>
      </c>
      <c r="E398" s="229">
        <v>48.5</v>
      </c>
      <c r="F398" s="229">
        <v>48</v>
      </c>
      <c r="G398" s="229">
        <v>48.6</v>
      </c>
      <c r="H398" s="229">
        <v>48.9</v>
      </c>
      <c r="I398" s="229">
        <v>50</v>
      </c>
      <c r="J398" s="229">
        <v>48.5</v>
      </c>
      <c r="K398" s="229">
        <v>46.4</v>
      </c>
      <c r="L398" s="229">
        <v>47.4</v>
      </c>
      <c r="M398" s="229">
        <v>46.8</v>
      </c>
      <c r="N398" s="229">
        <v>47.7</v>
      </c>
      <c r="O398" s="61"/>
      <c r="P398" s="61"/>
      <c r="Q398" s="61"/>
    </row>
    <row r="399" spans="1:17" ht="12.75" customHeight="1">
      <c r="A399" s="104" t="s">
        <v>149</v>
      </c>
      <c r="B399" s="222">
        <v>44.2</v>
      </c>
      <c r="C399" s="222">
        <v>47.3</v>
      </c>
      <c r="D399" s="222">
        <v>45.9</v>
      </c>
      <c r="E399" s="222">
        <v>47.4</v>
      </c>
      <c r="F399" s="222">
        <v>49</v>
      </c>
      <c r="G399" s="222">
        <v>49.4</v>
      </c>
      <c r="H399" s="222">
        <v>47.4</v>
      </c>
      <c r="I399" s="222">
        <v>46.4</v>
      </c>
      <c r="J399" s="222">
        <v>46.3</v>
      </c>
      <c r="K399" s="222">
        <v>44</v>
      </c>
      <c r="L399" s="222">
        <v>45.4</v>
      </c>
      <c r="M399" s="222">
        <v>45.2</v>
      </c>
      <c r="N399" s="222">
        <v>46.5</v>
      </c>
      <c r="O399" s="61"/>
      <c r="P399" s="61"/>
      <c r="Q399" s="61"/>
    </row>
    <row r="400" spans="1:17" ht="12.75" customHeight="1">
      <c r="A400" s="104" t="s">
        <v>150</v>
      </c>
      <c r="B400" s="222">
        <v>51</v>
      </c>
      <c r="C400" s="222">
        <v>52</v>
      </c>
      <c r="D400" s="222">
        <v>55.5</v>
      </c>
      <c r="E400" s="222">
        <v>57.4</v>
      </c>
      <c r="F400" s="222">
        <v>59.6</v>
      </c>
      <c r="G400" s="222">
        <v>61.5</v>
      </c>
      <c r="H400" s="222">
        <v>63</v>
      </c>
      <c r="I400" s="222">
        <v>63</v>
      </c>
      <c r="J400" s="222">
        <v>65.5</v>
      </c>
      <c r="K400" s="222">
        <v>64.599999999999994</v>
      </c>
      <c r="L400" s="222">
        <v>64</v>
      </c>
      <c r="M400" s="222">
        <v>66.2</v>
      </c>
      <c r="N400" s="222">
        <v>59.3</v>
      </c>
      <c r="O400" s="61"/>
      <c r="P400" s="61"/>
      <c r="Q400" s="61"/>
    </row>
    <row r="401" spans="1:30" ht="12.75" customHeight="1">
      <c r="A401" s="104" t="s">
        <v>151</v>
      </c>
      <c r="B401" s="222">
        <v>53.7</v>
      </c>
      <c r="C401" s="222">
        <v>61.1</v>
      </c>
      <c r="D401" s="222">
        <v>58.8</v>
      </c>
      <c r="E401" s="222">
        <v>54.8</v>
      </c>
      <c r="F401" s="222">
        <v>53.3</v>
      </c>
      <c r="G401" s="222">
        <v>46</v>
      </c>
      <c r="H401" s="222">
        <v>41.2</v>
      </c>
      <c r="I401" s="222">
        <v>40.4</v>
      </c>
      <c r="J401" s="222">
        <v>44.7</v>
      </c>
      <c r="K401" s="222">
        <v>44.9</v>
      </c>
      <c r="L401" s="222">
        <v>45</v>
      </c>
      <c r="M401" s="222">
        <v>43.6</v>
      </c>
      <c r="N401" s="222">
        <v>47.8</v>
      </c>
      <c r="O401" s="61"/>
      <c r="P401" s="61"/>
      <c r="Q401" s="61"/>
    </row>
    <row r="402" spans="1:30" ht="12.75" customHeight="1">
      <c r="A402" s="104" t="s">
        <v>152</v>
      </c>
      <c r="B402" s="222">
        <v>49.5</v>
      </c>
      <c r="C402" s="222">
        <v>53.2</v>
      </c>
      <c r="D402" s="222">
        <v>58.5</v>
      </c>
      <c r="E402" s="222">
        <v>59.5</v>
      </c>
      <c r="F402" s="222">
        <v>63.4</v>
      </c>
      <c r="G402" s="222">
        <v>60.8</v>
      </c>
      <c r="H402" s="222">
        <v>65</v>
      </c>
      <c r="I402" s="222">
        <v>65</v>
      </c>
      <c r="J402" s="222">
        <v>66.7</v>
      </c>
      <c r="K402" s="222">
        <v>66.599999999999994</v>
      </c>
      <c r="L402" s="222">
        <v>68.5</v>
      </c>
      <c r="M402" s="222">
        <v>68.5</v>
      </c>
      <c r="N402" s="222">
        <v>62.9</v>
      </c>
      <c r="O402" s="61"/>
      <c r="P402" s="61"/>
      <c r="Q402" s="61"/>
    </row>
    <row r="403" spans="1:30" ht="12.75" customHeight="1">
      <c r="A403" s="422" t="s">
        <v>185</v>
      </c>
      <c r="B403" s="325">
        <v>75.599999999999994</v>
      </c>
      <c r="C403" s="325">
        <v>74.8</v>
      </c>
      <c r="D403" s="325">
        <v>77.3</v>
      </c>
      <c r="E403" s="325">
        <v>81.5</v>
      </c>
      <c r="F403" s="325">
        <v>81.2</v>
      </c>
      <c r="G403" s="325">
        <v>82.1</v>
      </c>
      <c r="H403" s="325">
        <v>92.9</v>
      </c>
      <c r="I403" s="325">
        <v>84.4</v>
      </c>
      <c r="J403" s="325">
        <v>86.7</v>
      </c>
      <c r="K403" s="325">
        <v>83.2</v>
      </c>
      <c r="L403" s="325">
        <v>83.3</v>
      </c>
      <c r="M403" s="325">
        <v>82.5</v>
      </c>
      <c r="N403" s="222">
        <v>81.5</v>
      </c>
      <c r="O403" s="61"/>
      <c r="P403" s="61"/>
      <c r="Q403" s="61"/>
    </row>
    <row r="404" spans="1:30" ht="12.75" customHeight="1">
      <c r="A404" s="104" t="s">
        <v>153</v>
      </c>
      <c r="B404" s="222">
        <v>94</v>
      </c>
      <c r="C404" s="222">
        <v>93.5</v>
      </c>
      <c r="D404" s="222">
        <v>92.2</v>
      </c>
      <c r="E404" s="222">
        <v>92.6</v>
      </c>
      <c r="F404" s="222">
        <v>88.9</v>
      </c>
      <c r="G404" s="222">
        <v>90.1</v>
      </c>
      <c r="H404" s="222">
        <v>92.3</v>
      </c>
      <c r="I404" s="222">
        <v>90</v>
      </c>
      <c r="J404" s="222">
        <v>90.4</v>
      </c>
      <c r="K404" s="222">
        <v>84.4</v>
      </c>
      <c r="L404" s="222">
        <v>77.099999999999994</v>
      </c>
      <c r="M404" s="222">
        <v>76.599999999999994</v>
      </c>
      <c r="N404" s="222">
        <v>88.3</v>
      </c>
      <c r="O404" s="61"/>
      <c r="P404" s="61"/>
      <c r="Q404" s="61"/>
    </row>
    <row r="405" spans="1:30" ht="12.75" customHeight="1">
      <c r="A405" s="104" t="s">
        <v>154</v>
      </c>
      <c r="B405" s="222">
        <v>71.400000000000006</v>
      </c>
      <c r="C405" s="222">
        <v>70.900000000000006</v>
      </c>
      <c r="D405" s="222">
        <v>69.8</v>
      </c>
      <c r="E405" s="222">
        <v>69.2</v>
      </c>
      <c r="F405" s="222">
        <v>71.8</v>
      </c>
      <c r="G405" s="222">
        <v>72.900000000000006</v>
      </c>
      <c r="H405" s="222">
        <v>76.900000000000006</v>
      </c>
      <c r="I405" s="222">
        <v>77.5</v>
      </c>
      <c r="J405" s="222">
        <v>78.400000000000006</v>
      </c>
      <c r="K405" s="222">
        <v>78.3</v>
      </c>
      <c r="L405" s="222">
        <v>79.3</v>
      </c>
      <c r="M405" s="222">
        <v>80.900000000000006</v>
      </c>
      <c r="N405" s="222">
        <v>72.5</v>
      </c>
      <c r="O405" s="61"/>
      <c r="P405" s="61"/>
      <c r="Q405" s="61"/>
    </row>
    <row r="406" spans="1:30" ht="12.75" customHeight="1">
      <c r="A406" s="104" t="s">
        <v>155</v>
      </c>
      <c r="B406" s="222">
        <v>76.900000000000006</v>
      </c>
      <c r="C406" s="222">
        <v>74.8</v>
      </c>
      <c r="D406" s="222">
        <v>77.8</v>
      </c>
      <c r="E406" s="222">
        <v>75.900000000000006</v>
      </c>
      <c r="F406" s="222">
        <v>77.2</v>
      </c>
      <c r="G406" s="222">
        <v>77.5</v>
      </c>
      <c r="H406" s="222">
        <v>80.2</v>
      </c>
      <c r="I406" s="222">
        <v>81.7</v>
      </c>
      <c r="J406" s="222">
        <v>82.7</v>
      </c>
      <c r="K406" s="222">
        <v>81.7</v>
      </c>
      <c r="L406" s="222">
        <v>83.9</v>
      </c>
      <c r="M406" s="222">
        <v>84.7</v>
      </c>
      <c r="N406" s="222">
        <v>77.900000000000006</v>
      </c>
      <c r="O406" s="61"/>
      <c r="P406" s="61"/>
      <c r="Q406" s="61"/>
    </row>
    <row r="407" spans="1:30" ht="12.75" customHeight="1">
      <c r="A407" s="104" t="s">
        <v>156</v>
      </c>
      <c r="B407" s="222">
        <v>69.5</v>
      </c>
      <c r="C407" s="222">
        <v>68.900000000000006</v>
      </c>
      <c r="D407" s="222">
        <v>64.5</v>
      </c>
      <c r="E407" s="222">
        <v>62.7</v>
      </c>
      <c r="F407" s="222">
        <v>60.8</v>
      </c>
      <c r="G407" s="222">
        <v>59.1</v>
      </c>
      <c r="H407" s="222">
        <v>57.8</v>
      </c>
      <c r="I407" s="222">
        <v>61.3</v>
      </c>
      <c r="J407" s="222">
        <v>62.6</v>
      </c>
      <c r="K407" s="222">
        <v>65.900000000000006</v>
      </c>
      <c r="L407" s="222">
        <v>66.8</v>
      </c>
      <c r="M407" s="222">
        <v>69.3</v>
      </c>
      <c r="N407" s="222">
        <v>61.3</v>
      </c>
      <c r="O407" s="61"/>
      <c r="P407" s="61"/>
      <c r="Q407" s="61"/>
    </row>
    <row r="408" spans="1:30" ht="12.75" customHeight="1">
      <c r="A408" s="104" t="s">
        <v>157</v>
      </c>
      <c r="B408" s="222">
        <v>59.9</v>
      </c>
      <c r="C408" s="222">
        <v>60.3</v>
      </c>
      <c r="D408" s="222">
        <v>57.9</v>
      </c>
      <c r="E408" s="222">
        <v>60</v>
      </c>
      <c r="F408" s="222">
        <v>61.3</v>
      </c>
      <c r="G408" s="222">
        <v>60.3</v>
      </c>
      <c r="H408" s="222">
        <v>59.8</v>
      </c>
      <c r="I408" s="222">
        <v>58.2</v>
      </c>
      <c r="J408" s="222">
        <v>58.7</v>
      </c>
      <c r="K408" s="222">
        <v>63.2</v>
      </c>
      <c r="L408" s="222">
        <v>67</v>
      </c>
      <c r="M408" s="222">
        <v>74.5</v>
      </c>
      <c r="N408" s="222">
        <v>61.2</v>
      </c>
      <c r="O408" s="61"/>
      <c r="P408" s="61"/>
      <c r="Q408" s="61"/>
    </row>
    <row r="409" spans="1:30" ht="12.75" customHeight="1">
      <c r="A409" s="104" t="s">
        <v>158</v>
      </c>
      <c r="B409" s="222">
        <v>67.3</v>
      </c>
      <c r="C409" s="222">
        <v>67</v>
      </c>
      <c r="D409" s="222">
        <v>66</v>
      </c>
      <c r="E409" s="222">
        <v>67.2</v>
      </c>
      <c r="F409" s="222">
        <v>67.900000000000006</v>
      </c>
      <c r="G409" s="222">
        <v>67</v>
      </c>
      <c r="H409" s="222">
        <v>68.8</v>
      </c>
      <c r="I409" s="222">
        <v>69.2</v>
      </c>
      <c r="J409" s="222">
        <v>69.3</v>
      </c>
      <c r="K409" s="222">
        <v>69.900000000000006</v>
      </c>
      <c r="L409" s="222">
        <v>70.400000000000006</v>
      </c>
      <c r="M409" s="222">
        <v>73</v>
      </c>
      <c r="N409" s="222">
        <v>68</v>
      </c>
      <c r="O409" s="61"/>
      <c r="P409" s="61"/>
      <c r="Q409" s="61"/>
    </row>
    <row r="410" spans="1:30" ht="12.75" customHeight="1">
      <c r="A410" s="422" t="s">
        <v>342</v>
      </c>
      <c r="B410" s="222">
        <v>64.8</v>
      </c>
      <c r="C410" s="222">
        <v>64.099999999999994</v>
      </c>
      <c r="D410" s="222">
        <v>66.5</v>
      </c>
      <c r="E410" s="222">
        <v>67.3</v>
      </c>
      <c r="F410" s="222">
        <v>68.599999999999994</v>
      </c>
      <c r="G410" s="222">
        <v>68.900000000000006</v>
      </c>
      <c r="H410" s="222">
        <v>68.099999999999994</v>
      </c>
      <c r="I410" s="222">
        <v>68.3</v>
      </c>
      <c r="J410" s="222">
        <v>67.7</v>
      </c>
      <c r="K410" s="222">
        <v>69.599999999999994</v>
      </c>
      <c r="L410" s="222">
        <v>75.7</v>
      </c>
      <c r="M410" s="222">
        <v>76.8</v>
      </c>
      <c r="N410" s="222">
        <v>68.599999999999994</v>
      </c>
      <c r="O410" s="217"/>
      <c r="P410" s="61"/>
      <c r="Q410" s="61"/>
    </row>
    <row r="411" spans="1:30" ht="12.75" customHeight="1">
      <c r="A411" s="322" t="s">
        <v>186</v>
      </c>
      <c r="B411" s="218">
        <v>69.900000000000006</v>
      </c>
      <c r="C411" s="218">
        <v>70.8</v>
      </c>
      <c r="D411" s="218">
        <v>72.099999999999994</v>
      </c>
      <c r="E411" s="218">
        <v>72.900000000000006</v>
      </c>
      <c r="F411" s="218">
        <v>72.599999999999994</v>
      </c>
      <c r="G411" s="218">
        <v>65.400000000000006</v>
      </c>
      <c r="H411" s="218">
        <v>67.599999999999994</v>
      </c>
      <c r="I411" s="319">
        <v>68.900000000000006</v>
      </c>
      <c r="J411" s="319">
        <v>70.5</v>
      </c>
      <c r="K411" s="319">
        <v>69.599999999999994</v>
      </c>
      <c r="L411" s="319">
        <v>68.2</v>
      </c>
      <c r="M411" s="319">
        <v>74.7</v>
      </c>
      <c r="N411" s="553">
        <v>70.3</v>
      </c>
      <c r="O411" s="61"/>
      <c r="P411" s="61"/>
      <c r="Q411" s="61"/>
    </row>
    <row r="412" spans="1:30" ht="12.75" customHeight="1">
      <c r="A412" s="322" t="s">
        <v>223</v>
      </c>
      <c r="B412" s="218">
        <v>56.5</v>
      </c>
      <c r="C412" s="273">
        <v>56.6</v>
      </c>
      <c r="D412" s="273">
        <v>59.4</v>
      </c>
      <c r="E412" s="273">
        <v>59.1</v>
      </c>
      <c r="F412" s="273">
        <v>59.7</v>
      </c>
      <c r="G412" s="273">
        <v>61.6</v>
      </c>
      <c r="H412" s="273">
        <v>59.7</v>
      </c>
      <c r="I412" s="325">
        <v>60.6</v>
      </c>
      <c r="J412" s="325">
        <v>57.6</v>
      </c>
      <c r="K412" s="273">
        <v>55</v>
      </c>
      <c r="L412" s="273">
        <v>54.9</v>
      </c>
      <c r="M412" s="218">
        <v>60.3</v>
      </c>
      <c r="N412" s="218">
        <v>59.6</v>
      </c>
      <c r="O412" s="61"/>
      <c r="P412" s="61"/>
      <c r="Q412" s="61"/>
    </row>
    <row r="413" spans="1:30" ht="12.75" customHeight="1" thickBot="1">
      <c r="A413" s="314" t="s">
        <v>224</v>
      </c>
      <c r="B413" s="10">
        <v>57.3</v>
      </c>
      <c r="C413" s="311">
        <v>59.3</v>
      </c>
      <c r="D413" s="311">
        <v>60.1</v>
      </c>
      <c r="E413" s="311">
        <v>63.4</v>
      </c>
      <c r="F413" s="311">
        <v>65.599999999999994</v>
      </c>
      <c r="G413" s="311">
        <v>69.5</v>
      </c>
      <c r="H413" s="311">
        <v>72.099999999999994</v>
      </c>
      <c r="I413" s="311">
        <v>68.5</v>
      </c>
      <c r="J413" s="311">
        <v>69.8</v>
      </c>
      <c r="K413" s="311">
        <v>69.7</v>
      </c>
      <c r="L413" s="311">
        <v>71.400000000000006</v>
      </c>
      <c r="M413" s="227">
        <v>73</v>
      </c>
      <c r="N413" s="227">
        <v>63.2</v>
      </c>
      <c r="O413" s="61"/>
      <c r="P413" s="61"/>
      <c r="Q413" s="61"/>
    </row>
    <row r="414" spans="1:30" ht="12.75" customHeight="1">
      <c r="A414" s="322"/>
      <c r="B414" s="51"/>
      <c r="C414" s="51"/>
      <c r="D414" s="218"/>
      <c r="E414" s="51"/>
      <c r="F414" s="218"/>
      <c r="G414" s="51"/>
      <c r="H414" s="51"/>
      <c r="I414" s="51"/>
      <c r="J414" s="51"/>
      <c r="K414" s="51"/>
      <c r="L414" s="51"/>
      <c r="M414" s="51"/>
      <c r="N414" s="51"/>
      <c r="O414" s="61"/>
      <c r="P414" s="61"/>
      <c r="Q414" s="61"/>
    </row>
    <row r="415" spans="1:30" ht="12.75" customHeight="1" thickBot="1">
      <c r="A415" s="9" t="s">
        <v>330</v>
      </c>
      <c r="B415" s="9"/>
      <c r="C415" s="9"/>
      <c r="D415" s="9"/>
      <c r="E415" s="9"/>
      <c r="F415" s="9"/>
      <c r="G415" s="9"/>
      <c r="H415" s="60"/>
      <c r="I415" s="60"/>
      <c r="J415" s="60"/>
      <c r="K415" s="60"/>
      <c r="L415" s="60"/>
      <c r="M415" s="60"/>
      <c r="N415" s="61"/>
      <c r="O415" s="104"/>
      <c r="P415" s="104"/>
      <c r="Q415" s="104"/>
      <c r="R415" s="14"/>
      <c r="S415" s="14"/>
      <c r="T415" s="14"/>
      <c r="U415" s="14"/>
      <c r="V415" s="14"/>
      <c r="W415" s="14"/>
      <c r="X415" s="14"/>
      <c r="Y415" s="14"/>
      <c r="Z415" s="14"/>
      <c r="AA415" s="14"/>
      <c r="AB415" s="14"/>
      <c r="AC415" s="14"/>
      <c r="AD415" s="14"/>
    </row>
    <row r="416" spans="1:30" ht="12.75" customHeight="1" thickBot="1">
      <c r="A416" s="193" t="s">
        <v>101</v>
      </c>
      <c r="B416" s="654" t="s">
        <v>34</v>
      </c>
      <c r="C416" s="654"/>
      <c r="D416" s="654"/>
      <c r="E416" s="654"/>
      <c r="F416" s="654"/>
      <c r="G416" s="654"/>
      <c r="H416" s="654"/>
      <c r="I416" s="654"/>
      <c r="J416" s="654"/>
      <c r="K416" s="654"/>
      <c r="L416" s="654"/>
      <c r="M416" s="654"/>
      <c r="N416" s="61"/>
      <c r="O416" s="104"/>
      <c r="P416" s="193"/>
      <c r="Q416" s="104"/>
      <c r="R416" s="14"/>
      <c r="S416" s="18"/>
      <c r="T416" s="18"/>
      <c r="U416" s="18"/>
      <c r="V416" s="18"/>
      <c r="W416" s="18"/>
      <c r="X416" s="18"/>
      <c r="Y416" s="18"/>
      <c r="Z416" s="18"/>
      <c r="AA416" s="18"/>
      <c r="AB416" s="18"/>
      <c r="AC416" s="18"/>
      <c r="AD416" s="18"/>
    </row>
    <row r="417" spans="1:30" ht="12.75" customHeight="1" thickBot="1">
      <c r="A417" s="216" t="s">
        <v>52</v>
      </c>
      <c r="B417" s="367" t="s">
        <v>128</v>
      </c>
      <c r="C417" s="367" t="s">
        <v>100</v>
      </c>
      <c r="D417" s="367" t="s">
        <v>70</v>
      </c>
      <c r="E417" s="367" t="s">
        <v>124</v>
      </c>
      <c r="F417" s="367" t="s">
        <v>121</v>
      </c>
      <c r="G417" s="367" t="s">
        <v>125</v>
      </c>
      <c r="H417" s="367" t="s">
        <v>129</v>
      </c>
      <c r="I417" s="367" t="s">
        <v>122</v>
      </c>
      <c r="J417" s="367" t="s">
        <v>126</v>
      </c>
      <c r="K417" s="367" t="s">
        <v>27</v>
      </c>
      <c r="L417" s="367" t="s">
        <v>127</v>
      </c>
      <c r="M417" s="367" t="s">
        <v>28</v>
      </c>
      <c r="N417" s="61"/>
      <c r="O417" s="104"/>
      <c r="P417" s="193"/>
      <c r="Q417" s="104"/>
      <c r="R417" s="14"/>
      <c r="S417" s="18"/>
      <c r="T417" s="18"/>
      <c r="U417" s="18"/>
      <c r="V417" s="18"/>
      <c r="W417" s="18"/>
      <c r="X417" s="19"/>
      <c r="Y417" s="18"/>
      <c r="Z417" s="18"/>
      <c r="AA417" s="18"/>
      <c r="AB417" s="18"/>
      <c r="AC417" s="18"/>
      <c r="AD417" s="18"/>
    </row>
    <row r="418" spans="1:30" ht="12.75" customHeight="1">
      <c r="A418" s="61"/>
      <c r="B418" s="655" t="s">
        <v>159</v>
      </c>
      <c r="C418" s="656"/>
      <c r="D418" s="656"/>
      <c r="E418" s="656"/>
      <c r="F418" s="656"/>
      <c r="G418" s="656"/>
      <c r="H418" s="656"/>
      <c r="I418" s="656"/>
      <c r="J418" s="656"/>
      <c r="K418" s="656"/>
      <c r="L418" s="656"/>
      <c r="M418" s="656"/>
      <c r="N418" s="61"/>
      <c r="O418" s="15"/>
      <c r="P418" s="20"/>
      <c r="Q418" s="104"/>
      <c r="R418" s="14"/>
      <c r="S418" s="14"/>
      <c r="T418" s="14"/>
      <c r="U418" s="14"/>
      <c r="V418" s="14"/>
      <c r="W418" s="14"/>
      <c r="X418" s="14"/>
      <c r="Y418" s="14"/>
      <c r="Z418" s="14"/>
      <c r="AA418" s="14"/>
      <c r="AB418" s="14"/>
      <c r="AC418" s="14"/>
      <c r="AD418" s="14"/>
    </row>
    <row r="419" spans="1:30" ht="12.75" customHeight="1">
      <c r="A419" s="104" t="s">
        <v>130</v>
      </c>
      <c r="B419" s="217">
        <f>B380-B188</f>
        <v>-15.030000000000001</v>
      </c>
      <c r="C419" s="217">
        <f t="shared" ref="C419:M419" si="4">C380-C188</f>
        <v>-9.5300000000000011</v>
      </c>
      <c r="D419" s="217">
        <f t="shared" si="4"/>
        <v>-2.7199999999999989</v>
      </c>
      <c r="E419" s="217">
        <f t="shared" si="4"/>
        <v>-2.9500000000000028</v>
      </c>
      <c r="F419" s="217">
        <f t="shared" si="4"/>
        <v>-2.1400000000000006</v>
      </c>
      <c r="G419" s="217">
        <f t="shared" si="4"/>
        <v>-2.7099999999999937</v>
      </c>
      <c r="H419" s="217">
        <f t="shared" si="4"/>
        <v>-4.4600000000000009</v>
      </c>
      <c r="I419" s="217">
        <f t="shared" si="4"/>
        <v>-4.730000000000004</v>
      </c>
      <c r="J419" s="217">
        <f t="shared" si="4"/>
        <v>-3.4400000000000048</v>
      </c>
      <c r="K419" s="217">
        <f t="shared" si="4"/>
        <v>-6.1899999999999977</v>
      </c>
      <c r="L419" s="217">
        <f t="shared" si="4"/>
        <v>-5</v>
      </c>
      <c r="M419" s="217">
        <f t="shared" si="4"/>
        <v>-7.5</v>
      </c>
      <c r="N419" s="61"/>
      <c r="O419" s="219"/>
      <c r="P419" s="230"/>
      <c r="Q419" s="223"/>
      <c r="R419" s="16"/>
      <c r="S419" s="16"/>
      <c r="T419" s="16"/>
      <c r="U419" s="16"/>
      <c r="V419" s="16"/>
      <c r="W419" s="16"/>
      <c r="X419" s="16"/>
      <c r="Y419" s="16"/>
      <c r="Z419" s="16"/>
      <c r="AA419" s="16"/>
      <c r="AB419" s="16"/>
      <c r="AC419" s="16"/>
      <c r="AD419" s="16"/>
    </row>
    <row r="420" spans="1:30" ht="12.75" customHeight="1">
      <c r="A420" s="104" t="s">
        <v>131</v>
      </c>
      <c r="B420" s="217">
        <f t="shared" ref="B420:M420" si="5">B381-B189</f>
        <v>0.37999999999999545</v>
      </c>
      <c r="C420" s="217">
        <f t="shared" si="5"/>
        <v>-1.6400000000000006</v>
      </c>
      <c r="D420" s="217">
        <f t="shared" si="5"/>
        <v>0.59000000000000341</v>
      </c>
      <c r="E420" s="217">
        <f t="shared" si="5"/>
        <v>2.3100000000000023</v>
      </c>
      <c r="F420" s="217">
        <f t="shared" si="5"/>
        <v>-2.9500000000000028</v>
      </c>
      <c r="G420" s="217">
        <f t="shared" si="5"/>
        <v>-4.4799999999999969</v>
      </c>
      <c r="H420" s="217">
        <f t="shared" si="5"/>
        <v>-5.8400000000000034</v>
      </c>
      <c r="I420" s="217">
        <f t="shared" si="5"/>
        <v>-5.6099999999999994</v>
      </c>
      <c r="J420" s="217">
        <f t="shared" si="5"/>
        <v>-5.539999999999992</v>
      </c>
      <c r="K420" s="217">
        <f t="shared" si="5"/>
        <v>-8.8400000000000034</v>
      </c>
      <c r="L420" s="217">
        <f t="shared" si="5"/>
        <v>-9.86</v>
      </c>
      <c r="M420" s="217">
        <f t="shared" si="5"/>
        <v>-7.5600000000000023</v>
      </c>
      <c r="N420" s="61"/>
      <c r="O420" s="219"/>
      <c r="P420" s="505"/>
      <c r="Q420" s="223"/>
      <c r="R420" s="16"/>
      <c r="S420" s="16"/>
      <c r="T420" s="16"/>
      <c r="U420" s="16"/>
      <c r="V420" s="16"/>
      <c r="W420" s="16"/>
      <c r="X420" s="16"/>
      <c r="Y420" s="16"/>
      <c r="Z420" s="16"/>
      <c r="AA420" s="16"/>
      <c r="AB420" s="16"/>
      <c r="AC420" s="16"/>
      <c r="AD420" s="16"/>
    </row>
    <row r="421" spans="1:30" ht="12.75" customHeight="1">
      <c r="A421" s="104" t="s">
        <v>132</v>
      </c>
      <c r="B421" s="217">
        <f t="shared" ref="B421:M421" si="6">B382-B190</f>
        <v>-14.369999999999997</v>
      </c>
      <c r="C421" s="217">
        <f t="shared" si="6"/>
        <v>-9.1800000000000068</v>
      </c>
      <c r="D421" s="217">
        <f t="shared" si="6"/>
        <v>-8.2400000000000091</v>
      </c>
      <c r="E421" s="217">
        <f t="shared" si="6"/>
        <v>-6.4900000000000091</v>
      </c>
      <c r="F421" s="217">
        <f t="shared" si="6"/>
        <v>-6.7299999999999969</v>
      </c>
      <c r="G421" s="217">
        <f t="shared" si="6"/>
        <v>-6.230000000000004</v>
      </c>
      <c r="H421" s="217">
        <f t="shared" si="6"/>
        <v>-7.0799999999999983</v>
      </c>
      <c r="I421" s="217">
        <f t="shared" si="6"/>
        <v>-7.3600000000000065</v>
      </c>
      <c r="J421" s="217">
        <f t="shared" si="6"/>
        <v>-8.2000000000000028</v>
      </c>
      <c r="K421" s="217">
        <f t="shared" si="6"/>
        <v>-10.629999999999995</v>
      </c>
      <c r="L421" s="217">
        <f t="shared" si="6"/>
        <v>-18.170000000000002</v>
      </c>
      <c r="M421" s="217">
        <f t="shared" si="6"/>
        <v>-18.270000000000003</v>
      </c>
      <c r="N421" s="61"/>
      <c r="O421" s="219"/>
      <c r="P421" s="230"/>
      <c r="Q421" s="223"/>
      <c r="R421" s="16"/>
      <c r="S421" s="16"/>
      <c r="T421" s="16"/>
      <c r="U421" s="16"/>
      <c r="V421" s="16"/>
      <c r="W421" s="16"/>
      <c r="X421" s="16"/>
      <c r="Y421" s="16"/>
      <c r="Z421" s="16"/>
      <c r="AA421" s="16"/>
      <c r="AB421" s="16"/>
      <c r="AC421" s="16"/>
      <c r="AD421" s="16"/>
    </row>
    <row r="422" spans="1:30" ht="12.75" customHeight="1">
      <c r="A422" s="104" t="s">
        <v>133</v>
      </c>
      <c r="B422" s="217">
        <f t="shared" ref="B422:M422" si="7">B383-B191</f>
        <v>-9.4300000000000068</v>
      </c>
      <c r="C422" s="217">
        <f t="shared" si="7"/>
        <v>-8.7600000000000051</v>
      </c>
      <c r="D422" s="217">
        <f t="shared" si="7"/>
        <v>-5.8499999999999943</v>
      </c>
      <c r="E422" s="217">
        <f t="shared" si="7"/>
        <v>-5.9099999999999966</v>
      </c>
      <c r="F422" s="217">
        <f t="shared" si="7"/>
        <v>-8.6900000000000119</v>
      </c>
      <c r="G422" s="217">
        <f t="shared" si="7"/>
        <v>-12.030000000000001</v>
      </c>
      <c r="H422" s="217">
        <f t="shared" si="7"/>
        <v>-16.399999999999991</v>
      </c>
      <c r="I422" s="217">
        <f t="shared" si="7"/>
        <v>-15.319999999999993</v>
      </c>
      <c r="J422" s="217">
        <f t="shared" si="7"/>
        <v>-17.519999999999996</v>
      </c>
      <c r="K422" s="217">
        <f t="shared" si="7"/>
        <v>-19.53</v>
      </c>
      <c r="L422" s="217">
        <f t="shared" si="7"/>
        <v>-15.010000000000005</v>
      </c>
      <c r="M422" s="217">
        <f t="shared" si="7"/>
        <v>-16.210000000000008</v>
      </c>
      <c r="N422" s="61"/>
      <c r="O422" s="219"/>
      <c r="P422" s="230"/>
      <c r="Q422" s="223"/>
      <c r="R422" s="16"/>
      <c r="S422" s="16"/>
      <c r="T422" s="16"/>
      <c r="U422" s="16"/>
      <c r="V422" s="16"/>
      <c r="W422" s="16"/>
      <c r="X422" s="16"/>
      <c r="Y422" s="16"/>
      <c r="Z422" s="16"/>
      <c r="AA422" s="16"/>
      <c r="AB422" s="16"/>
      <c r="AC422" s="16"/>
      <c r="AD422" s="16"/>
    </row>
    <row r="423" spans="1:30" ht="12.75" customHeight="1">
      <c r="A423" s="104" t="s">
        <v>134</v>
      </c>
      <c r="B423" s="217">
        <f t="shared" ref="B423:M423" si="8">B384-B192</f>
        <v>3.9999999999992042E-2</v>
      </c>
      <c r="C423" s="217">
        <f t="shared" si="8"/>
        <v>0.35999999999999943</v>
      </c>
      <c r="D423" s="217">
        <f t="shared" si="8"/>
        <v>-0.67999999999999972</v>
      </c>
      <c r="E423" s="217">
        <f t="shared" si="8"/>
        <v>2.7900000000000063</v>
      </c>
      <c r="F423" s="217">
        <f t="shared" si="8"/>
        <v>-3.75</v>
      </c>
      <c r="G423" s="217">
        <f t="shared" si="8"/>
        <v>-4.9599999999999937</v>
      </c>
      <c r="H423" s="217">
        <f t="shared" si="8"/>
        <v>-4.2600000000000051</v>
      </c>
      <c r="I423" s="217">
        <f t="shared" si="8"/>
        <v>-5.8100000000000023</v>
      </c>
      <c r="J423" s="217">
        <f t="shared" si="8"/>
        <v>-5.7999999999999972</v>
      </c>
      <c r="K423" s="217">
        <f t="shared" si="8"/>
        <v>-6.3799999999999955</v>
      </c>
      <c r="L423" s="217">
        <f t="shared" si="8"/>
        <v>-3.9600000000000009</v>
      </c>
      <c r="M423" s="217">
        <f t="shared" si="8"/>
        <v>-5.6600000000000037</v>
      </c>
      <c r="N423" s="61"/>
      <c r="O423" s="219"/>
      <c r="P423" s="230"/>
      <c r="Q423" s="223"/>
      <c r="R423" s="16"/>
      <c r="S423" s="16"/>
      <c r="T423" s="16"/>
      <c r="U423" s="16"/>
      <c r="V423" s="16"/>
      <c r="W423" s="16"/>
      <c r="X423" s="16"/>
      <c r="Y423" s="16"/>
      <c r="Z423" s="16"/>
      <c r="AA423" s="16"/>
      <c r="AB423" s="16"/>
      <c r="AC423" s="16"/>
      <c r="AD423" s="16"/>
    </row>
    <row r="424" spans="1:30" ht="12.75" customHeight="1">
      <c r="A424" s="104" t="s">
        <v>135</v>
      </c>
      <c r="B424" s="217">
        <f t="shared" ref="B424:M424" si="9">B385-B193</f>
        <v>-7.3599999999999994</v>
      </c>
      <c r="C424" s="217">
        <f t="shared" si="9"/>
        <v>-4.0900000000000034</v>
      </c>
      <c r="D424" s="217">
        <f t="shared" si="9"/>
        <v>1.3399999999999963</v>
      </c>
      <c r="E424" s="217">
        <f t="shared" si="9"/>
        <v>-3.3499999999999943</v>
      </c>
      <c r="F424" s="217">
        <f t="shared" si="9"/>
        <v>-4.1200000000000045</v>
      </c>
      <c r="G424" s="217">
        <f t="shared" si="9"/>
        <v>-7.6199999999999974</v>
      </c>
      <c r="H424" s="217">
        <f t="shared" si="9"/>
        <v>-8.240000000000002</v>
      </c>
      <c r="I424" s="217">
        <f t="shared" si="9"/>
        <v>-6.1099999999999994</v>
      </c>
      <c r="J424" s="217">
        <f t="shared" si="9"/>
        <v>-6.3799999999999955</v>
      </c>
      <c r="K424" s="217">
        <f t="shared" si="9"/>
        <v>-6.8000000000000043</v>
      </c>
      <c r="L424" s="217">
        <f t="shared" si="9"/>
        <v>-4.6299999999999955</v>
      </c>
      <c r="M424" s="217">
        <f t="shared" si="9"/>
        <v>-4.529999999999994</v>
      </c>
      <c r="N424" s="61"/>
      <c r="O424" s="219"/>
      <c r="P424" s="230"/>
      <c r="Q424" s="223"/>
      <c r="R424" s="16"/>
      <c r="S424" s="16"/>
      <c r="T424" s="16"/>
      <c r="U424" s="16"/>
      <c r="V424" s="16"/>
      <c r="W424" s="16"/>
      <c r="X424" s="16"/>
      <c r="Y424" s="16"/>
      <c r="Z424" s="16"/>
      <c r="AA424" s="16"/>
      <c r="AB424" s="16"/>
      <c r="AC424" s="16"/>
      <c r="AD424" s="16"/>
    </row>
    <row r="425" spans="1:30" ht="12.75" customHeight="1">
      <c r="A425" s="104" t="s">
        <v>136</v>
      </c>
      <c r="B425" s="217">
        <f t="shared" ref="B425:M425" si="10">B386-B194</f>
        <v>-3.3800000000000026</v>
      </c>
      <c r="C425" s="217">
        <f t="shared" si="10"/>
        <v>-5.3500000000000014</v>
      </c>
      <c r="D425" s="217">
        <f t="shared" si="10"/>
        <v>-5.6700000000000017</v>
      </c>
      <c r="E425" s="217">
        <f t="shared" si="10"/>
        <v>-5.3800000000000026</v>
      </c>
      <c r="F425" s="217">
        <f t="shared" si="10"/>
        <v>-8.4200000000000017</v>
      </c>
      <c r="G425" s="217">
        <f t="shared" si="10"/>
        <v>-8.289999999999992</v>
      </c>
      <c r="H425" s="217">
        <f t="shared" si="10"/>
        <v>-11.61999999999999</v>
      </c>
      <c r="I425" s="217">
        <f t="shared" si="10"/>
        <v>-10.450000000000003</v>
      </c>
      <c r="J425" s="217">
        <f t="shared" si="10"/>
        <v>-12.39</v>
      </c>
      <c r="K425" s="217">
        <f t="shared" si="10"/>
        <v>-13.170000000000002</v>
      </c>
      <c r="L425" s="217">
        <f t="shared" si="10"/>
        <v>-14.439999999999998</v>
      </c>
      <c r="M425" s="217">
        <f t="shared" si="10"/>
        <v>-19.039999999999992</v>
      </c>
      <c r="N425" s="61"/>
      <c r="O425" s="219"/>
      <c r="P425" s="230"/>
      <c r="Q425" s="223"/>
      <c r="R425" s="16"/>
      <c r="S425" s="16"/>
      <c r="T425" s="16"/>
      <c r="U425" s="16"/>
      <c r="V425" s="16"/>
      <c r="W425" s="16"/>
      <c r="X425" s="16"/>
      <c r="Y425" s="16"/>
      <c r="Z425" s="16"/>
      <c r="AA425" s="16"/>
      <c r="AB425" s="16"/>
      <c r="AC425" s="16"/>
      <c r="AD425" s="16"/>
    </row>
    <row r="426" spans="1:30" ht="12.75" customHeight="1">
      <c r="A426" s="104" t="s">
        <v>137</v>
      </c>
      <c r="B426" s="217">
        <f t="shared" ref="B426:M426" si="11">B387-B195</f>
        <v>-3.0300000000000011</v>
      </c>
      <c r="C426" s="217">
        <f t="shared" si="11"/>
        <v>-4.7199999999999989</v>
      </c>
      <c r="D426" s="217">
        <f t="shared" si="11"/>
        <v>-3.0600000000000023</v>
      </c>
      <c r="E426" s="217">
        <f t="shared" si="11"/>
        <v>-5.3599999999999994</v>
      </c>
      <c r="F426" s="217">
        <f t="shared" si="11"/>
        <v>-11.540000000000006</v>
      </c>
      <c r="G426" s="217">
        <f t="shared" si="11"/>
        <v>-12.469999999999999</v>
      </c>
      <c r="H426" s="217">
        <f t="shared" si="11"/>
        <v>-15.259999999999991</v>
      </c>
      <c r="I426" s="217">
        <f t="shared" si="11"/>
        <v>-22.120000000000005</v>
      </c>
      <c r="J426" s="217">
        <f t="shared" si="11"/>
        <v>-30.560000000000002</v>
      </c>
      <c r="K426" s="217">
        <f t="shared" si="11"/>
        <v>-28.61</v>
      </c>
      <c r="L426" s="217">
        <f t="shared" si="11"/>
        <v>-32.700000000000003</v>
      </c>
      <c r="M426" s="217">
        <f t="shared" si="11"/>
        <v>-31.900000000000006</v>
      </c>
      <c r="N426" s="61"/>
      <c r="O426" s="219"/>
      <c r="P426" s="230"/>
      <c r="Q426" s="223"/>
      <c r="R426" s="16"/>
      <c r="S426" s="16"/>
      <c r="T426" s="16"/>
      <c r="U426" s="16"/>
      <c r="V426" s="16"/>
      <c r="W426" s="16"/>
      <c r="X426" s="16"/>
      <c r="Y426" s="16"/>
      <c r="Z426" s="16"/>
      <c r="AA426" s="16"/>
      <c r="AB426" s="16"/>
      <c r="AC426" s="16"/>
      <c r="AD426" s="16"/>
    </row>
    <row r="427" spans="1:30" ht="12.75" customHeight="1">
      <c r="A427" s="104" t="s">
        <v>138</v>
      </c>
      <c r="B427" s="217">
        <f t="shared" ref="B427:M427" si="12">B388-B196</f>
        <v>-6.3400000000000034</v>
      </c>
      <c r="C427" s="217">
        <f t="shared" si="12"/>
        <v>-13.810000000000002</v>
      </c>
      <c r="D427" s="217">
        <f t="shared" si="12"/>
        <v>-11.259999999999991</v>
      </c>
      <c r="E427" s="217">
        <f t="shared" si="12"/>
        <v>-10.870000000000005</v>
      </c>
      <c r="F427" s="217">
        <f t="shared" si="12"/>
        <v>-7.9699999999999989</v>
      </c>
      <c r="G427" s="217">
        <f t="shared" si="12"/>
        <v>-7.789999999999992</v>
      </c>
      <c r="H427" s="217">
        <f t="shared" si="12"/>
        <v>-8.4899999999999949</v>
      </c>
      <c r="I427" s="217">
        <f t="shared" si="12"/>
        <v>-7.1200000000000045</v>
      </c>
      <c r="J427" s="217">
        <f t="shared" si="12"/>
        <v>-5.7999999999999972</v>
      </c>
      <c r="K427" s="217">
        <f t="shared" si="12"/>
        <v>-6.1899999999999977</v>
      </c>
      <c r="L427" s="217">
        <f t="shared" si="12"/>
        <v>-3.9999999999992042E-2</v>
      </c>
      <c r="M427" s="217">
        <f t="shared" si="12"/>
        <v>-3.3400000000000034</v>
      </c>
      <c r="N427" s="61"/>
      <c r="O427" s="219"/>
      <c r="P427" s="230"/>
      <c r="Q427" s="223"/>
      <c r="R427" s="16"/>
      <c r="S427" s="16"/>
      <c r="T427" s="16"/>
      <c r="U427" s="16"/>
      <c r="V427" s="16"/>
      <c r="W427" s="16"/>
      <c r="X427" s="16"/>
      <c r="Y427" s="16"/>
      <c r="Z427" s="16"/>
      <c r="AA427" s="16"/>
      <c r="AB427" s="16"/>
      <c r="AC427" s="16"/>
      <c r="AD427" s="16"/>
    </row>
    <row r="428" spans="1:30" ht="12.75" customHeight="1">
      <c r="A428" s="104" t="s">
        <v>139</v>
      </c>
      <c r="B428" s="217">
        <f t="shared" ref="B428:M428" si="13">B389-B197</f>
        <v>-1.269999999999996</v>
      </c>
      <c r="C428" s="217">
        <f t="shared" si="13"/>
        <v>-2.730000000000004</v>
      </c>
      <c r="D428" s="217">
        <f t="shared" si="13"/>
        <v>-2.5900000000000034</v>
      </c>
      <c r="E428" s="217">
        <f t="shared" si="13"/>
        <v>-2.6099999999999994</v>
      </c>
      <c r="F428" s="217">
        <f t="shared" si="13"/>
        <v>-6.4399999999999977</v>
      </c>
      <c r="G428" s="217">
        <f t="shared" si="13"/>
        <v>-6.4199999999999875</v>
      </c>
      <c r="H428" s="217">
        <f t="shared" si="13"/>
        <v>-5.6700000000000017</v>
      </c>
      <c r="I428" s="217">
        <f t="shared" si="13"/>
        <v>-5.480000000000004</v>
      </c>
      <c r="J428" s="217">
        <f t="shared" si="13"/>
        <v>-4.0600000000000023</v>
      </c>
      <c r="K428" s="217">
        <f t="shared" si="13"/>
        <v>-4.1800000000000068</v>
      </c>
      <c r="L428" s="217">
        <f t="shared" si="13"/>
        <v>-5.9400000000000119</v>
      </c>
      <c r="M428" s="217">
        <f t="shared" si="13"/>
        <v>-5.5400000000000063</v>
      </c>
      <c r="N428" s="61"/>
      <c r="O428" s="219"/>
      <c r="P428" s="230"/>
      <c r="Q428" s="223"/>
      <c r="R428" s="16"/>
      <c r="S428" s="16"/>
      <c r="T428" s="16"/>
      <c r="U428" s="16"/>
      <c r="V428" s="16"/>
      <c r="W428" s="16"/>
      <c r="X428" s="16"/>
      <c r="Y428" s="16"/>
      <c r="Z428" s="16"/>
      <c r="AA428" s="16"/>
      <c r="AB428" s="16"/>
      <c r="AC428" s="16"/>
      <c r="AD428" s="16"/>
    </row>
    <row r="429" spans="1:30" ht="12.75" customHeight="1">
      <c r="A429" s="104" t="s">
        <v>140</v>
      </c>
      <c r="B429" s="217">
        <f t="shared" ref="B429:M429" si="14">B390-B198</f>
        <v>-7.019999999999996</v>
      </c>
      <c r="C429" s="217">
        <f t="shared" si="14"/>
        <v>-2.8599999999999994</v>
      </c>
      <c r="D429" s="217">
        <f t="shared" si="14"/>
        <v>-2.25</v>
      </c>
      <c r="E429" s="217">
        <f t="shared" si="14"/>
        <v>-3.1799999999999926</v>
      </c>
      <c r="F429" s="217">
        <f t="shared" si="14"/>
        <v>-4.0400000000000063</v>
      </c>
      <c r="G429" s="217">
        <f t="shared" si="14"/>
        <v>-5.1099999999999923</v>
      </c>
      <c r="H429" s="217">
        <f t="shared" si="14"/>
        <v>-3.1899999999999977</v>
      </c>
      <c r="I429" s="217">
        <f t="shared" si="14"/>
        <v>-5.2100000000000009</v>
      </c>
      <c r="J429" s="217">
        <f t="shared" si="14"/>
        <v>0.27000000000000313</v>
      </c>
      <c r="K429" s="217">
        <f t="shared" si="14"/>
        <v>-3.0100000000000051</v>
      </c>
      <c r="L429" s="217">
        <f t="shared" si="14"/>
        <v>-6.2099999999999937</v>
      </c>
      <c r="M429" s="217">
        <f t="shared" si="14"/>
        <v>-7.9099999999999966</v>
      </c>
      <c r="N429" s="61"/>
      <c r="O429" s="219"/>
      <c r="P429" s="230"/>
      <c r="Q429" s="223"/>
      <c r="R429" s="16"/>
      <c r="S429" s="16"/>
      <c r="T429" s="16"/>
      <c r="U429" s="16"/>
      <c r="V429" s="16"/>
      <c r="W429" s="16"/>
      <c r="X429" s="16"/>
      <c r="Y429" s="16"/>
      <c r="Z429" s="16"/>
      <c r="AA429" s="16"/>
      <c r="AB429" s="16"/>
      <c r="AC429" s="16"/>
      <c r="AD429" s="16"/>
    </row>
    <row r="430" spans="1:30" ht="12.75" customHeight="1">
      <c r="A430" s="104" t="s">
        <v>141</v>
      </c>
      <c r="B430" s="217">
        <f t="shared" ref="B430:M430" si="15">B391-B199</f>
        <v>-7.4000000000000057</v>
      </c>
      <c r="C430" s="217">
        <f t="shared" si="15"/>
        <v>-7.1599999999999966</v>
      </c>
      <c r="D430" s="217">
        <f t="shared" si="15"/>
        <v>-4.519999999999996</v>
      </c>
      <c r="E430" s="217">
        <f t="shared" si="15"/>
        <v>-0.93000000000000682</v>
      </c>
      <c r="F430" s="217">
        <f t="shared" si="15"/>
        <v>-1.3500000000000014</v>
      </c>
      <c r="G430" s="217">
        <f t="shared" si="15"/>
        <v>-1.1799999999999997</v>
      </c>
      <c r="H430" s="217">
        <f t="shared" si="15"/>
        <v>-4.3500000000000014</v>
      </c>
      <c r="I430" s="217">
        <f t="shared" si="15"/>
        <v>-6.0900000000000034</v>
      </c>
      <c r="J430" s="217">
        <f t="shared" si="15"/>
        <v>-3.740000000000002</v>
      </c>
      <c r="K430" s="217">
        <f t="shared" si="15"/>
        <v>-3.3800000000000026</v>
      </c>
      <c r="L430" s="217">
        <f t="shared" si="15"/>
        <v>-0.36999999999999744</v>
      </c>
      <c r="M430" s="217">
        <f t="shared" si="15"/>
        <v>-1.1700000000000017</v>
      </c>
      <c r="N430" s="61"/>
      <c r="O430" s="219"/>
      <c r="P430" s="230"/>
      <c r="Q430" s="223"/>
      <c r="R430" s="16"/>
      <c r="S430" s="16"/>
      <c r="T430" s="16"/>
      <c r="U430" s="16"/>
      <c r="V430" s="16"/>
      <c r="W430" s="16"/>
      <c r="X430" s="16"/>
      <c r="Y430" s="16"/>
      <c r="Z430" s="16"/>
      <c r="AA430" s="16"/>
      <c r="AB430" s="16"/>
      <c r="AC430" s="16"/>
      <c r="AD430" s="16"/>
    </row>
    <row r="431" spans="1:30" ht="12.75" customHeight="1">
      <c r="A431" s="104" t="s">
        <v>142</v>
      </c>
      <c r="B431" s="217">
        <f t="shared" ref="B431:M431" si="16">B392-B200</f>
        <v>0.96000000000000085</v>
      </c>
      <c r="C431" s="217">
        <f t="shared" si="16"/>
        <v>-5.75</v>
      </c>
      <c r="D431" s="217">
        <f t="shared" si="16"/>
        <v>-6.7800000000000011</v>
      </c>
      <c r="E431" s="217">
        <f t="shared" si="16"/>
        <v>-6.1099999999999994</v>
      </c>
      <c r="F431" s="217">
        <f t="shared" si="16"/>
        <v>-6.9600000000000009</v>
      </c>
      <c r="G431" s="217">
        <f t="shared" si="16"/>
        <v>-11.969999999999999</v>
      </c>
      <c r="H431" s="217">
        <f t="shared" si="16"/>
        <v>-9.980000000000004</v>
      </c>
      <c r="I431" s="217">
        <f t="shared" si="16"/>
        <v>-13.29</v>
      </c>
      <c r="J431" s="217">
        <f t="shared" si="16"/>
        <v>-11.07</v>
      </c>
      <c r="K431" s="217">
        <f t="shared" si="16"/>
        <v>-13.439999999999998</v>
      </c>
      <c r="L431" s="217">
        <f t="shared" si="16"/>
        <v>-11</v>
      </c>
      <c r="M431" s="217">
        <f t="shared" si="16"/>
        <v>-7.3000000000000043</v>
      </c>
      <c r="N431" s="61"/>
      <c r="O431" s="219"/>
      <c r="P431" s="230"/>
      <c r="Q431" s="223"/>
      <c r="R431" s="16"/>
      <c r="S431" s="16"/>
      <c r="T431" s="16"/>
      <c r="U431" s="16"/>
      <c r="V431" s="16"/>
      <c r="W431" s="16"/>
      <c r="X431" s="16"/>
      <c r="Y431" s="16"/>
      <c r="Z431" s="16"/>
      <c r="AA431" s="16"/>
      <c r="AB431" s="16"/>
      <c r="AC431" s="16"/>
      <c r="AD431" s="16"/>
    </row>
    <row r="432" spans="1:30" ht="12.75" customHeight="1">
      <c r="A432" s="104" t="s">
        <v>143</v>
      </c>
      <c r="B432" s="217">
        <f t="shared" ref="B432:M432" si="17">B393-B201</f>
        <v>-10.840000000000003</v>
      </c>
      <c r="C432" s="217">
        <f t="shared" si="17"/>
        <v>-12.82</v>
      </c>
      <c r="D432" s="217">
        <f t="shared" si="17"/>
        <v>-7.8500000000000014</v>
      </c>
      <c r="E432" s="217">
        <f t="shared" si="17"/>
        <v>-6.6500000000000057</v>
      </c>
      <c r="F432" s="217">
        <f t="shared" si="17"/>
        <v>-7.7600000000000051</v>
      </c>
      <c r="G432" s="217">
        <f t="shared" si="17"/>
        <v>-8.4399999999999977</v>
      </c>
      <c r="H432" s="217">
        <f t="shared" si="17"/>
        <v>-9.2000000000000028</v>
      </c>
      <c r="I432" s="217">
        <f t="shared" si="17"/>
        <v>-9.6000000000000014</v>
      </c>
      <c r="J432" s="217">
        <f t="shared" si="17"/>
        <v>-2.769999999999996</v>
      </c>
      <c r="K432" s="217">
        <f t="shared" si="17"/>
        <v>-3.3200000000000003</v>
      </c>
      <c r="L432" s="217">
        <f t="shared" si="17"/>
        <v>-1.8099999999999952</v>
      </c>
      <c r="M432" s="217">
        <f t="shared" si="17"/>
        <v>-2.1099999999999994</v>
      </c>
      <c r="N432" s="61"/>
      <c r="O432" s="219"/>
      <c r="P432" s="230"/>
      <c r="Q432" s="223"/>
      <c r="R432" s="16"/>
      <c r="S432" s="16"/>
      <c r="T432" s="16"/>
      <c r="U432" s="16"/>
      <c r="V432" s="16"/>
      <c r="W432" s="16"/>
      <c r="X432" s="16"/>
      <c r="Y432" s="16"/>
      <c r="Z432" s="16"/>
      <c r="AA432" s="16"/>
      <c r="AB432" s="16"/>
      <c r="AC432" s="16"/>
      <c r="AD432" s="16"/>
    </row>
    <row r="433" spans="1:30" ht="12.75" customHeight="1">
      <c r="A433" s="104" t="s">
        <v>144</v>
      </c>
      <c r="B433" s="217">
        <f t="shared" ref="B433:M433" si="18">B394-B202</f>
        <v>-1.9299999999999997</v>
      </c>
      <c r="C433" s="217">
        <f t="shared" si="18"/>
        <v>0.96999999999999886</v>
      </c>
      <c r="D433" s="217">
        <f t="shared" si="18"/>
        <v>-0.69000000000000128</v>
      </c>
      <c r="E433" s="217">
        <f t="shared" si="18"/>
        <v>-5.7499999999999964</v>
      </c>
      <c r="F433" s="217">
        <f t="shared" si="18"/>
        <v>-5.870000000000001</v>
      </c>
      <c r="G433" s="217">
        <f t="shared" si="18"/>
        <v>-9.5800000000000018</v>
      </c>
      <c r="H433" s="217">
        <f t="shared" si="18"/>
        <v>-7.8599999999999994</v>
      </c>
      <c r="I433" s="217">
        <f t="shared" si="18"/>
        <v>-9.7100000000000009</v>
      </c>
      <c r="J433" s="217">
        <f t="shared" si="18"/>
        <v>-8.98</v>
      </c>
      <c r="K433" s="217">
        <f t="shared" si="18"/>
        <v>-9.0800000000000018</v>
      </c>
      <c r="L433" s="217">
        <f t="shared" si="18"/>
        <v>-7.2399999999999949</v>
      </c>
      <c r="M433" s="217">
        <f t="shared" si="18"/>
        <v>-5.6400000000000006</v>
      </c>
      <c r="N433" s="61"/>
      <c r="O433" s="219"/>
      <c r="P433" s="230"/>
      <c r="Q433" s="223"/>
      <c r="R433" s="16"/>
      <c r="S433" s="16"/>
      <c r="T433" s="16"/>
      <c r="U433" s="16"/>
      <c r="V433" s="16"/>
      <c r="W433" s="16"/>
      <c r="X433" s="16"/>
      <c r="Y433" s="16"/>
      <c r="Z433" s="16"/>
      <c r="AA433" s="16"/>
      <c r="AB433" s="16"/>
      <c r="AC433" s="16"/>
      <c r="AD433" s="16"/>
    </row>
    <row r="434" spans="1:30" ht="12.75" customHeight="1">
      <c r="A434" s="104" t="s">
        <v>145</v>
      </c>
      <c r="B434" s="217">
        <f t="shared" ref="B434:M434" si="19">B395-B203</f>
        <v>-10.14</v>
      </c>
      <c r="C434" s="217">
        <f t="shared" si="19"/>
        <v>-6.5900000000000034</v>
      </c>
      <c r="D434" s="217">
        <f t="shared" si="19"/>
        <v>-5.1099999999999994</v>
      </c>
      <c r="E434" s="217">
        <f t="shared" si="19"/>
        <v>-4.8100000000000023</v>
      </c>
      <c r="F434" s="217">
        <f t="shared" si="19"/>
        <v>-5.8100000000000023</v>
      </c>
      <c r="G434" s="217">
        <f t="shared" si="19"/>
        <v>-5.5399999999999991</v>
      </c>
      <c r="H434" s="217">
        <f t="shared" si="19"/>
        <v>-4.259999999999998</v>
      </c>
      <c r="I434" s="217">
        <f t="shared" si="19"/>
        <v>-9.5899999999999963</v>
      </c>
      <c r="J434" s="217">
        <f t="shared" si="19"/>
        <v>-11.870000000000005</v>
      </c>
      <c r="K434" s="217">
        <f t="shared" si="19"/>
        <v>-7.3599999999999994</v>
      </c>
      <c r="L434" s="217">
        <f t="shared" si="19"/>
        <v>-8.3800000000000026</v>
      </c>
      <c r="M434" s="217">
        <f t="shared" si="19"/>
        <v>-7.5800000000000054</v>
      </c>
      <c r="N434" s="61"/>
      <c r="O434" s="219"/>
      <c r="P434" s="230"/>
      <c r="Q434" s="223"/>
      <c r="R434" s="16"/>
      <c r="S434" s="16"/>
      <c r="T434" s="16"/>
      <c r="U434" s="16"/>
      <c r="V434" s="16"/>
      <c r="W434" s="16"/>
      <c r="X434" s="16"/>
      <c r="Y434" s="16"/>
      <c r="Z434" s="16"/>
      <c r="AA434" s="16"/>
      <c r="AB434" s="16"/>
      <c r="AC434" s="16"/>
      <c r="AD434" s="16"/>
    </row>
    <row r="435" spans="1:30" ht="12.75" customHeight="1">
      <c r="A435" s="104" t="s">
        <v>146</v>
      </c>
      <c r="B435" s="217">
        <f t="shared" ref="B435:M435" si="20">B396-B204</f>
        <v>-9.61</v>
      </c>
      <c r="C435" s="217">
        <f t="shared" si="20"/>
        <v>-6.7399999999999949</v>
      </c>
      <c r="D435" s="217">
        <f t="shared" si="20"/>
        <v>-6.6300000000000097</v>
      </c>
      <c r="E435" s="217">
        <f t="shared" si="20"/>
        <v>-9.6899999999999977</v>
      </c>
      <c r="F435" s="217">
        <f t="shared" si="20"/>
        <v>-8.1000000000000085</v>
      </c>
      <c r="G435" s="217">
        <f t="shared" si="20"/>
        <v>-11.929999999999993</v>
      </c>
      <c r="H435" s="217">
        <f t="shared" si="20"/>
        <v>-6.240000000000002</v>
      </c>
      <c r="I435" s="217">
        <f t="shared" si="20"/>
        <v>-4.9600000000000009</v>
      </c>
      <c r="J435" s="217">
        <f t="shared" si="20"/>
        <v>-1.4000000000000057</v>
      </c>
      <c r="K435" s="217">
        <f t="shared" si="20"/>
        <v>-3.2299999999999969</v>
      </c>
      <c r="L435" s="217">
        <f t="shared" si="20"/>
        <v>9.1199999999999974</v>
      </c>
      <c r="M435" s="217">
        <f t="shared" si="20"/>
        <v>3.019999999999996</v>
      </c>
      <c r="N435" s="61"/>
      <c r="O435" s="219"/>
      <c r="P435" s="230"/>
      <c r="Q435" s="223"/>
      <c r="R435" s="16"/>
      <c r="S435" s="16"/>
      <c r="T435" s="16"/>
      <c r="U435" s="16"/>
      <c r="V435" s="16"/>
      <c r="W435" s="16"/>
      <c r="X435" s="16"/>
      <c r="Y435" s="16"/>
      <c r="Z435" s="16"/>
      <c r="AA435" s="16"/>
      <c r="AB435" s="16"/>
      <c r="AC435" s="16"/>
      <c r="AD435" s="16"/>
    </row>
    <row r="436" spans="1:30" ht="12.75" customHeight="1">
      <c r="A436" s="104" t="s">
        <v>147</v>
      </c>
      <c r="B436" s="217">
        <f t="shared" ref="B436:M436" si="21">B397-B205</f>
        <v>1.5200000000000031</v>
      </c>
      <c r="C436" s="217">
        <f t="shared" si="21"/>
        <v>-0.28999999999999915</v>
      </c>
      <c r="D436" s="217">
        <f t="shared" si="21"/>
        <v>4.0300000000000011</v>
      </c>
      <c r="E436" s="217">
        <f t="shared" si="21"/>
        <v>-2.7199999999999989</v>
      </c>
      <c r="F436" s="217">
        <f t="shared" si="21"/>
        <v>-3.970000000000006</v>
      </c>
      <c r="G436" s="217">
        <f t="shared" si="21"/>
        <v>-7.4600000000000009</v>
      </c>
      <c r="H436" s="217">
        <f t="shared" si="21"/>
        <v>-7.32</v>
      </c>
      <c r="I436" s="217">
        <f t="shared" si="21"/>
        <v>-11.660000000000004</v>
      </c>
      <c r="J436" s="217">
        <f t="shared" si="21"/>
        <v>-12.96</v>
      </c>
      <c r="K436" s="217">
        <f t="shared" si="21"/>
        <v>-12.979999999999997</v>
      </c>
      <c r="L436" s="217">
        <f t="shared" si="21"/>
        <v>-6.4400000000000048</v>
      </c>
      <c r="M436" s="217">
        <f t="shared" si="21"/>
        <v>-7.240000000000002</v>
      </c>
      <c r="N436" s="61"/>
      <c r="O436" s="219"/>
      <c r="P436" s="230"/>
      <c r="Q436" s="223"/>
      <c r="R436" s="16"/>
      <c r="S436" s="16"/>
      <c r="T436" s="16"/>
      <c r="U436" s="16"/>
      <c r="V436" s="16"/>
      <c r="W436" s="16"/>
      <c r="X436" s="16"/>
      <c r="Y436" s="16"/>
      <c r="Z436" s="16"/>
      <c r="AA436" s="16"/>
      <c r="AB436" s="16"/>
      <c r="AC436" s="16"/>
      <c r="AD436" s="16"/>
    </row>
    <row r="437" spans="1:30" ht="12.75" customHeight="1">
      <c r="A437" s="104" t="s">
        <v>148</v>
      </c>
      <c r="B437" s="217">
        <f t="shared" ref="B437:M437" si="22">B398-B206</f>
        <v>-6.0300000000000011</v>
      </c>
      <c r="C437" s="217">
        <f t="shared" si="22"/>
        <v>-5.8099999999999952</v>
      </c>
      <c r="D437" s="217">
        <f t="shared" si="22"/>
        <v>-5.8999999999999986</v>
      </c>
      <c r="E437" s="217">
        <f t="shared" si="22"/>
        <v>-1.7700000000000031</v>
      </c>
      <c r="F437" s="217">
        <f t="shared" si="22"/>
        <v>-5.1300000000000026</v>
      </c>
      <c r="G437" s="217">
        <f t="shared" si="22"/>
        <v>-7.0899999999999963</v>
      </c>
      <c r="H437" s="217">
        <f t="shared" si="22"/>
        <v>-7.5900000000000034</v>
      </c>
      <c r="I437" s="217">
        <f t="shared" si="22"/>
        <v>-3.7700000000000031</v>
      </c>
      <c r="J437" s="217">
        <f t="shared" si="22"/>
        <v>-3.3200000000000003</v>
      </c>
      <c r="K437" s="217">
        <f t="shared" si="22"/>
        <v>-4.3599999999999994</v>
      </c>
      <c r="L437" s="217">
        <f t="shared" si="22"/>
        <v>-3.509999999999998</v>
      </c>
      <c r="M437" s="217">
        <f t="shared" si="22"/>
        <v>-4.1099999999999994</v>
      </c>
      <c r="N437" s="61"/>
      <c r="O437" s="219"/>
      <c r="P437" s="230"/>
      <c r="Q437" s="223"/>
      <c r="R437" s="16"/>
      <c r="S437" s="16"/>
      <c r="T437" s="16"/>
      <c r="U437" s="16"/>
      <c r="V437" s="16"/>
      <c r="W437" s="16"/>
      <c r="X437" s="16"/>
      <c r="Y437" s="16"/>
      <c r="Z437" s="16"/>
      <c r="AA437" s="16"/>
      <c r="AB437" s="16"/>
      <c r="AC437" s="16"/>
      <c r="AD437" s="16"/>
    </row>
    <row r="438" spans="1:30" ht="12.75" customHeight="1">
      <c r="A438" s="104" t="s">
        <v>149</v>
      </c>
      <c r="B438" s="217">
        <f t="shared" ref="B438:M438" si="23">B399-B207</f>
        <v>-9.4499999999999957</v>
      </c>
      <c r="C438" s="217">
        <f t="shared" si="23"/>
        <v>-3.25</v>
      </c>
      <c r="D438" s="217">
        <f t="shared" si="23"/>
        <v>-3.480000000000004</v>
      </c>
      <c r="E438" s="217">
        <f t="shared" si="23"/>
        <v>-1.1700000000000017</v>
      </c>
      <c r="F438" s="217">
        <f t="shared" si="23"/>
        <v>-5.7299999999999969</v>
      </c>
      <c r="G438" s="217">
        <f t="shared" si="23"/>
        <v>-4.9500000000000028</v>
      </c>
      <c r="H438" s="217">
        <f t="shared" si="23"/>
        <v>-6.480000000000004</v>
      </c>
      <c r="I438" s="217">
        <f t="shared" si="23"/>
        <v>-7.3100000000000023</v>
      </c>
      <c r="J438" s="217">
        <f t="shared" si="23"/>
        <v>-4.1400000000000006</v>
      </c>
      <c r="K438" s="217">
        <f t="shared" si="23"/>
        <v>-5.2100000000000009</v>
      </c>
      <c r="L438" s="217">
        <f t="shared" si="23"/>
        <v>-8.5399999999999991</v>
      </c>
      <c r="M438" s="217">
        <f t="shared" si="23"/>
        <v>-8.7399999999999949</v>
      </c>
      <c r="N438" s="61"/>
      <c r="O438" s="219"/>
      <c r="P438" s="230"/>
      <c r="Q438" s="223"/>
      <c r="R438" s="16"/>
      <c r="S438" s="16"/>
      <c r="T438" s="16"/>
      <c r="U438" s="16"/>
      <c r="V438" s="16"/>
      <c r="W438" s="16"/>
      <c r="X438" s="16"/>
      <c r="Y438" s="16"/>
      <c r="Z438" s="16"/>
      <c r="AA438" s="16"/>
      <c r="AB438" s="16"/>
      <c r="AC438" s="16"/>
      <c r="AD438" s="16"/>
    </row>
    <row r="439" spans="1:30" ht="12.75" customHeight="1">
      <c r="A439" s="104" t="s">
        <v>150</v>
      </c>
      <c r="B439" s="217">
        <f t="shared" ref="B439:M439" si="24">B400-B208</f>
        <v>-7.3100000000000023</v>
      </c>
      <c r="C439" s="217">
        <f t="shared" si="24"/>
        <v>-9</v>
      </c>
      <c r="D439" s="217">
        <f t="shared" si="24"/>
        <v>-8.5100000000000051</v>
      </c>
      <c r="E439" s="217">
        <f t="shared" si="24"/>
        <v>-4.5200000000000031</v>
      </c>
      <c r="F439" s="217">
        <f t="shared" si="24"/>
        <v>-5.9100000000000037</v>
      </c>
      <c r="G439" s="217">
        <f t="shared" si="24"/>
        <v>-7.7000000000000028</v>
      </c>
      <c r="H439" s="217">
        <f t="shared" si="24"/>
        <v>-8.519999999999996</v>
      </c>
      <c r="I439" s="217">
        <f t="shared" si="24"/>
        <v>-14.930000000000007</v>
      </c>
      <c r="J439" s="217">
        <f t="shared" si="24"/>
        <v>-5.8199999999999932</v>
      </c>
      <c r="K439" s="217">
        <f t="shared" si="24"/>
        <v>-5.0800000000000125</v>
      </c>
      <c r="L439" s="217">
        <f t="shared" si="24"/>
        <v>-5.8700000000000045</v>
      </c>
      <c r="M439" s="217">
        <f t="shared" si="24"/>
        <v>-3.6700000000000017</v>
      </c>
      <c r="N439" s="61"/>
      <c r="O439" s="219"/>
      <c r="P439" s="230"/>
      <c r="Q439" s="224"/>
      <c r="R439" s="16"/>
      <c r="S439" s="16"/>
      <c r="T439" s="16"/>
      <c r="U439" s="16"/>
      <c r="V439" s="16"/>
      <c r="W439" s="16"/>
      <c r="X439" s="16"/>
      <c r="Y439" s="16"/>
      <c r="Z439" s="16"/>
      <c r="AA439" s="16"/>
      <c r="AB439" s="16"/>
      <c r="AC439" s="16"/>
      <c r="AD439" s="16"/>
    </row>
    <row r="440" spans="1:30" ht="12.75" customHeight="1">
      <c r="A440" s="104" t="s">
        <v>151</v>
      </c>
      <c r="B440" s="217">
        <f t="shared" ref="B440:M440" si="25">B401-B209</f>
        <v>-13.459999999999994</v>
      </c>
      <c r="C440" s="217">
        <f t="shared" si="25"/>
        <v>0.21999999999999886</v>
      </c>
      <c r="D440" s="217">
        <f t="shared" si="25"/>
        <v>8.3099999999999952</v>
      </c>
      <c r="E440" s="217">
        <f t="shared" si="25"/>
        <v>12.629999999999995</v>
      </c>
      <c r="F440" s="217">
        <f t="shared" si="25"/>
        <v>8.019999999999996</v>
      </c>
      <c r="G440" s="217">
        <f t="shared" si="25"/>
        <v>-3.0399999999999991</v>
      </c>
      <c r="H440" s="217">
        <f t="shared" si="25"/>
        <v>-4.4399999999999977</v>
      </c>
      <c r="I440" s="217">
        <f t="shared" si="25"/>
        <v>-2.5600000000000023</v>
      </c>
      <c r="J440" s="217">
        <f t="shared" si="25"/>
        <v>-4.5399999999999991</v>
      </c>
      <c r="K440" s="217">
        <f t="shared" si="25"/>
        <v>-12.660000000000004</v>
      </c>
      <c r="L440" s="217">
        <f t="shared" si="25"/>
        <v>-9.11</v>
      </c>
      <c r="M440" s="217">
        <f t="shared" si="25"/>
        <v>-10.509999999999998</v>
      </c>
      <c r="N440" s="61"/>
      <c r="O440" s="219"/>
      <c r="P440" s="230"/>
      <c r="Q440" s="223"/>
      <c r="R440" s="16"/>
      <c r="S440" s="16"/>
      <c r="T440" s="16"/>
      <c r="U440" s="16"/>
      <c r="V440" s="16"/>
      <c r="W440" s="16"/>
      <c r="X440" s="16"/>
      <c r="Y440" s="16"/>
      <c r="Z440" s="16"/>
      <c r="AA440" s="16"/>
      <c r="AB440" s="16"/>
      <c r="AC440" s="16"/>
      <c r="AD440" s="16"/>
    </row>
    <row r="441" spans="1:30" ht="12.75" customHeight="1">
      <c r="A441" s="104" t="s">
        <v>152</v>
      </c>
      <c r="B441" s="217">
        <f t="shared" ref="B441:M441" si="26">B402-B210</f>
        <v>-9.1000000000000014</v>
      </c>
      <c r="C441" s="217">
        <f t="shared" si="26"/>
        <v>-7.1199999999999974</v>
      </c>
      <c r="D441" s="217">
        <f t="shared" si="26"/>
        <v>-7.1299999999999955</v>
      </c>
      <c r="E441" s="217">
        <f t="shared" si="26"/>
        <v>-9.11</v>
      </c>
      <c r="F441" s="217">
        <f t="shared" si="26"/>
        <v>-11.259999999999998</v>
      </c>
      <c r="G441" s="217">
        <f t="shared" si="26"/>
        <v>-11.090000000000003</v>
      </c>
      <c r="H441" s="217">
        <f t="shared" si="26"/>
        <v>-9.4599999999999937</v>
      </c>
      <c r="I441" s="217">
        <f t="shared" si="26"/>
        <v>-16.28</v>
      </c>
      <c r="J441" s="217">
        <f t="shared" si="26"/>
        <v>-14.700000000000003</v>
      </c>
      <c r="K441" s="217">
        <f t="shared" si="26"/>
        <v>-14.89</v>
      </c>
      <c r="L441" s="217">
        <f t="shared" si="26"/>
        <v>-12.930000000000007</v>
      </c>
      <c r="M441" s="217">
        <f t="shared" si="26"/>
        <v>-12.930000000000007</v>
      </c>
      <c r="N441" s="61"/>
      <c r="O441" s="219"/>
      <c r="P441" s="230"/>
      <c r="Q441" s="223"/>
      <c r="R441" s="16"/>
      <c r="S441" s="16"/>
      <c r="T441" s="16"/>
      <c r="U441" s="16"/>
      <c r="V441" s="16"/>
      <c r="W441" s="16"/>
      <c r="X441" s="16"/>
      <c r="Y441" s="16"/>
      <c r="Z441" s="16"/>
      <c r="AA441" s="16"/>
      <c r="AB441" s="16"/>
      <c r="AC441" s="16"/>
      <c r="AD441" s="16"/>
    </row>
    <row r="442" spans="1:30" ht="12.75" customHeight="1">
      <c r="A442" s="422" t="s">
        <v>185</v>
      </c>
      <c r="B442" s="217">
        <f t="shared" ref="B442:M442" si="27">B403-B211</f>
        <v>-11.060000000000002</v>
      </c>
      <c r="C442" s="217">
        <f t="shared" si="27"/>
        <v>-21.820000000000007</v>
      </c>
      <c r="D442" s="217">
        <f t="shared" si="27"/>
        <v>-35.03</v>
      </c>
      <c r="E442" s="217">
        <f t="shared" si="27"/>
        <v>-51.430000000000007</v>
      </c>
      <c r="F442" s="217">
        <f t="shared" si="27"/>
        <v>-59.850000000000009</v>
      </c>
      <c r="G442" s="217">
        <f t="shared" si="27"/>
        <v>-69.62</v>
      </c>
      <c r="H442" s="217">
        <f t="shared" si="27"/>
        <v>-92.489999999999981</v>
      </c>
      <c r="I442" s="217">
        <f t="shared" si="27"/>
        <v>-116.28999999999999</v>
      </c>
      <c r="J442" s="217">
        <f t="shared" si="27"/>
        <v>-106.16000000000001</v>
      </c>
      <c r="K442" s="217">
        <f t="shared" si="27"/>
        <v>-68.989999999999995</v>
      </c>
      <c r="L442" s="217">
        <f t="shared" si="27"/>
        <v>-72.429999999999993</v>
      </c>
      <c r="M442" s="217">
        <f t="shared" si="27"/>
        <v>-73.22999999999999</v>
      </c>
      <c r="N442" s="61"/>
      <c r="O442" s="219"/>
      <c r="P442" s="230"/>
      <c r="Q442" s="223"/>
      <c r="R442" s="16"/>
      <c r="S442" s="16"/>
      <c r="T442" s="16"/>
      <c r="U442" s="16"/>
      <c r="V442" s="16"/>
      <c r="W442" s="16"/>
      <c r="X442" s="16"/>
      <c r="Y442" s="16"/>
      <c r="Z442" s="16"/>
      <c r="AA442" s="16"/>
      <c r="AB442" s="16"/>
      <c r="AC442" s="16"/>
      <c r="AD442" s="16"/>
    </row>
    <row r="443" spans="1:30" ht="12.75" customHeight="1">
      <c r="A443" s="422" t="s">
        <v>153</v>
      </c>
      <c r="B443" s="217">
        <f t="shared" ref="B443:M443" si="28">B404-B212</f>
        <v>-9.8499999999999943</v>
      </c>
      <c r="C443" s="217">
        <f t="shared" si="28"/>
        <v>-11.709999999999994</v>
      </c>
      <c r="D443" s="217">
        <f t="shared" si="28"/>
        <v>-8.8499999999999943</v>
      </c>
      <c r="E443" s="217">
        <f t="shared" si="28"/>
        <v>-3.730000000000004</v>
      </c>
      <c r="F443" s="217">
        <f t="shared" si="28"/>
        <v>-0.30999999999998806</v>
      </c>
      <c r="G443" s="217">
        <f t="shared" si="28"/>
        <v>-6.3700000000000045</v>
      </c>
      <c r="H443" s="217">
        <f t="shared" si="28"/>
        <v>0.36999999999999034</v>
      </c>
      <c r="I443" s="217">
        <f t="shared" si="28"/>
        <v>0.12999999999999545</v>
      </c>
      <c r="J443" s="217">
        <f t="shared" si="28"/>
        <v>0.10999999999999943</v>
      </c>
      <c r="K443" s="217">
        <f t="shared" si="28"/>
        <v>4.7700000000000102</v>
      </c>
      <c r="L443" s="217">
        <f t="shared" si="28"/>
        <v>2.7999999999999972</v>
      </c>
      <c r="M443" s="217">
        <f t="shared" si="28"/>
        <v>2.2999999999999972</v>
      </c>
      <c r="N443" s="61"/>
      <c r="O443" s="219"/>
      <c r="P443" s="230"/>
      <c r="Q443" s="223"/>
      <c r="R443" s="16"/>
      <c r="S443" s="16"/>
      <c r="T443" s="16"/>
      <c r="U443" s="16"/>
      <c r="V443" s="16"/>
      <c r="W443" s="16"/>
      <c r="X443" s="16"/>
      <c r="Y443" s="16"/>
      <c r="Z443" s="16"/>
      <c r="AA443" s="16"/>
      <c r="AB443" s="16"/>
      <c r="AC443" s="16"/>
      <c r="AD443" s="16"/>
    </row>
    <row r="444" spans="1:30" ht="12.75" customHeight="1">
      <c r="A444" s="422" t="s">
        <v>154</v>
      </c>
      <c r="B444" s="217">
        <f t="shared" ref="B444:M444" si="29">B405-B213</f>
        <v>-2.6899999999999977</v>
      </c>
      <c r="C444" s="217">
        <f t="shared" si="29"/>
        <v>-2.3799999999999955</v>
      </c>
      <c r="D444" s="217">
        <f t="shared" si="29"/>
        <v>-3.1899999999999977</v>
      </c>
      <c r="E444" s="217">
        <f t="shared" si="29"/>
        <v>-1.9599999999999937</v>
      </c>
      <c r="F444" s="217">
        <f t="shared" si="29"/>
        <v>-3.1700000000000017</v>
      </c>
      <c r="G444" s="217">
        <f t="shared" si="29"/>
        <v>-5.2299999999999898</v>
      </c>
      <c r="H444" s="217">
        <f t="shared" si="29"/>
        <v>-4.8799999999999955</v>
      </c>
      <c r="I444" s="217">
        <f t="shared" si="29"/>
        <v>-10.670000000000002</v>
      </c>
      <c r="J444" s="217">
        <f t="shared" si="29"/>
        <v>-6.4299999999999926</v>
      </c>
      <c r="K444" s="217">
        <f t="shared" si="29"/>
        <v>-6.3500000000000085</v>
      </c>
      <c r="L444" s="217">
        <f t="shared" si="29"/>
        <v>-6.3700000000000045</v>
      </c>
      <c r="M444" s="217">
        <f t="shared" si="29"/>
        <v>-4.769999999999996</v>
      </c>
      <c r="N444" s="61"/>
      <c r="O444" s="219"/>
      <c r="P444" s="230"/>
      <c r="Q444" s="223"/>
      <c r="R444" s="16"/>
      <c r="S444" s="16"/>
      <c r="T444" s="16"/>
      <c r="U444" s="16"/>
      <c r="V444" s="16"/>
      <c r="W444" s="16"/>
      <c r="X444" s="16"/>
      <c r="Y444" s="16"/>
      <c r="Z444" s="16"/>
      <c r="AA444" s="16"/>
      <c r="AB444" s="16"/>
      <c r="AC444" s="16"/>
      <c r="AD444" s="16"/>
    </row>
    <row r="445" spans="1:30" ht="12.75" customHeight="1">
      <c r="A445" s="422" t="s">
        <v>155</v>
      </c>
      <c r="B445" s="217">
        <f t="shared" ref="B445:M445" si="30">B406-B214</f>
        <v>-10.469999999999999</v>
      </c>
      <c r="C445" s="217">
        <f t="shared" si="30"/>
        <v>-9.519999999999996</v>
      </c>
      <c r="D445" s="217">
        <f t="shared" si="30"/>
        <v>-4.7800000000000011</v>
      </c>
      <c r="E445" s="217">
        <f t="shared" si="30"/>
        <v>-0.75999999999999091</v>
      </c>
      <c r="F445" s="217">
        <f t="shared" si="30"/>
        <v>-4.8400000000000034</v>
      </c>
      <c r="G445" s="217">
        <f t="shared" si="30"/>
        <v>-7.5300000000000011</v>
      </c>
      <c r="H445" s="217">
        <f t="shared" si="30"/>
        <v>-6.6700000000000017</v>
      </c>
      <c r="I445" s="217">
        <f t="shared" si="30"/>
        <v>-10.090000000000003</v>
      </c>
      <c r="J445" s="217">
        <f t="shared" si="30"/>
        <v>-8.7199999999999989</v>
      </c>
      <c r="K445" s="217">
        <f t="shared" si="30"/>
        <v>-8.230000000000004</v>
      </c>
      <c r="L445" s="217">
        <f t="shared" si="30"/>
        <v>-1.5599999999999881</v>
      </c>
      <c r="M445" s="217">
        <f t="shared" si="30"/>
        <v>-0.75999999999999091</v>
      </c>
      <c r="N445" s="61"/>
      <c r="O445" s="222"/>
      <c r="P445" s="230"/>
      <c r="Q445" s="223"/>
      <c r="R445" s="16"/>
      <c r="S445" s="16"/>
      <c r="T445" s="16"/>
      <c r="U445" s="16"/>
      <c r="V445" s="16"/>
      <c r="W445" s="16"/>
      <c r="X445" s="16"/>
      <c r="Y445" s="16"/>
      <c r="Z445" s="16"/>
      <c r="AA445" s="16"/>
      <c r="AB445" s="16"/>
      <c r="AC445" s="16"/>
      <c r="AD445" s="16"/>
    </row>
    <row r="446" spans="1:30" ht="12.75" customHeight="1">
      <c r="A446" s="422" t="s">
        <v>156</v>
      </c>
      <c r="B446" s="217">
        <f t="shared" ref="B446:M446" si="31">B407-B215</f>
        <v>4.5</v>
      </c>
      <c r="C446" s="217">
        <f t="shared" si="31"/>
        <v>2.7800000000000011</v>
      </c>
      <c r="D446" s="217">
        <f t="shared" si="31"/>
        <v>0.78000000000000114</v>
      </c>
      <c r="E446" s="217">
        <f t="shared" si="31"/>
        <v>1.5700000000000003</v>
      </c>
      <c r="F446" s="217">
        <f>F407-F215</f>
        <v>0.23999999999999488</v>
      </c>
      <c r="G446" s="217">
        <f t="shared" si="31"/>
        <v>-0.21999999999999886</v>
      </c>
      <c r="H446" s="217">
        <f t="shared" si="31"/>
        <v>-5.3800000000000026</v>
      </c>
      <c r="I446" s="217">
        <f t="shared" si="31"/>
        <v>-1.240000000000002</v>
      </c>
      <c r="J446" s="217">
        <f t="shared" si="31"/>
        <v>-2.4199999999999946</v>
      </c>
      <c r="K446" s="217">
        <f t="shared" si="31"/>
        <v>0.77000000000001023</v>
      </c>
      <c r="L446" s="217">
        <f t="shared" si="31"/>
        <v>2.25</v>
      </c>
      <c r="M446" s="217">
        <f t="shared" si="31"/>
        <v>4.75</v>
      </c>
      <c r="N446" s="61"/>
      <c r="O446" s="219"/>
      <c r="P446" s="230"/>
      <c r="Q446" s="223"/>
      <c r="R446" s="16"/>
      <c r="S446" s="16"/>
      <c r="T446" s="16"/>
      <c r="U446" s="16"/>
      <c r="V446" s="16"/>
      <c r="W446" s="16"/>
      <c r="X446" s="16"/>
      <c r="Y446" s="16"/>
      <c r="Z446" s="16"/>
      <c r="AA446" s="16"/>
      <c r="AB446" s="16"/>
      <c r="AC446" s="16"/>
      <c r="AD446" s="16"/>
    </row>
    <row r="447" spans="1:30" ht="12.75" customHeight="1">
      <c r="A447" s="422" t="s">
        <v>157</v>
      </c>
      <c r="B447" s="217">
        <f t="shared" ref="B447:M447" si="32">B408-B216</f>
        <v>-5.240000000000002</v>
      </c>
      <c r="C447" s="217">
        <f t="shared" si="32"/>
        <v>-1.2600000000000051</v>
      </c>
      <c r="D447" s="217">
        <f t="shared" si="32"/>
        <v>-4.6400000000000006</v>
      </c>
      <c r="E447" s="217">
        <f t="shared" si="32"/>
        <v>-1.7000000000000028</v>
      </c>
      <c r="F447" s="217">
        <f t="shared" si="32"/>
        <v>-2.4100000000000037</v>
      </c>
      <c r="G447" s="217">
        <f t="shared" si="32"/>
        <v>-1.490000000000002</v>
      </c>
      <c r="H447" s="217">
        <f t="shared" si="32"/>
        <v>0.39999999999999858</v>
      </c>
      <c r="I447" s="217">
        <f t="shared" si="32"/>
        <v>0.71000000000000085</v>
      </c>
      <c r="J447" s="217">
        <f t="shared" si="32"/>
        <v>-2.9399999999999977</v>
      </c>
      <c r="K447" s="217">
        <f t="shared" si="32"/>
        <v>1.0100000000000051</v>
      </c>
      <c r="L447" s="217">
        <f t="shared" si="32"/>
        <v>2.9500000000000028</v>
      </c>
      <c r="M447" s="217">
        <f t="shared" si="32"/>
        <v>10.450000000000003</v>
      </c>
      <c r="N447" s="61"/>
      <c r="O447" s="219"/>
      <c r="P447" s="230"/>
      <c r="Q447" s="223"/>
      <c r="R447" s="16"/>
      <c r="S447" s="16"/>
      <c r="T447" s="16"/>
      <c r="U447" s="16"/>
      <c r="V447" s="16"/>
      <c r="W447" s="16"/>
      <c r="X447" s="16"/>
      <c r="Y447" s="16"/>
      <c r="Z447" s="16"/>
      <c r="AA447" s="16"/>
      <c r="AB447" s="16"/>
      <c r="AC447" s="16"/>
      <c r="AD447" s="16"/>
    </row>
    <row r="448" spans="1:30" ht="12.75" customHeight="1">
      <c r="A448" s="422" t="s">
        <v>158</v>
      </c>
      <c r="B448" s="217">
        <f t="shared" ref="B448:M448" si="33">B409-B217</f>
        <v>-2.8299999999999983</v>
      </c>
      <c r="C448" s="217">
        <f t="shared" si="33"/>
        <v>-1.8299999999999983</v>
      </c>
      <c r="D448" s="217">
        <f t="shared" si="33"/>
        <v>-3.1500000000000057</v>
      </c>
      <c r="E448" s="217">
        <f t="shared" si="33"/>
        <v>-3.5699999999999932</v>
      </c>
      <c r="F448" s="217">
        <f t="shared" si="33"/>
        <v>-2.8199999999999932</v>
      </c>
      <c r="G448" s="217">
        <f t="shared" si="33"/>
        <v>-6.3900000000000006</v>
      </c>
      <c r="H448" s="217">
        <f t="shared" si="33"/>
        <v>-6.6000000000000085</v>
      </c>
      <c r="I448" s="217">
        <f t="shared" si="33"/>
        <v>-8.25</v>
      </c>
      <c r="J448" s="217">
        <f t="shared" si="33"/>
        <v>-7.8200000000000074</v>
      </c>
      <c r="K448" s="217">
        <f t="shared" si="33"/>
        <v>-8.8199999999999932</v>
      </c>
      <c r="L448" s="217">
        <f t="shared" si="33"/>
        <v>-3.7299999999999898</v>
      </c>
      <c r="M448" s="217">
        <f t="shared" si="33"/>
        <v>-1.1299999999999955</v>
      </c>
      <c r="N448" s="61"/>
      <c r="O448" s="222"/>
      <c r="P448" s="306"/>
      <c r="Q448" s="506"/>
      <c r="R448" s="16"/>
      <c r="S448" s="16"/>
      <c r="T448" s="16"/>
      <c r="U448" s="16"/>
      <c r="V448" s="16"/>
      <c r="W448" s="16"/>
      <c r="X448" s="16"/>
      <c r="Y448" s="16"/>
      <c r="Z448" s="16"/>
      <c r="AA448" s="16"/>
      <c r="AB448" s="16"/>
      <c r="AC448" s="16"/>
      <c r="AD448" s="16"/>
    </row>
    <row r="449" spans="1:30" ht="12.75" customHeight="1">
      <c r="A449" s="422" t="s">
        <v>342</v>
      </c>
      <c r="B449" s="217">
        <f t="shared" ref="B449:M449" si="34">B410-B218</f>
        <v>-5.1000000000000085</v>
      </c>
      <c r="C449" s="217">
        <f t="shared" si="34"/>
        <v>-7.1600000000000108</v>
      </c>
      <c r="D449" s="217">
        <f t="shared" si="34"/>
        <v>-1.8299999999999983</v>
      </c>
      <c r="E449" s="217">
        <f t="shared" si="34"/>
        <v>-2.9900000000000091</v>
      </c>
      <c r="F449" s="217">
        <f t="shared" si="34"/>
        <v>-6.6900000000000119</v>
      </c>
      <c r="G449" s="217">
        <f t="shared" si="34"/>
        <v>-11.379999999999995</v>
      </c>
      <c r="H449" s="217">
        <f t="shared" si="34"/>
        <v>-9.8300000000000125</v>
      </c>
      <c r="I449" s="217">
        <f t="shared" si="34"/>
        <v>-14.415239999999997</v>
      </c>
      <c r="J449" s="217">
        <f t="shared" si="34"/>
        <v>-15.532380000000003</v>
      </c>
      <c r="K449" s="217">
        <f t="shared" si="34"/>
        <v>-17.155000000000001</v>
      </c>
      <c r="L449" s="217">
        <f t="shared" si="34"/>
        <v>-13.456189999999992</v>
      </c>
      <c r="M449" s="217">
        <f t="shared" si="34"/>
        <v>-12.36</v>
      </c>
      <c r="N449" s="61"/>
      <c r="O449" s="222"/>
      <c r="P449" s="306"/>
      <c r="Q449" s="506"/>
      <c r="R449" s="16"/>
      <c r="S449" s="16"/>
      <c r="T449" s="16"/>
      <c r="U449" s="16"/>
      <c r="V449" s="16"/>
      <c r="W449" s="16"/>
      <c r="X449" s="16"/>
      <c r="Y449" s="16"/>
      <c r="Z449" s="16"/>
      <c r="AA449" s="16"/>
      <c r="AB449" s="16"/>
      <c r="AC449" s="16"/>
      <c r="AD449" s="16"/>
    </row>
    <row r="450" spans="1:30" ht="12.75" customHeight="1">
      <c r="A450" s="549" t="s">
        <v>186</v>
      </c>
      <c r="B450" s="218">
        <f t="shared" ref="B450:M450" si="35">B411-B219</f>
        <v>-14.612609999999989</v>
      </c>
      <c r="C450" s="218">
        <f t="shared" si="35"/>
        <v>-9.8789500000000032</v>
      </c>
      <c r="D450" s="218">
        <f t="shared" si="35"/>
        <v>-5.3678300000000121</v>
      </c>
      <c r="E450" s="218">
        <f t="shared" si="35"/>
        <v>-4.2185699999999997</v>
      </c>
      <c r="F450" s="218">
        <f t="shared" si="35"/>
        <v>-4.5470000000000113</v>
      </c>
      <c r="G450" s="218">
        <f t="shared" si="35"/>
        <v>-7.6781000000000006</v>
      </c>
      <c r="H450" s="218">
        <f t="shared" si="35"/>
        <v>-3.967894736842112</v>
      </c>
      <c r="I450" s="218">
        <f t="shared" si="35"/>
        <v>-6.442859999999996</v>
      </c>
      <c r="J450" s="218">
        <f t="shared" si="35"/>
        <v>-6.7466666666666839</v>
      </c>
      <c r="K450" s="218">
        <f t="shared" si="35"/>
        <v>2.2269999999991796E-2</v>
      </c>
      <c r="L450" s="218">
        <f t="shared" si="35"/>
        <v>2.8425000000000011</v>
      </c>
      <c r="M450" s="218">
        <f t="shared" si="35"/>
        <v>9.3425000000000011</v>
      </c>
      <c r="N450" s="217"/>
      <c r="O450" s="350"/>
      <c r="P450" s="306"/>
      <c r="Q450" s="223"/>
      <c r="R450" s="16"/>
      <c r="S450" s="16"/>
      <c r="T450" s="16"/>
      <c r="U450" s="16"/>
      <c r="V450" s="16"/>
      <c r="W450" s="16"/>
      <c r="X450" s="16"/>
      <c r="Y450" s="16"/>
      <c r="Z450" s="16"/>
      <c r="AA450" s="16"/>
      <c r="AB450" s="16"/>
      <c r="AC450" s="16"/>
      <c r="AD450" s="16"/>
    </row>
    <row r="451" spans="1:30" ht="12.75" customHeight="1">
      <c r="A451" s="554" t="s">
        <v>223</v>
      </c>
      <c r="B451" s="218">
        <f t="shared" ref="B451:M451" si="36">B412-B220</f>
        <v>-2.4722700000000017</v>
      </c>
      <c r="C451" s="218">
        <f t="shared" si="36"/>
        <v>-3.0659999999999954</v>
      </c>
      <c r="D451" s="218">
        <f t="shared" si="36"/>
        <v>-4.0756500000000031</v>
      </c>
      <c r="E451" s="218">
        <f t="shared" si="36"/>
        <v>-4.9444999999999979</v>
      </c>
      <c r="F451" s="218">
        <f t="shared" si="36"/>
        <v>-7.1785699999999935</v>
      </c>
      <c r="G451" s="218">
        <f t="shared" si="36"/>
        <v>-8.460950000000004</v>
      </c>
      <c r="H451" s="218">
        <f t="shared" si="36"/>
        <v>-7.4131578947368268</v>
      </c>
      <c r="I451" s="218">
        <f t="shared" si="36"/>
        <v>3.054000000000002</v>
      </c>
      <c r="J451" s="218">
        <f t="shared" si="36"/>
        <v>3.8504800000000046</v>
      </c>
      <c r="K451" s="218">
        <f t="shared" si="36"/>
        <v>-2.0529999999999973</v>
      </c>
      <c r="L451" s="218">
        <f t="shared" si="36"/>
        <v>-5.9059000000000026</v>
      </c>
      <c r="M451" s="218">
        <f t="shared" si="36"/>
        <v>-0.50590000000000401</v>
      </c>
      <c r="N451" s="51"/>
      <c r="O451" s="15"/>
      <c r="P451" s="230"/>
      <c r="Q451" s="223"/>
      <c r="R451" s="16"/>
      <c r="S451" s="16"/>
      <c r="T451" s="16"/>
      <c r="U451" s="16"/>
      <c r="V451" s="16"/>
      <c r="W451" s="16"/>
      <c r="X451" s="16"/>
      <c r="Y451" s="16"/>
      <c r="Z451" s="16"/>
      <c r="AA451" s="16"/>
      <c r="AB451" s="16"/>
      <c r="AC451" s="16"/>
      <c r="AD451" s="16"/>
    </row>
    <row r="452" spans="1:30" ht="12.75" customHeight="1" thickBot="1">
      <c r="A452" s="548" t="s">
        <v>224</v>
      </c>
      <c r="B452" s="227">
        <f t="shared" ref="B452:M452" si="37">B413-B221</f>
        <v>-6.2509000000000015</v>
      </c>
      <c r="C452" s="227">
        <f t="shared" si="37"/>
        <v>-4.9033333300000095</v>
      </c>
      <c r="D452" s="227">
        <f t="shared" si="37"/>
        <v>-9.0868000000000038</v>
      </c>
      <c r="E452" s="227">
        <f t="shared" si="37"/>
        <v>-6.5634999999999977</v>
      </c>
      <c r="F452" s="227">
        <f t="shared" si="37"/>
        <v>-8.4475000000000051</v>
      </c>
      <c r="G452" s="227">
        <f t="shared" si="37"/>
        <v>-11.3947</v>
      </c>
      <c r="H452" s="227">
        <f t="shared" si="37"/>
        <v>-14.38000000000001</v>
      </c>
      <c r="I452" s="227">
        <f t="shared" si="37"/>
        <v>-16.777000000000001</v>
      </c>
      <c r="J452" s="227">
        <f t="shared" si="37"/>
        <v>-13.878569999999996</v>
      </c>
      <c r="K452" s="227">
        <f t="shared" si="37"/>
        <v>-15.337999999999994</v>
      </c>
      <c r="L452" s="227">
        <f t="shared" si="37"/>
        <v>-14.72999999999999</v>
      </c>
      <c r="M452" s="227">
        <f t="shared" si="37"/>
        <v>-12.986000000000004</v>
      </c>
      <c r="N452" s="51"/>
      <c r="O452" s="15"/>
      <c r="P452" s="230"/>
      <c r="Q452" s="223"/>
      <c r="R452" s="16"/>
      <c r="S452" s="16"/>
      <c r="T452" s="16"/>
      <c r="U452" s="16"/>
      <c r="V452" s="16"/>
      <c r="W452" s="16"/>
      <c r="X452" s="16"/>
      <c r="Y452" s="16"/>
      <c r="Z452" s="16"/>
      <c r="AA452" s="16"/>
      <c r="AB452" s="16"/>
      <c r="AC452" s="16"/>
      <c r="AD452" s="16"/>
    </row>
    <row r="453" spans="1:30" ht="12.75" customHeight="1">
      <c r="A453" s="554"/>
      <c r="B453" s="218"/>
      <c r="C453" s="218"/>
      <c r="D453" s="218"/>
      <c r="E453" s="218"/>
      <c r="F453" s="218"/>
      <c r="G453" s="218"/>
      <c r="H453" s="218"/>
      <c r="I453" s="11"/>
      <c r="J453" s="11"/>
      <c r="K453" s="11"/>
      <c r="L453" s="11"/>
      <c r="M453" s="11"/>
      <c r="N453" s="51"/>
      <c r="O453" s="15"/>
      <c r="P453" s="230"/>
      <c r="Q453" s="223"/>
      <c r="R453" s="16"/>
      <c r="S453" s="16"/>
      <c r="T453" s="16"/>
      <c r="U453" s="16"/>
      <c r="V453" s="16"/>
      <c r="W453" s="16"/>
      <c r="X453" s="16"/>
      <c r="Y453" s="16"/>
      <c r="Z453" s="16"/>
      <c r="AA453" s="16"/>
      <c r="AB453" s="16"/>
      <c r="AC453" s="16"/>
      <c r="AD453" s="16"/>
    </row>
    <row r="454" spans="1:30" ht="12" customHeight="1" thickBot="1">
      <c r="A454" s="9" t="s">
        <v>359</v>
      </c>
      <c r="B454" s="9"/>
      <c r="C454" s="9"/>
      <c r="D454" s="9"/>
      <c r="E454" s="9"/>
      <c r="F454" s="9"/>
      <c r="G454" s="9"/>
      <c r="H454" s="9"/>
      <c r="I454" s="60"/>
      <c r="J454" s="60"/>
      <c r="K454" s="60"/>
      <c r="L454" s="60"/>
      <c r="M454" s="60"/>
      <c r="N454" s="60"/>
      <c r="O454" s="219"/>
      <c r="P454" s="230"/>
      <c r="Q454" s="223"/>
      <c r="R454" s="16"/>
      <c r="S454" s="16"/>
      <c r="T454" s="16"/>
      <c r="U454" s="16"/>
      <c r="V454" s="16"/>
      <c r="W454" s="16"/>
      <c r="X454" s="16"/>
      <c r="Y454" s="16"/>
      <c r="Z454" s="16"/>
      <c r="AA454" s="16"/>
      <c r="AB454" s="16"/>
      <c r="AC454" s="16"/>
      <c r="AD454" s="16"/>
    </row>
    <row r="455" spans="1:30" ht="12.75" customHeight="1" thickBot="1">
      <c r="A455" s="193" t="s">
        <v>101</v>
      </c>
      <c r="B455" s="699" t="s">
        <v>241</v>
      </c>
      <c r="C455" s="654" t="s">
        <v>34</v>
      </c>
      <c r="D455" s="654"/>
      <c r="E455" s="654"/>
      <c r="F455" s="654"/>
      <c r="G455" s="654"/>
      <c r="H455" s="654"/>
      <c r="I455" s="654"/>
      <c r="J455" s="654"/>
      <c r="K455" s="654"/>
      <c r="L455" s="654"/>
      <c r="M455" s="654"/>
      <c r="N455" s="654"/>
      <c r="O455" s="219"/>
      <c r="P455" s="230"/>
      <c r="Q455" s="223"/>
      <c r="R455" s="16"/>
      <c r="S455" s="16"/>
      <c r="T455" s="16"/>
      <c r="U455" s="16"/>
      <c r="V455" s="16"/>
      <c r="W455" s="16"/>
      <c r="X455" s="16"/>
      <c r="Y455" s="16"/>
      <c r="Z455" s="16"/>
      <c r="AA455" s="16"/>
      <c r="AB455" s="16"/>
      <c r="AC455" s="16"/>
      <c r="AD455" s="16"/>
    </row>
    <row r="456" spans="1:30" ht="12.75" customHeight="1" thickBot="1">
      <c r="A456" s="216" t="s">
        <v>52</v>
      </c>
      <c r="B456" s="700"/>
      <c r="C456" s="367" t="s">
        <v>128</v>
      </c>
      <c r="D456" s="367" t="s">
        <v>100</v>
      </c>
      <c r="E456" s="367" t="s">
        <v>70</v>
      </c>
      <c r="F456" s="367" t="s">
        <v>124</v>
      </c>
      <c r="G456" s="367" t="s">
        <v>121</v>
      </c>
      <c r="H456" s="367" t="s">
        <v>125</v>
      </c>
      <c r="I456" s="367" t="s">
        <v>129</v>
      </c>
      <c r="J456" s="367" t="s">
        <v>122</v>
      </c>
      <c r="K456" s="367" t="s">
        <v>126</v>
      </c>
      <c r="L456" s="367" t="s">
        <v>27</v>
      </c>
      <c r="M456" s="367" t="s">
        <v>127</v>
      </c>
      <c r="N456" s="367" t="s">
        <v>28</v>
      </c>
      <c r="O456" s="219"/>
      <c r="P456" s="230"/>
      <c r="Q456" s="223"/>
      <c r="R456" s="16"/>
      <c r="S456" s="16"/>
      <c r="T456" s="16"/>
      <c r="U456" s="16"/>
      <c r="V456" s="16"/>
      <c r="W456" s="16"/>
      <c r="X456" s="16"/>
      <c r="Y456" s="16"/>
      <c r="Z456" s="16"/>
      <c r="AA456" s="16"/>
      <c r="AB456" s="16"/>
      <c r="AC456" s="16"/>
      <c r="AD456" s="16"/>
    </row>
    <row r="457" spans="1:30" ht="12.75" customHeight="1">
      <c r="A457" s="61"/>
      <c r="B457" s="61"/>
      <c r="C457" s="655" t="s">
        <v>159</v>
      </c>
      <c r="D457" s="656"/>
      <c r="E457" s="656"/>
      <c r="F457" s="656"/>
      <c r="G457" s="656"/>
      <c r="H457" s="656"/>
      <c r="I457" s="656"/>
      <c r="J457" s="656"/>
      <c r="K457" s="656"/>
      <c r="L457" s="656"/>
      <c r="M457" s="656"/>
      <c r="N457" s="656"/>
      <c r="O457" s="219"/>
      <c r="P457" s="230"/>
      <c r="Q457" s="223"/>
      <c r="R457" s="16"/>
      <c r="S457" s="16"/>
      <c r="T457" s="16"/>
      <c r="U457" s="16"/>
      <c r="V457" s="16"/>
      <c r="W457" s="16"/>
      <c r="X457" s="16"/>
      <c r="Y457" s="16"/>
      <c r="Z457" s="16"/>
      <c r="AA457" s="16"/>
      <c r="AB457" s="16"/>
      <c r="AC457" s="16"/>
      <c r="AD457" s="16"/>
    </row>
    <row r="458" spans="1:30" ht="12.75" customHeight="1">
      <c r="A458" s="212" t="s">
        <v>137</v>
      </c>
      <c r="B458" s="322" t="s">
        <v>162</v>
      </c>
      <c r="C458" s="273">
        <f t="shared" ref="C458:N458" si="38">SUM(SUM(B419:B425)-MAX(B419:B425)-MIN(B419:B425))/5</f>
        <v>-6.900000000000003</v>
      </c>
      <c r="D458" s="273">
        <f t="shared" si="38"/>
        <v>-5.8040000000000038</v>
      </c>
      <c r="E458" s="273">
        <f t="shared" si="38"/>
        <v>-2.8659999999999983</v>
      </c>
      <c r="F458" s="273">
        <f t="shared" si="38"/>
        <v>-3.0559999999999987</v>
      </c>
      <c r="G458" s="273">
        <f t="shared" si="38"/>
        <v>-5.1940000000000008</v>
      </c>
      <c r="H458" s="273">
        <f t="shared" si="38"/>
        <v>-6.3159999999999972</v>
      </c>
      <c r="I458" s="273">
        <f t="shared" si="38"/>
        <v>-7.4479999999999986</v>
      </c>
      <c r="J458" s="273">
        <f t="shared" si="38"/>
        <v>-7.0680000000000023</v>
      </c>
      <c r="K458" s="273">
        <f t="shared" si="38"/>
        <v>-7.6619999999999973</v>
      </c>
      <c r="L458" s="273">
        <f t="shared" si="38"/>
        <v>-9.1639999999999979</v>
      </c>
      <c r="M458" s="273">
        <f t="shared" si="38"/>
        <v>-9.7879999999999967</v>
      </c>
      <c r="N458" s="273">
        <f t="shared" si="38"/>
        <v>-11.040000000000003</v>
      </c>
      <c r="O458" s="219"/>
      <c r="P458" s="230"/>
      <c r="Q458" s="223"/>
      <c r="R458" s="16"/>
      <c r="S458" s="16"/>
      <c r="T458" s="16"/>
      <c r="U458" s="16"/>
      <c r="V458" s="16"/>
      <c r="W458" s="16"/>
      <c r="X458" s="16"/>
      <c r="Y458" s="16"/>
      <c r="Z458" s="16"/>
      <c r="AA458" s="16"/>
      <c r="AB458" s="16"/>
      <c r="AC458" s="16"/>
      <c r="AD458" s="16"/>
    </row>
    <row r="459" spans="1:30" ht="12.75" customHeight="1">
      <c r="A459" s="61" t="s">
        <v>90</v>
      </c>
      <c r="B459" s="322" t="s">
        <v>163</v>
      </c>
      <c r="C459" s="273">
        <f t="shared" ref="C459:N459" si="39">SUM(SUM(B420:B426)-MAX(B420:B426)-MIN(B420:B426))/5</f>
        <v>-4.6320000000000032</v>
      </c>
      <c r="D459" s="273">
        <f t="shared" si="39"/>
        <v>-4.9120000000000017</v>
      </c>
      <c r="E459" s="273">
        <f t="shared" si="39"/>
        <v>-2.9339999999999988</v>
      </c>
      <c r="F459" s="273">
        <f t="shared" si="39"/>
        <v>-3.537999999999998</v>
      </c>
      <c r="G459" s="273">
        <f t="shared" si="39"/>
        <v>-6.3420000000000032</v>
      </c>
      <c r="H459" s="273">
        <f t="shared" si="39"/>
        <v>-7.8259999999999978</v>
      </c>
      <c r="I459" s="273">
        <f t="shared" si="39"/>
        <v>-9.6079999999999988</v>
      </c>
      <c r="J459" s="273">
        <f t="shared" si="39"/>
        <v>-9.01</v>
      </c>
      <c r="K459" s="273">
        <f t="shared" si="39"/>
        <v>-10.057999999999998</v>
      </c>
      <c r="L459" s="273">
        <f t="shared" si="39"/>
        <v>-11.794</v>
      </c>
      <c r="M459" s="273">
        <f t="shared" si="39"/>
        <v>-12.422000000000001</v>
      </c>
      <c r="N459" s="273">
        <f t="shared" si="39"/>
        <v>-13.348000000000003</v>
      </c>
      <c r="O459" s="219"/>
      <c r="P459" s="230"/>
      <c r="Q459" s="223"/>
      <c r="R459" s="16"/>
      <c r="S459" s="16"/>
      <c r="T459" s="16"/>
      <c r="U459" s="16"/>
      <c r="V459" s="16"/>
      <c r="W459" s="16"/>
      <c r="X459" s="16"/>
      <c r="Y459" s="16"/>
      <c r="Z459" s="16"/>
      <c r="AA459" s="16"/>
      <c r="AB459" s="16"/>
      <c r="AC459" s="16"/>
      <c r="AD459" s="16"/>
    </row>
    <row r="460" spans="1:30" ht="12.75" customHeight="1">
      <c r="A460" s="61" t="s">
        <v>91</v>
      </c>
      <c r="B460" s="322" t="s">
        <v>164</v>
      </c>
      <c r="C460" s="273">
        <f t="shared" ref="C460:N460" si="40">SUM(SUM(B421:B427)-MAX(B421:B427)-MIN(B421:B427))/5</f>
        <v>-5.908000000000003</v>
      </c>
      <c r="D460" s="273">
        <f t="shared" si="40"/>
        <v>-6.4200000000000035</v>
      </c>
      <c r="E460" s="273">
        <f t="shared" si="40"/>
        <v>-4.7000000000000011</v>
      </c>
      <c r="F460" s="273">
        <f t="shared" si="40"/>
        <v>-5.298</v>
      </c>
      <c r="G460" s="273">
        <f t="shared" si="40"/>
        <v>-7.1860000000000026</v>
      </c>
      <c r="H460" s="273">
        <f t="shared" si="40"/>
        <v>-8.3919999999999977</v>
      </c>
      <c r="I460" s="273">
        <f t="shared" si="40"/>
        <v>-10.137999999999995</v>
      </c>
      <c r="J460" s="273">
        <f t="shared" si="40"/>
        <v>-9.272000000000002</v>
      </c>
      <c r="K460" s="273">
        <f t="shared" si="40"/>
        <v>-10.057999999999998</v>
      </c>
      <c r="L460" s="273">
        <f t="shared" si="40"/>
        <v>-11.302000000000001</v>
      </c>
      <c r="M460" s="273">
        <f t="shared" si="40"/>
        <v>-11.241999999999999</v>
      </c>
      <c r="N460" s="273">
        <f t="shared" si="40"/>
        <v>-12.742000000000001</v>
      </c>
      <c r="O460" s="219"/>
      <c r="P460" s="230"/>
      <c r="Q460" s="223"/>
      <c r="R460" s="16"/>
      <c r="S460" s="16"/>
      <c r="T460" s="16"/>
      <c r="U460" s="16"/>
      <c r="V460" s="16"/>
      <c r="W460" s="16"/>
      <c r="X460" s="16"/>
      <c r="Y460" s="16"/>
      <c r="Z460" s="16"/>
      <c r="AA460" s="16"/>
      <c r="AB460" s="16"/>
      <c r="AC460" s="16"/>
      <c r="AD460" s="16"/>
    </row>
    <row r="461" spans="1:30" ht="12.75" customHeight="1">
      <c r="A461" s="61" t="s">
        <v>92</v>
      </c>
      <c r="B461" s="322" t="s">
        <v>165</v>
      </c>
      <c r="C461" s="273">
        <f t="shared" ref="C461:N461" si="41">SUM(SUM(B422:B428)-MAX(B422:B428)-MIN(B422:B428))/5</f>
        <v>-4.2760000000000007</v>
      </c>
      <c r="D461" s="273">
        <f t="shared" si="41"/>
        <v>-5.1300000000000026</v>
      </c>
      <c r="E461" s="273">
        <f t="shared" si="41"/>
        <v>-3.5700000000000003</v>
      </c>
      <c r="F461" s="273">
        <f t="shared" si="41"/>
        <v>-4.5219999999999985</v>
      </c>
      <c r="G461" s="273">
        <f t="shared" si="41"/>
        <v>-7.1280000000000028</v>
      </c>
      <c r="H461" s="273">
        <f t="shared" si="41"/>
        <v>-8.4299999999999944</v>
      </c>
      <c r="I461" s="273">
        <f t="shared" si="41"/>
        <v>-9.8559999999999981</v>
      </c>
      <c r="J461" s="273">
        <f t="shared" si="41"/>
        <v>-8.9619999999999997</v>
      </c>
      <c r="K461" s="273">
        <f t="shared" si="41"/>
        <v>-9.5779999999999976</v>
      </c>
      <c r="L461" s="273">
        <f t="shared" si="41"/>
        <v>-10.414000000000001</v>
      </c>
      <c r="M461" s="273">
        <f t="shared" si="41"/>
        <v>-8.7960000000000029</v>
      </c>
      <c r="N461" s="273">
        <f t="shared" si="41"/>
        <v>-10.196000000000002</v>
      </c>
      <c r="O461" s="219"/>
      <c r="P461" s="230"/>
      <c r="Q461" s="223"/>
      <c r="R461" s="16"/>
      <c r="S461" s="16"/>
      <c r="T461" s="16"/>
      <c r="U461" s="16"/>
      <c r="V461" s="16"/>
      <c r="W461" s="16"/>
      <c r="X461" s="16"/>
      <c r="Y461" s="16"/>
      <c r="Z461" s="16"/>
      <c r="AA461" s="16"/>
      <c r="AB461" s="16"/>
      <c r="AC461" s="16"/>
      <c r="AD461" s="16"/>
    </row>
    <row r="462" spans="1:30" ht="12.75" customHeight="1">
      <c r="A462" s="61" t="s">
        <v>93</v>
      </c>
      <c r="B462" s="322" t="s">
        <v>166</v>
      </c>
      <c r="C462" s="273">
        <f t="shared" ref="C462:N462" si="42">SUM(SUM(B423:B429)-MAX(B423:B429)-MIN(B423:B429))/5</f>
        <v>-4.2080000000000002</v>
      </c>
      <c r="D462" s="273">
        <f t="shared" si="42"/>
        <v>-3.9500000000000015</v>
      </c>
      <c r="E462" s="273">
        <f t="shared" si="42"/>
        <v>-2.8500000000000014</v>
      </c>
      <c r="F462" s="273">
        <f t="shared" si="42"/>
        <v>-3.9759999999999978</v>
      </c>
      <c r="G462" s="273">
        <f t="shared" si="42"/>
        <v>-6.1980000000000022</v>
      </c>
      <c r="H462" s="273">
        <f t="shared" si="42"/>
        <v>-7.0459999999999923</v>
      </c>
      <c r="I462" s="273">
        <f t="shared" si="42"/>
        <v>-7.6559999999999988</v>
      </c>
      <c r="J462" s="273">
        <f t="shared" si="42"/>
        <v>-6.9940000000000024</v>
      </c>
      <c r="K462" s="273">
        <f t="shared" si="42"/>
        <v>-6.886000000000001</v>
      </c>
      <c r="L462" s="273">
        <f t="shared" si="42"/>
        <v>-7.344000000000003</v>
      </c>
      <c r="M462" s="273">
        <f t="shared" si="42"/>
        <v>-7.0359999999999987</v>
      </c>
      <c r="N462" s="273">
        <f t="shared" si="42"/>
        <v>-8.5359999999999978</v>
      </c>
      <c r="O462" s="219"/>
      <c r="P462" s="230"/>
      <c r="Q462" s="223"/>
      <c r="R462" s="16"/>
      <c r="S462" s="16"/>
      <c r="T462" s="16"/>
      <c r="U462" s="16"/>
      <c r="V462" s="16"/>
      <c r="W462" s="16"/>
      <c r="X462" s="16"/>
      <c r="Y462" s="16"/>
      <c r="Z462" s="16"/>
      <c r="AA462" s="16"/>
      <c r="AB462" s="16"/>
      <c r="AC462" s="16"/>
      <c r="AD462" s="16"/>
    </row>
    <row r="463" spans="1:30" ht="12.75" customHeight="1">
      <c r="A463" s="61" t="s">
        <v>94</v>
      </c>
      <c r="B463" s="322" t="s">
        <v>167</v>
      </c>
      <c r="C463" s="273">
        <f t="shared" ref="C463:N463" si="43">SUM(SUM(B424:B430)-MAX(B424:B430)-MIN(B424:B430))/5</f>
        <v>-5.4260000000000002</v>
      </c>
      <c r="D463" s="273">
        <f t="shared" si="43"/>
        <v>-4.8360000000000003</v>
      </c>
      <c r="E463" s="273">
        <f t="shared" si="43"/>
        <v>-3.6180000000000008</v>
      </c>
      <c r="F463" s="273">
        <f t="shared" si="43"/>
        <v>-3.9759999999999978</v>
      </c>
      <c r="G463" s="273">
        <f t="shared" si="43"/>
        <v>-6.1980000000000022</v>
      </c>
      <c r="H463" s="273">
        <f t="shared" si="43"/>
        <v>-7.0459999999999923</v>
      </c>
      <c r="I463" s="273">
        <f t="shared" si="43"/>
        <v>-7.6739999999999977</v>
      </c>
      <c r="J463" s="273">
        <f t="shared" si="43"/>
        <v>-7.0500000000000025</v>
      </c>
      <c r="K463" s="273">
        <f t="shared" si="43"/>
        <v>-6.4739999999999993</v>
      </c>
      <c r="L463" s="273">
        <f t="shared" si="43"/>
        <v>-6.7440000000000024</v>
      </c>
      <c r="M463" s="273">
        <f t="shared" si="43"/>
        <v>-6.3179999999999978</v>
      </c>
      <c r="N463" s="273">
        <f t="shared" si="43"/>
        <v>-8.0719999999999974</v>
      </c>
      <c r="O463" s="219"/>
      <c r="P463" s="230"/>
      <c r="Q463" s="223"/>
      <c r="R463" s="16"/>
      <c r="S463" s="16"/>
      <c r="T463" s="16"/>
      <c r="U463" s="16"/>
      <c r="V463" s="16"/>
      <c r="W463" s="16"/>
      <c r="X463" s="16"/>
      <c r="Y463" s="16"/>
      <c r="Z463" s="16"/>
      <c r="AA463" s="16"/>
      <c r="AB463" s="16"/>
      <c r="AC463" s="16"/>
      <c r="AD463" s="16"/>
    </row>
    <row r="464" spans="1:30" ht="12.75" customHeight="1">
      <c r="A464" s="61" t="s">
        <v>95</v>
      </c>
      <c r="B464" s="322" t="s">
        <v>168</v>
      </c>
      <c r="C464" s="273">
        <f t="shared" ref="C464:N464" si="44">SUM(SUM(B425:B431)-MAX(B425:B431)-MIN(B425:B431))/5</f>
        <v>-4.2080000000000002</v>
      </c>
      <c r="D464" s="273">
        <f t="shared" si="44"/>
        <v>-5.1679999999999993</v>
      </c>
      <c r="E464" s="273">
        <f t="shared" si="44"/>
        <v>-4.5240000000000009</v>
      </c>
      <c r="F464" s="273">
        <f t="shared" si="44"/>
        <v>-4.5279999999999987</v>
      </c>
      <c r="G464" s="273">
        <f t="shared" si="44"/>
        <v>-6.7660000000000009</v>
      </c>
      <c r="H464" s="273">
        <f t="shared" si="44"/>
        <v>-7.9159999999999924</v>
      </c>
      <c r="I464" s="273">
        <f t="shared" si="44"/>
        <v>-8.0219999999999985</v>
      </c>
      <c r="J464" s="273">
        <f t="shared" si="44"/>
        <v>-8.4860000000000007</v>
      </c>
      <c r="K464" s="273">
        <f t="shared" si="44"/>
        <v>-7.4120000000000008</v>
      </c>
      <c r="L464" s="273">
        <f t="shared" si="44"/>
        <v>-8.0720000000000027</v>
      </c>
      <c r="M464" s="273">
        <f t="shared" si="44"/>
        <v>-7.5919999999999987</v>
      </c>
      <c r="N464" s="273">
        <f t="shared" si="44"/>
        <v>-8.6260000000000012</v>
      </c>
      <c r="O464" s="219"/>
      <c r="P464" s="230"/>
      <c r="Q464" s="223"/>
      <c r="R464" s="16"/>
      <c r="S464" s="16"/>
      <c r="T464" s="16"/>
      <c r="U464" s="16"/>
      <c r="V464" s="16"/>
      <c r="W464" s="16"/>
      <c r="X464" s="16"/>
      <c r="Y464" s="16"/>
      <c r="Z464" s="16"/>
      <c r="AA464" s="16"/>
      <c r="AB464" s="16"/>
      <c r="AC464" s="16"/>
      <c r="AD464" s="16"/>
    </row>
    <row r="465" spans="1:30" ht="12.75" customHeight="1">
      <c r="A465" s="61" t="s">
        <v>96</v>
      </c>
      <c r="B465" s="322" t="s">
        <v>169</v>
      </c>
      <c r="C465" s="273">
        <f t="shared" ref="C465:N465" si="45">SUM(SUM(B426:B432)-MAX(B426:B432)-MIN(B426:B432))/5</f>
        <v>-5.0120000000000005</v>
      </c>
      <c r="D465" s="273">
        <f t="shared" si="45"/>
        <v>-6.661999999999999</v>
      </c>
      <c r="E465" s="273">
        <f t="shared" si="45"/>
        <v>-4.9600000000000009</v>
      </c>
      <c r="F465" s="273">
        <f t="shared" si="45"/>
        <v>-4.7819999999999991</v>
      </c>
      <c r="G465" s="273">
        <f t="shared" si="45"/>
        <v>-6.6340000000000021</v>
      </c>
      <c r="H465" s="273">
        <f t="shared" si="45"/>
        <v>-7.9459999999999935</v>
      </c>
      <c r="I465" s="273">
        <f t="shared" si="45"/>
        <v>-7.5380000000000011</v>
      </c>
      <c r="J465" s="273">
        <f t="shared" si="45"/>
        <v>-8.3160000000000043</v>
      </c>
      <c r="K465" s="273">
        <f t="shared" si="45"/>
        <v>-5.4879999999999995</v>
      </c>
      <c r="L465" s="273">
        <f t="shared" si="45"/>
        <v>-6.1020000000000012</v>
      </c>
      <c r="M465" s="273">
        <f t="shared" si="45"/>
        <v>-5.0659999999999998</v>
      </c>
      <c r="N465" s="273">
        <f t="shared" si="45"/>
        <v>-5.240000000000002</v>
      </c>
      <c r="O465" s="219"/>
      <c r="P465" s="230"/>
      <c r="Q465" s="223"/>
      <c r="R465" s="16"/>
      <c r="S465" s="16"/>
      <c r="T465" s="16"/>
      <c r="U465" s="16"/>
      <c r="V465" s="16"/>
      <c r="W465" s="16"/>
      <c r="X465" s="16"/>
      <c r="Y465" s="16"/>
      <c r="Z465" s="16"/>
      <c r="AA465" s="16"/>
      <c r="AB465" s="16"/>
      <c r="AC465" s="16"/>
      <c r="AD465" s="16"/>
    </row>
    <row r="466" spans="1:30" ht="12.75" customHeight="1">
      <c r="A466" s="61" t="s">
        <v>97</v>
      </c>
      <c r="B466" s="322" t="s">
        <v>170</v>
      </c>
      <c r="C466" s="273">
        <f t="shared" ref="C466:N466" si="46">SUM(SUM(B427:B433)-MAX(B427:B433)-MIN(B427:B433))/5</f>
        <v>-4.7919999999999998</v>
      </c>
      <c r="D466" s="273">
        <f t="shared" si="46"/>
        <v>-6.2640000000000002</v>
      </c>
      <c r="E466" s="273">
        <f t="shared" si="46"/>
        <v>-4.7980000000000018</v>
      </c>
      <c r="F466" s="273">
        <f t="shared" si="46"/>
        <v>-4.8599999999999994</v>
      </c>
      <c r="G466" s="273">
        <f t="shared" si="46"/>
        <v>-6.2140000000000031</v>
      </c>
      <c r="H466" s="273">
        <f t="shared" si="46"/>
        <v>-7.4679999999999938</v>
      </c>
      <c r="I466" s="273">
        <f t="shared" si="46"/>
        <v>-7.1139999999999999</v>
      </c>
      <c r="J466" s="273">
        <f t="shared" si="46"/>
        <v>-7.6000000000000032</v>
      </c>
      <c r="K466" s="273">
        <f t="shared" si="46"/>
        <v>-5.0699999999999985</v>
      </c>
      <c r="L466" s="273">
        <f t="shared" si="46"/>
        <v>-5.2300000000000013</v>
      </c>
      <c r="M466" s="273">
        <f t="shared" si="46"/>
        <v>-4.3139999999999983</v>
      </c>
      <c r="N466" s="273">
        <f t="shared" si="46"/>
        <v>-4.7860000000000031</v>
      </c>
      <c r="O466" s="219"/>
      <c r="P466" s="230"/>
      <c r="Q466" s="414"/>
      <c r="R466" s="16"/>
      <c r="S466" s="16"/>
      <c r="T466" s="16"/>
      <c r="U466" s="16"/>
      <c r="V466" s="16"/>
      <c r="W466" s="16"/>
      <c r="X466" s="16"/>
      <c r="Y466" s="16"/>
      <c r="Z466" s="16"/>
      <c r="AA466" s="16"/>
      <c r="AB466" s="16"/>
      <c r="AC466" s="16"/>
      <c r="AD466" s="16"/>
    </row>
    <row r="467" spans="1:30" ht="12.75" customHeight="1">
      <c r="A467" s="61" t="s">
        <v>98</v>
      </c>
      <c r="B467" s="322" t="s">
        <v>171</v>
      </c>
      <c r="C467" s="273">
        <f t="shared" ref="C467:N467" si="47">SUM(SUM(B428:B434)-MAX(B428:B434)-MIN(B428:B434))/5</f>
        <v>-5.5519999999999996</v>
      </c>
      <c r="D467" s="273">
        <f t="shared" si="47"/>
        <v>-5.0180000000000007</v>
      </c>
      <c r="E467" s="273">
        <f t="shared" si="47"/>
        <v>-4.25</v>
      </c>
      <c r="F467" s="273">
        <f t="shared" si="47"/>
        <v>-4.4919999999999982</v>
      </c>
      <c r="G467" s="273">
        <f t="shared" si="47"/>
        <v>-5.8240000000000025</v>
      </c>
      <c r="H467" s="273">
        <f t="shared" si="47"/>
        <v>-7.0179999999999954</v>
      </c>
      <c r="I467" s="273">
        <f t="shared" si="47"/>
        <v>-6.2680000000000007</v>
      </c>
      <c r="J467" s="273">
        <f t="shared" si="47"/>
        <v>-8.0940000000000012</v>
      </c>
      <c r="K467" s="273">
        <f t="shared" si="47"/>
        <v>-6.1239999999999997</v>
      </c>
      <c r="L467" s="273">
        <f t="shared" si="47"/>
        <v>-5.4640000000000013</v>
      </c>
      <c r="M467" s="273">
        <f t="shared" si="47"/>
        <v>-5.9159999999999995</v>
      </c>
      <c r="N467" s="273">
        <f t="shared" si="47"/>
        <v>-5.634000000000003</v>
      </c>
      <c r="O467" s="219"/>
      <c r="P467" s="230"/>
      <c r="Q467" s="223"/>
      <c r="R467" s="16"/>
      <c r="S467" s="16"/>
      <c r="T467" s="16"/>
      <c r="U467" s="16"/>
      <c r="V467" s="16"/>
      <c r="W467" s="16"/>
      <c r="X467" s="16"/>
      <c r="Y467" s="16"/>
      <c r="Z467" s="16"/>
      <c r="AA467" s="16"/>
      <c r="AB467" s="16"/>
      <c r="AC467" s="16"/>
      <c r="AD467" s="16"/>
    </row>
    <row r="468" spans="1:30" ht="12.75" customHeight="1">
      <c r="A468" s="51" t="s">
        <v>99</v>
      </c>
      <c r="B468" s="322" t="s">
        <v>172</v>
      </c>
      <c r="C468" s="273">
        <f t="shared" ref="C468:N468" si="48">SUM(SUM(B429:B435)-MAX(B429:B435)-MIN(B429:B435))/5</f>
        <v>-7.2200000000000006</v>
      </c>
      <c r="D468" s="273">
        <f t="shared" si="48"/>
        <v>-5.8199999999999985</v>
      </c>
      <c r="E468" s="273">
        <f t="shared" si="48"/>
        <v>-5.0580000000000025</v>
      </c>
      <c r="F468" s="273">
        <f t="shared" si="48"/>
        <v>-5.3</v>
      </c>
      <c r="G468" s="273">
        <f t="shared" si="48"/>
        <v>-6.0880000000000036</v>
      </c>
      <c r="H468" s="273">
        <f t="shared" si="48"/>
        <v>-8.1199999999999957</v>
      </c>
      <c r="I468" s="273">
        <f t="shared" si="48"/>
        <v>-6.3820000000000006</v>
      </c>
      <c r="J468" s="273">
        <f t="shared" si="48"/>
        <v>-8.0400000000000009</v>
      </c>
      <c r="K468" s="273">
        <f t="shared" si="48"/>
        <v>-5.5920000000000005</v>
      </c>
      <c r="L468" s="273">
        <f t="shared" si="48"/>
        <v>-5.2739999999999991</v>
      </c>
      <c r="M468" s="273">
        <f t="shared" si="48"/>
        <v>-4.8019999999999969</v>
      </c>
      <c r="N468" s="273">
        <f t="shared" si="48"/>
        <v>-4.7600000000000025</v>
      </c>
      <c r="O468" s="219"/>
      <c r="P468" s="230"/>
      <c r="Q468" s="223"/>
      <c r="R468" s="16"/>
      <c r="S468" s="16"/>
      <c r="T468" s="16"/>
      <c r="U468" s="16"/>
      <c r="V468" s="16"/>
      <c r="W468" s="16"/>
      <c r="X468" s="16"/>
      <c r="Y468" s="16"/>
      <c r="Z468" s="16"/>
      <c r="AA468" s="16"/>
      <c r="AB468" s="16"/>
      <c r="AC468" s="16"/>
      <c r="AD468" s="16"/>
    </row>
    <row r="469" spans="1:30" ht="12.75" customHeight="1">
      <c r="A469" s="187" t="s">
        <v>18</v>
      </c>
      <c r="B469" s="322" t="s">
        <v>173</v>
      </c>
      <c r="C469" s="273">
        <f t="shared" ref="C469:N469" si="49">SUM(SUM(B430:B436)-MAX(B430:B436)-MIN(B430:B436))/5</f>
        <v>-5.6240000000000006</v>
      </c>
      <c r="D469" s="273">
        <f t="shared" si="49"/>
        <v>-5.3059999999999992</v>
      </c>
      <c r="E469" s="273">
        <f t="shared" si="49"/>
        <v>-4.7460000000000013</v>
      </c>
      <c r="F469" s="273">
        <f t="shared" si="49"/>
        <v>-5.2080000000000011</v>
      </c>
      <c r="G469" s="273">
        <f t="shared" si="49"/>
        <v>-6.0740000000000034</v>
      </c>
      <c r="H469" s="273">
        <f t="shared" si="49"/>
        <v>-8.5899999999999981</v>
      </c>
      <c r="I469" s="273">
        <f t="shared" si="49"/>
        <v>-6.9940000000000015</v>
      </c>
      <c r="J469" s="273">
        <f t="shared" si="49"/>
        <v>-9.3300000000000018</v>
      </c>
      <c r="K469" s="273">
        <f t="shared" si="49"/>
        <v>-7.6860000000000017</v>
      </c>
      <c r="L469" s="273">
        <f t="shared" si="49"/>
        <v>-7.2239999999999993</v>
      </c>
      <c r="M469" s="273">
        <f t="shared" si="49"/>
        <v>-4.847999999999999</v>
      </c>
      <c r="N469" s="273">
        <f t="shared" si="49"/>
        <v>-4.6920000000000019</v>
      </c>
      <c r="O469" s="219"/>
      <c r="P469" s="230"/>
      <c r="Q469" s="223"/>
      <c r="R469" s="16"/>
      <c r="S469" s="16"/>
      <c r="T469" s="16"/>
      <c r="U469" s="16"/>
      <c r="V469" s="16"/>
      <c r="W469" s="16"/>
      <c r="X469" s="16"/>
      <c r="Y469" s="16"/>
      <c r="Z469" s="16"/>
      <c r="AA469" s="16"/>
      <c r="AB469" s="16"/>
      <c r="AC469" s="16"/>
      <c r="AD469" s="16"/>
    </row>
    <row r="470" spans="1:30" ht="12.75" customHeight="1">
      <c r="A470" s="187" t="s">
        <v>19</v>
      </c>
      <c r="B470" s="322" t="s">
        <v>174</v>
      </c>
      <c r="C470" s="273">
        <f t="shared" ref="C470:N470" si="50">SUM(SUM(B431:B437)-MAX(B431:B437)-MIN(B431:B437))/5</f>
        <v>-5.35</v>
      </c>
      <c r="D470" s="273">
        <f t="shared" si="50"/>
        <v>-5.0359999999999987</v>
      </c>
      <c r="E470" s="273">
        <f t="shared" si="50"/>
        <v>-5.0220000000000011</v>
      </c>
      <c r="F470" s="273">
        <f t="shared" si="50"/>
        <v>-5.2080000000000011</v>
      </c>
      <c r="G470" s="273">
        <f t="shared" si="50"/>
        <v>-6.3060000000000018</v>
      </c>
      <c r="H470" s="273">
        <f t="shared" si="50"/>
        <v>-8.8999999999999986</v>
      </c>
      <c r="I470" s="273">
        <f t="shared" si="50"/>
        <v>-7.6420000000000012</v>
      </c>
      <c r="J470" s="273">
        <f t="shared" si="50"/>
        <v>-9.104000000000001</v>
      </c>
      <c r="K470" s="273">
        <f t="shared" si="50"/>
        <v>-7.6019999999999994</v>
      </c>
      <c r="L470" s="273">
        <f t="shared" si="50"/>
        <v>-7.42</v>
      </c>
      <c r="M470" s="273">
        <f t="shared" si="50"/>
        <v>-5.4759999999999991</v>
      </c>
      <c r="N470" s="273">
        <f t="shared" si="50"/>
        <v>-5.2800000000000011</v>
      </c>
      <c r="O470" s="219"/>
      <c r="P470" s="230"/>
      <c r="Q470" s="223"/>
      <c r="R470" s="16"/>
      <c r="S470" s="16"/>
      <c r="T470" s="16"/>
      <c r="U470" s="16"/>
      <c r="V470" s="16"/>
      <c r="W470" s="16"/>
      <c r="X470" s="16"/>
      <c r="Y470" s="16"/>
      <c r="Z470" s="16"/>
      <c r="AA470" s="16"/>
      <c r="AB470" s="16"/>
      <c r="AC470" s="16"/>
      <c r="AD470" s="16"/>
    </row>
    <row r="471" spans="1:30" ht="12.75" customHeight="1">
      <c r="A471" s="187" t="s">
        <v>20</v>
      </c>
      <c r="B471" s="322" t="s">
        <v>175</v>
      </c>
      <c r="C471" s="273">
        <f t="shared" ref="C471:N471" si="51">SUM(SUM(B432:B438)-MAX(B432:B438)-MIN(B432:B438))/5</f>
        <v>-7.4319999999999995</v>
      </c>
      <c r="D471" s="273">
        <f t="shared" si="51"/>
        <v>-4.5359999999999987</v>
      </c>
      <c r="E471" s="273">
        <f t="shared" si="51"/>
        <v>-4.3620000000000028</v>
      </c>
      <c r="F471" s="273">
        <f t="shared" si="51"/>
        <v>-4.3400000000000007</v>
      </c>
      <c r="G471" s="273">
        <f t="shared" si="51"/>
        <v>-6.0600000000000023</v>
      </c>
      <c r="H471" s="273">
        <f t="shared" si="51"/>
        <v>-7.6219999999999999</v>
      </c>
      <c r="I471" s="273">
        <f t="shared" si="51"/>
        <v>-7.0980000000000016</v>
      </c>
      <c r="J471" s="273">
        <f t="shared" si="51"/>
        <v>-8.234</v>
      </c>
      <c r="K471" s="273">
        <f t="shared" si="51"/>
        <v>-6.2159999999999993</v>
      </c>
      <c r="L471" s="273">
        <f t="shared" si="51"/>
        <v>-5.8660000000000014</v>
      </c>
      <c r="M471" s="273">
        <f t="shared" si="51"/>
        <v>-5.4759999999999991</v>
      </c>
      <c r="N471" s="273">
        <f t="shared" si="51"/>
        <v>-5.3360000000000012</v>
      </c>
      <c r="O471" s="219"/>
      <c r="P471" s="230"/>
      <c r="Q471" s="223"/>
      <c r="R471" s="16"/>
      <c r="S471" s="16"/>
      <c r="T471" s="16"/>
      <c r="U471" s="16"/>
      <c r="V471" s="16"/>
      <c r="W471" s="16"/>
      <c r="X471" s="16"/>
      <c r="Y471" s="16"/>
      <c r="Z471" s="16"/>
      <c r="AA471" s="16"/>
      <c r="AB471" s="16"/>
      <c r="AC471" s="16"/>
      <c r="AD471" s="16"/>
    </row>
    <row r="472" spans="1:30" ht="12.75" customHeight="1">
      <c r="A472" s="187" t="s">
        <v>108</v>
      </c>
      <c r="B472" s="322" t="s">
        <v>176</v>
      </c>
      <c r="C472" s="273">
        <f t="shared" ref="C472:N472" si="52">SUM(SUM(B433:B439)-MAX(B433:B439)-MIN(B433:B439))/5</f>
        <v>-6.8659999999999997</v>
      </c>
      <c r="D472" s="273">
        <f t="shared" si="52"/>
        <v>-4.5359999999999987</v>
      </c>
      <c r="E472" s="273">
        <f t="shared" si="52"/>
        <v>-4.3620000000000028</v>
      </c>
      <c r="F472" s="273">
        <f t="shared" si="52"/>
        <v>-3.9140000000000006</v>
      </c>
      <c r="G472" s="273">
        <f t="shared" si="52"/>
        <v>-5.69</v>
      </c>
      <c r="H472" s="273">
        <f t="shared" si="52"/>
        <v>-7.4739999999999993</v>
      </c>
      <c r="I472" s="273">
        <f t="shared" si="52"/>
        <v>-7.0980000000000016</v>
      </c>
      <c r="J472" s="273">
        <f t="shared" si="52"/>
        <v>-8.6460000000000008</v>
      </c>
      <c r="K472" s="273">
        <f t="shared" si="52"/>
        <v>-6.8259999999999987</v>
      </c>
      <c r="L472" s="273">
        <f t="shared" si="52"/>
        <v>-6.2180000000000017</v>
      </c>
      <c r="M472" s="273">
        <f t="shared" si="52"/>
        <v>-6.2880000000000011</v>
      </c>
      <c r="N472" s="273">
        <f t="shared" si="52"/>
        <v>-5.6480000000000015</v>
      </c>
      <c r="O472" s="219"/>
      <c r="P472" s="230"/>
      <c r="Q472" s="223"/>
      <c r="R472" s="16"/>
      <c r="S472" s="16"/>
      <c r="T472" s="16"/>
      <c r="U472" s="16"/>
      <c r="V472" s="16"/>
      <c r="W472" s="16"/>
      <c r="X472" s="16"/>
      <c r="Y472" s="16"/>
      <c r="Z472" s="16"/>
      <c r="AA472" s="16"/>
      <c r="AB472" s="16"/>
      <c r="AC472" s="16"/>
      <c r="AD472" s="16"/>
    </row>
    <row r="473" spans="1:30" ht="12.75" customHeight="1">
      <c r="A473" s="51" t="s">
        <v>1</v>
      </c>
      <c r="B473" s="322" t="s">
        <v>177</v>
      </c>
      <c r="C473" s="273">
        <f t="shared" ref="C473:N473" si="53">SUM(SUM(B434:B440)-MAX(B434:B440)-MIN(B434:B440))/5</f>
        <v>-8.5079999999999991</v>
      </c>
      <c r="D473" s="273">
        <f t="shared" si="53"/>
        <v>-4.5359999999999987</v>
      </c>
      <c r="E473" s="273">
        <f t="shared" si="53"/>
        <v>-3.4180000000000019</v>
      </c>
      <c r="F473" s="273">
        <f t="shared" si="53"/>
        <v>-2.998000000000002</v>
      </c>
      <c r="G473" s="273">
        <f t="shared" si="53"/>
        <v>-5.3100000000000023</v>
      </c>
      <c r="H473" s="273">
        <f t="shared" si="53"/>
        <v>-6.548</v>
      </c>
      <c r="I473" s="273">
        <f t="shared" si="53"/>
        <v>-6.4140000000000015</v>
      </c>
      <c r="J473" s="273">
        <f t="shared" si="53"/>
        <v>-7.4580000000000011</v>
      </c>
      <c r="K473" s="273">
        <f t="shared" si="53"/>
        <v>-5.9379999999999997</v>
      </c>
      <c r="L473" s="273">
        <f t="shared" si="53"/>
        <v>-6.9340000000000028</v>
      </c>
      <c r="M473" s="273">
        <f t="shared" si="53"/>
        <v>-6.5480000000000018</v>
      </c>
      <c r="N473" s="273">
        <f t="shared" si="53"/>
        <v>-6.2680000000000007</v>
      </c>
      <c r="O473" s="219"/>
      <c r="P473" s="230"/>
      <c r="Q473" s="223"/>
      <c r="R473" s="16"/>
      <c r="S473" s="16"/>
      <c r="T473" s="16"/>
      <c r="U473" s="16"/>
      <c r="V473" s="16"/>
      <c r="W473" s="16"/>
      <c r="X473" s="16"/>
      <c r="Y473" s="16"/>
      <c r="Z473" s="16"/>
      <c r="AA473" s="16"/>
      <c r="AB473" s="16"/>
      <c r="AC473" s="16"/>
      <c r="AD473" s="16"/>
    </row>
    <row r="474" spans="1:30" ht="12.75" customHeight="1">
      <c r="A474" s="187" t="s">
        <v>2</v>
      </c>
      <c r="B474" s="322" t="s">
        <v>178</v>
      </c>
      <c r="C474" s="273">
        <f t="shared" ref="C474:N474" si="54">SUM(SUM(B435:B441)-MAX(B435:B441)-MIN(B435:B441))/5</f>
        <v>-8.3000000000000007</v>
      </c>
      <c r="D474" s="273">
        <f t="shared" si="54"/>
        <v>-4.6419999999999977</v>
      </c>
      <c r="E474" s="273">
        <f t="shared" si="54"/>
        <v>-3.8220000000000014</v>
      </c>
      <c r="F474" s="273">
        <f t="shared" si="54"/>
        <v>-3.8580000000000014</v>
      </c>
      <c r="G474" s="273">
        <f t="shared" si="54"/>
        <v>-5.7680000000000033</v>
      </c>
      <c r="H474" s="273">
        <f t="shared" si="54"/>
        <v>-7.6580000000000013</v>
      </c>
      <c r="I474" s="273">
        <f t="shared" si="54"/>
        <v>-7.2300000000000013</v>
      </c>
      <c r="J474" s="273">
        <f t="shared" si="54"/>
        <v>-8.5260000000000034</v>
      </c>
      <c r="K474" s="273">
        <f t="shared" si="54"/>
        <v>-6.1559999999999988</v>
      </c>
      <c r="L474" s="273">
        <f t="shared" si="54"/>
        <v>-8.0580000000000034</v>
      </c>
      <c r="M474" s="273">
        <f t="shared" si="54"/>
        <v>-6.6940000000000008</v>
      </c>
      <c r="N474" s="273">
        <f t="shared" si="54"/>
        <v>-6.8539999999999992</v>
      </c>
      <c r="O474" s="219"/>
      <c r="P474" s="230"/>
      <c r="Q474" s="223"/>
      <c r="R474" s="16"/>
      <c r="S474" s="16"/>
      <c r="T474" s="16"/>
      <c r="U474" s="16"/>
      <c r="V474" s="16"/>
      <c r="W474" s="16"/>
      <c r="X474" s="16"/>
      <c r="Y474" s="16"/>
      <c r="Z474" s="16"/>
      <c r="AA474" s="16"/>
      <c r="AB474" s="16"/>
      <c r="AC474" s="16"/>
      <c r="AD474" s="16"/>
    </row>
    <row r="475" spans="1:30" ht="12.75" customHeight="1">
      <c r="A475" s="187" t="s">
        <v>4</v>
      </c>
      <c r="B475" s="322" t="s">
        <v>179</v>
      </c>
      <c r="C475" s="273">
        <f t="shared" ref="C475:N475" si="55">SUM(SUM(B436:B442)-MAX(B436:B442)-MIN(B436:B442))/5</f>
        <v>-8.59</v>
      </c>
      <c r="D475" s="273">
        <f t="shared" si="55"/>
        <v>-5.0939999999999985</v>
      </c>
      <c r="E475" s="273">
        <f t="shared" si="55"/>
        <v>-4.1980000000000004</v>
      </c>
      <c r="F475" s="273">
        <f t="shared" si="55"/>
        <v>-3.8580000000000014</v>
      </c>
      <c r="G475" s="273">
        <f t="shared" si="55"/>
        <v>-6.4</v>
      </c>
      <c r="H475" s="273">
        <f t="shared" si="55"/>
        <v>-7.6580000000000039</v>
      </c>
      <c r="I475" s="273">
        <f t="shared" si="55"/>
        <v>-7.8740000000000006</v>
      </c>
      <c r="J475" s="273">
        <f t="shared" si="55"/>
        <v>-10.790000000000003</v>
      </c>
      <c r="K475" s="273">
        <f t="shared" si="55"/>
        <v>-8.4320000000000022</v>
      </c>
      <c r="L475" s="273">
        <f t="shared" si="55"/>
        <v>-10.164000000000005</v>
      </c>
      <c r="M475" s="273">
        <f t="shared" si="55"/>
        <v>-8.5780000000000065</v>
      </c>
      <c r="N475" s="273">
        <f t="shared" si="55"/>
        <v>-8.7059999999999995</v>
      </c>
      <c r="O475" s="219"/>
      <c r="P475" s="230"/>
      <c r="Q475" s="223"/>
      <c r="R475" s="16"/>
      <c r="S475" s="16"/>
      <c r="T475" s="16"/>
      <c r="U475" s="16"/>
      <c r="V475" s="16"/>
      <c r="W475" s="16"/>
      <c r="X475" s="16"/>
      <c r="Y475" s="16"/>
      <c r="Z475" s="16"/>
      <c r="AA475" s="16"/>
      <c r="AB475" s="16"/>
      <c r="AC475" s="16"/>
      <c r="AD475" s="16"/>
    </row>
    <row r="476" spans="1:30" ht="12.75" customHeight="1">
      <c r="A476" s="308" t="s">
        <v>3</v>
      </c>
      <c r="B476" s="322" t="s">
        <v>180</v>
      </c>
      <c r="C476" s="273">
        <f t="shared" ref="C476:N476" si="56">SUM(SUM(B437:B443)-MAX(B437:B443)-MIN(B437:B443))/5</f>
        <v>-9.3539999999999992</v>
      </c>
      <c r="D476" s="273">
        <f t="shared" si="56"/>
        <v>-7.3779999999999974</v>
      </c>
      <c r="E476" s="273">
        <f t="shared" si="56"/>
        <v>-6.7740000000000009</v>
      </c>
      <c r="F476" s="273">
        <f t="shared" si="56"/>
        <v>-4.0600000000000023</v>
      </c>
      <c r="G476" s="273">
        <f t="shared" si="56"/>
        <v>-5.6679999999999975</v>
      </c>
      <c r="H476" s="273">
        <f t="shared" si="56"/>
        <v>-7.4400000000000031</v>
      </c>
      <c r="I476" s="273">
        <f t="shared" si="56"/>
        <v>-7.2979999999999965</v>
      </c>
      <c r="J476" s="273">
        <f t="shared" si="56"/>
        <v>-8.9700000000000042</v>
      </c>
      <c r="K476" s="273">
        <f t="shared" si="56"/>
        <v>-6.5039999999999996</v>
      </c>
      <c r="L476" s="273">
        <f t="shared" si="56"/>
        <v>-8.4400000000000031</v>
      </c>
      <c r="M476" s="273">
        <f t="shared" si="56"/>
        <v>-7.9920000000000018</v>
      </c>
      <c r="N476" s="273">
        <f t="shared" si="56"/>
        <v>-7.9920000000000018</v>
      </c>
      <c r="O476" s="219"/>
      <c r="P476" s="230"/>
      <c r="Q476" s="223"/>
      <c r="R476" s="16"/>
      <c r="S476" s="16"/>
      <c r="T476" s="16"/>
      <c r="U476" s="16"/>
      <c r="V476" s="16"/>
      <c r="W476" s="16"/>
      <c r="X476" s="16"/>
      <c r="Y476" s="16"/>
      <c r="Z476" s="16"/>
      <c r="AA476" s="16"/>
      <c r="AB476" s="16"/>
      <c r="AC476" s="16"/>
      <c r="AD476" s="16"/>
    </row>
    <row r="477" spans="1:30" ht="12.75" customHeight="1">
      <c r="A477" s="308" t="s">
        <v>111</v>
      </c>
      <c r="B477" s="322" t="s">
        <v>181</v>
      </c>
      <c r="C477" s="273">
        <f t="shared" ref="C477:N477" si="57">SUM(SUM(B438:B444)-MAX(B438:B444)-MIN(B438:B444))/5</f>
        <v>-9.3539999999999992</v>
      </c>
      <c r="D477" s="273">
        <f t="shared" si="57"/>
        <v>-6.6919999999999975</v>
      </c>
      <c r="E477" s="273">
        <f t="shared" si="57"/>
        <v>-6.2319999999999993</v>
      </c>
      <c r="F477" s="273">
        <f t="shared" si="57"/>
        <v>-4.0980000000000016</v>
      </c>
      <c r="G477" s="273">
        <f t="shared" si="57"/>
        <v>-5.2759999999999989</v>
      </c>
      <c r="H477" s="273">
        <f t="shared" si="57"/>
        <v>-7.0680000000000005</v>
      </c>
      <c r="I477" s="273">
        <f t="shared" si="57"/>
        <v>-6.7559999999999976</v>
      </c>
      <c r="J477" s="273">
        <f t="shared" si="57"/>
        <v>-10.350000000000005</v>
      </c>
      <c r="K477" s="273">
        <f t="shared" si="57"/>
        <v>-7.1260000000000021</v>
      </c>
      <c r="L477" s="273">
        <f t="shared" si="57"/>
        <v>-8.8380000000000045</v>
      </c>
      <c r="M477" s="273">
        <f t="shared" si="57"/>
        <v>-8.5640000000000018</v>
      </c>
      <c r="N477" s="273">
        <f t="shared" si="57"/>
        <v>-8.1239999999999988</v>
      </c>
      <c r="O477" s="219"/>
      <c r="P477" s="230"/>
      <c r="Q477" s="223"/>
      <c r="R477" s="16"/>
      <c r="S477" s="16"/>
      <c r="T477" s="16"/>
      <c r="U477" s="16"/>
      <c r="V477" s="16"/>
      <c r="W477" s="16"/>
      <c r="X477" s="16"/>
      <c r="Y477" s="16"/>
      <c r="Z477" s="16"/>
      <c r="AA477" s="16"/>
      <c r="AB477" s="16"/>
      <c r="AC477" s="16"/>
      <c r="AD477" s="16"/>
    </row>
    <row r="478" spans="1:30" ht="12.75" customHeight="1">
      <c r="A478" s="322" t="s">
        <v>112</v>
      </c>
      <c r="B478" s="322" t="s">
        <v>182</v>
      </c>
      <c r="C478" s="273">
        <f t="shared" ref="C478:N478" si="58">SUM(SUM(B439:B445)-MAX(B439:B445)-MIN(B439:B445))/5</f>
        <v>-9.5579999999999998</v>
      </c>
      <c r="D478" s="273">
        <f t="shared" si="58"/>
        <v>-7.9459999999999962</v>
      </c>
      <c r="E478" s="273">
        <f t="shared" si="58"/>
        <v>-6.4919999999999991</v>
      </c>
      <c r="F478" s="273">
        <f t="shared" si="58"/>
        <v>-4.0159999999999965</v>
      </c>
      <c r="G478" s="273">
        <f t="shared" si="58"/>
        <v>-5.097999999999999</v>
      </c>
      <c r="H478" s="273">
        <f t="shared" si="58"/>
        <v>-7.5840000000000032</v>
      </c>
      <c r="I478" s="273">
        <f t="shared" si="58"/>
        <v>-6.7939999999999969</v>
      </c>
      <c r="J478" s="273">
        <f t="shared" si="58"/>
        <v>-10.906000000000006</v>
      </c>
      <c r="K478" s="273">
        <f t="shared" si="58"/>
        <v>-8.041999999999998</v>
      </c>
      <c r="L478" s="273">
        <f t="shared" si="58"/>
        <v>-9.4420000000000037</v>
      </c>
      <c r="M478" s="273">
        <f t="shared" si="58"/>
        <v>-7.168000000000001</v>
      </c>
      <c r="N478" s="273">
        <f t="shared" si="58"/>
        <v>-6.5280000000000005</v>
      </c>
      <c r="O478" s="219"/>
      <c r="P478" s="230"/>
      <c r="Q478" s="223"/>
      <c r="R478" s="16"/>
      <c r="S478" s="16"/>
      <c r="T478" s="16"/>
      <c r="U478" s="16"/>
      <c r="V478" s="16"/>
      <c r="W478" s="16"/>
      <c r="X478" s="16"/>
      <c r="Y478" s="16"/>
      <c r="Z478" s="16"/>
      <c r="AA478" s="16"/>
      <c r="AB478" s="16"/>
      <c r="AC478" s="16"/>
      <c r="AD478" s="16"/>
    </row>
    <row r="479" spans="1:30" ht="12.75" customHeight="1">
      <c r="A479" s="322" t="s">
        <v>113</v>
      </c>
      <c r="B479" s="322" t="s">
        <v>183</v>
      </c>
      <c r="C479" s="273">
        <f t="shared" ref="C479:N479" si="59">SUM(SUM(B440:B446)-MAX(B440:B446)-MIN(B440:B446))/5</f>
        <v>-8.6339999999999986</v>
      </c>
      <c r="D479" s="273">
        <f t="shared" si="59"/>
        <v>-6.1019999999999968</v>
      </c>
      <c r="E479" s="273">
        <f t="shared" si="59"/>
        <v>-4.6339999999999977</v>
      </c>
      <c r="F479" s="273">
        <f t="shared" si="59"/>
        <v>-2.797999999999996</v>
      </c>
      <c r="G479" s="273">
        <f t="shared" si="59"/>
        <v>-3.8679999999999977</v>
      </c>
      <c r="H479" s="273">
        <f t="shared" si="59"/>
        <v>-6.6519999999999984</v>
      </c>
      <c r="I479" s="273">
        <f t="shared" si="59"/>
        <v>-6.1659999999999995</v>
      </c>
      <c r="J479" s="273">
        <f t="shared" si="59"/>
        <v>-8.1680000000000064</v>
      </c>
      <c r="K479" s="273">
        <f t="shared" si="59"/>
        <v>-7.3619999999999921</v>
      </c>
      <c r="L479" s="273">
        <f t="shared" si="59"/>
        <v>-8.2720000000000002</v>
      </c>
      <c r="M479" s="273">
        <f t="shared" si="59"/>
        <v>-5.5439999999999996</v>
      </c>
      <c r="N479" s="273">
        <f t="shared" si="59"/>
        <v>-5.3339999999999979</v>
      </c>
      <c r="O479" s="219"/>
      <c r="P479" s="230"/>
      <c r="Q479" s="223"/>
      <c r="R479" s="16"/>
      <c r="S479" s="16"/>
      <c r="T479" s="16"/>
      <c r="U479" s="16"/>
      <c r="V479" s="16"/>
      <c r="W479" s="16"/>
      <c r="X479" s="16"/>
      <c r="Y479" s="16"/>
      <c r="Z479" s="16"/>
      <c r="AA479" s="16"/>
      <c r="AB479" s="16"/>
      <c r="AC479" s="16"/>
      <c r="AD479" s="16"/>
    </row>
    <row r="480" spans="1:30" ht="12.75" customHeight="1">
      <c r="A480" s="322" t="s">
        <v>114</v>
      </c>
      <c r="B480" s="322" t="s">
        <v>184</v>
      </c>
      <c r="C480" s="273">
        <f t="shared" ref="C480:N480" si="60">SUM(SUM(B441:B447)-MAX(B441:B447)-MIN(B441:B447))/5</f>
        <v>-7.4699999999999989</v>
      </c>
      <c r="D480" s="273">
        <f t="shared" si="60"/>
        <v>-6.3979999999999979</v>
      </c>
      <c r="E480" s="273">
        <f t="shared" si="60"/>
        <v>-5.7179999999999982</v>
      </c>
      <c r="F480" s="273">
        <f t="shared" si="60"/>
        <v>-3.4519999999999982</v>
      </c>
      <c r="G480" s="273">
        <f t="shared" si="60"/>
        <v>-4.3980000000000015</v>
      </c>
      <c r="H480" s="273">
        <f t="shared" si="60"/>
        <v>-6.3420000000000014</v>
      </c>
      <c r="I480" s="273">
        <f t="shared" si="60"/>
        <v>-5.2040000000000024</v>
      </c>
      <c r="J480" s="273">
        <f t="shared" si="60"/>
        <v>-7.630000000000007</v>
      </c>
      <c r="K480" s="273">
        <f t="shared" si="60"/>
        <v>-7.0419999999999989</v>
      </c>
      <c r="L480" s="273">
        <f t="shared" si="60"/>
        <v>-5.5379999999999994</v>
      </c>
      <c r="M480" s="273">
        <f t="shared" si="60"/>
        <v>-3.1620000000000004</v>
      </c>
      <c r="N480" s="273">
        <f t="shared" si="60"/>
        <v>-2.2819999999999991</v>
      </c>
      <c r="O480" s="219"/>
      <c r="P480" s="230"/>
      <c r="Q480" s="223"/>
      <c r="R480" s="16"/>
      <c r="S480" s="16"/>
      <c r="T480" s="16"/>
      <c r="U480" s="16"/>
      <c r="V480" s="16"/>
      <c r="W480" s="16"/>
      <c r="X480" s="16"/>
      <c r="Y480" s="16"/>
      <c r="Z480" s="16"/>
      <c r="AA480" s="16"/>
      <c r="AB480" s="16"/>
      <c r="AC480" s="16"/>
      <c r="AD480" s="16"/>
    </row>
    <row r="481" spans="1:30" ht="12.75" customHeight="1">
      <c r="A481" s="322" t="s">
        <v>115</v>
      </c>
      <c r="B481" s="322" t="s">
        <v>187</v>
      </c>
      <c r="C481" s="273">
        <f t="shared" ref="C481:N481" si="61">SUM(SUM(B442:B448)-MAX(B442:B448)-MIN(B442:B448))/5</f>
        <v>-6.2159999999999984</v>
      </c>
      <c r="D481" s="273">
        <f t="shared" si="61"/>
        <v>-5.3399999999999981</v>
      </c>
      <c r="E481" s="273">
        <f t="shared" si="61"/>
        <v>-4.9219999999999997</v>
      </c>
      <c r="F481" s="273">
        <f t="shared" si="61"/>
        <v>-2.3439999999999968</v>
      </c>
      <c r="G481" s="273">
        <f t="shared" si="61"/>
        <v>-2.7099999999999964</v>
      </c>
      <c r="H481" s="273">
        <f t="shared" si="61"/>
        <v>-5.402000000000001</v>
      </c>
      <c r="I481" s="273">
        <f t="shared" si="61"/>
        <v>-4.6319999999999997</v>
      </c>
      <c r="J481" s="273">
        <f t="shared" si="61"/>
        <v>-6.0240000000000062</v>
      </c>
      <c r="K481" s="273">
        <f t="shared" si="61"/>
        <v>-5.6659999999999995</v>
      </c>
      <c r="L481" s="273">
        <f t="shared" si="61"/>
        <v>-4.3239999999999981</v>
      </c>
      <c r="M481" s="273">
        <f t="shared" si="61"/>
        <v>-1.321999999999997</v>
      </c>
      <c r="N481" s="273">
        <f t="shared" si="61"/>
        <v>7.8000000000002956E-2</v>
      </c>
      <c r="O481" s="219"/>
      <c r="P481" s="230"/>
      <c r="Q481" s="223"/>
      <c r="R481" s="16"/>
      <c r="S481" s="16"/>
      <c r="T481" s="16"/>
      <c r="U481" s="16"/>
      <c r="V481" s="16"/>
      <c r="W481" s="16"/>
      <c r="X481" s="16"/>
      <c r="Y481" s="16"/>
      <c r="Z481" s="16"/>
      <c r="AA481" s="16"/>
      <c r="AB481" s="16"/>
      <c r="AC481" s="16"/>
      <c r="AD481" s="16"/>
    </row>
    <row r="482" spans="1:30" ht="12.75" customHeight="1">
      <c r="A482" s="322" t="s">
        <v>116</v>
      </c>
      <c r="B482" s="322" t="s">
        <v>201</v>
      </c>
      <c r="C482" s="273">
        <f t="shared" ref="C482:N482" si="62">SUM(SUM(B443:B449)-MAX(B443:B449)-MIN(B443:B449))/5</f>
        <v>-5.1420000000000003</v>
      </c>
      <c r="D482" s="273">
        <f t="shared" si="62"/>
        <v>-4.4300000000000015</v>
      </c>
      <c r="E482" s="273">
        <f t="shared" si="62"/>
        <v>-3.5180000000000007</v>
      </c>
      <c r="F482" s="273">
        <f t="shared" si="62"/>
        <v>-2.195999999999998</v>
      </c>
      <c r="G482" s="273">
        <f t="shared" si="62"/>
        <v>-2.7099999999999982</v>
      </c>
      <c r="H482" s="273">
        <f t="shared" si="62"/>
        <v>-5.4019999999999992</v>
      </c>
      <c r="I482" s="273">
        <f t="shared" si="62"/>
        <v>-4.6320000000000032</v>
      </c>
      <c r="J482" s="273">
        <f t="shared" si="62"/>
        <v>-6.0240000000000027</v>
      </c>
      <c r="K482" s="273">
        <f t="shared" si="62"/>
        <v>-5.6659999999999986</v>
      </c>
      <c r="L482" s="273">
        <f t="shared" si="62"/>
        <v>-4.3239999999999981</v>
      </c>
      <c r="M482" s="273">
        <f t="shared" si="62"/>
        <v>-1.321999999999997</v>
      </c>
      <c r="N482" s="273">
        <f t="shared" si="62"/>
        <v>7.8000000000002956E-2</v>
      </c>
      <c r="O482" s="219"/>
      <c r="P482" s="230"/>
      <c r="Q482" s="223"/>
      <c r="R482" s="16"/>
      <c r="S482" s="16"/>
      <c r="T482" s="16"/>
      <c r="U482" s="16"/>
      <c r="V482" s="16"/>
      <c r="W482" s="16"/>
      <c r="X482" s="16"/>
      <c r="Y482" s="16"/>
      <c r="Z482" s="16"/>
      <c r="AA482" s="16"/>
      <c r="AB482" s="16"/>
      <c r="AC482" s="16"/>
      <c r="AD482" s="16"/>
    </row>
    <row r="483" spans="1:30" ht="12.75" customHeight="1">
      <c r="A483" s="322" t="s">
        <v>213</v>
      </c>
      <c r="B483" s="322" t="s">
        <v>226</v>
      </c>
      <c r="C483" s="273">
        <f t="shared" ref="C483:K483" si="63">SUM(SUM(B444:B450)-MAX(B444:B450)-MIN(B444:B450))/5</f>
        <v>-5.2660000000000009</v>
      </c>
      <c r="D483" s="273">
        <f t="shared" si="63"/>
        <v>-4.4300000000000015</v>
      </c>
      <c r="E483" s="273">
        <f t="shared" si="63"/>
        <v>-3.5180000000000007</v>
      </c>
      <c r="F483" s="273">
        <f t="shared" si="63"/>
        <v>-2.195999999999998</v>
      </c>
      <c r="G483" s="273">
        <f t="shared" si="63"/>
        <v>-3.5574000000000026</v>
      </c>
      <c r="H483" s="273">
        <f t="shared" si="63"/>
        <v>-5.663619999999999</v>
      </c>
      <c r="I483" s="273">
        <f t="shared" si="63"/>
        <v>-5.4995789473684242</v>
      </c>
      <c r="J483" s="273">
        <f t="shared" si="63"/>
        <v>-7.338572000000001</v>
      </c>
      <c r="K483" s="273">
        <f t="shared" si="63"/>
        <v>-6.5313333333333361</v>
      </c>
      <c r="L483" s="273">
        <f t="shared" ref="L483:L484" si="64">SUM(SUM(K444:K450)-MAX(K444:K450)-MIN(K444:K450))/5</f>
        <v>-4.5215460000000007</v>
      </c>
      <c r="M483" s="273">
        <f t="shared" ref="M483:M484" si="65">SUM(SUM(L444:L450)-MAX(L444:L450)-MIN(L444:L450))/5</f>
        <v>-1.3134999999999963</v>
      </c>
      <c r="N483" s="273">
        <f t="shared" ref="N483:N484" si="66">SUM(SUM(M444:M450)-MAX(M444:M450)-MIN(M444:M450))/5</f>
        <v>1.4865000000000037</v>
      </c>
      <c r="O483" s="219"/>
      <c r="P483" s="230"/>
      <c r="Q483" s="223"/>
      <c r="R483" s="16"/>
      <c r="S483" s="16"/>
      <c r="T483" s="16"/>
      <c r="U483" s="16"/>
      <c r="V483" s="16"/>
      <c r="W483" s="16"/>
      <c r="X483" s="16"/>
      <c r="Y483" s="16"/>
      <c r="Z483" s="16"/>
      <c r="AA483" s="16"/>
      <c r="AB483" s="16"/>
      <c r="AC483" s="16"/>
      <c r="AD483" s="16"/>
    </row>
    <row r="484" spans="1:30" ht="12.75" customHeight="1">
      <c r="A484" s="322" t="s">
        <v>225</v>
      </c>
      <c r="B484" s="322" t="s">
        <v>229</v>
      </c>
      <c r="C484" s="273">
        <f>SUM(SUM(B445:B451)-MAX(B445:B451)-MIN(B445:B451))/5</f>
        <v>-5.2224540000000017</v>
      </c>
      <c r="D484" s="273">
        <f t="shared" ref="D484" si="67">SUM(SUM(C445:C451)-MAX(C445:C451)-MIN(C445:C451))/5</f>
        <v>-4.5672000000000015</v>
      </c>
      <c r="E484" s="273">
        <f>SUM(SUM(D445:D451)-MAX(D445:D451)-MIN(D445:D451))/5</f>
        <v>-3.6951300000000016</v>
      </c>
      <c r="F484" s="273">
        <f t="shared" ref="F484" si="68">SUM(SUM(E445:E451)-MAX(E445:E451)-MIN(E445:E451))/5</f>
        <v>-2.6477139999999992</v>
      </c>
      <c r="G484" s="273">
        <f t="shared" ref="G484" si="69">SUM(SUM(F445:F451)-MAX(F445:F451)-MIN(F445:F451))/5</f>
        <v>-4.2614000000000045</v>
      </c>
      <c r="H484" s="273">
        <f>SUM(SUM(G445:G451)-MAX(G445:G451)-MIN(G445:G451))/5</f>
        <v>-6.3098100000000015</v>
      </c>
      <c r="I484" s="273">
        <f>SUM(SUM(H445:H451)-MAX(H445:H451)-MIN(H445:H451))/5</f>
        <v>-6.0062105263157903</v>
      </c>
      <c r="J484" s="273">
        <f>SUM(SUM(I445:I451)-MAX(I445:I451)-MIN(I445:I451))/5</f>
        <v>-5.0625720000000003</v>
      </c>
      <c r="K484" s="273">
        <f>SUM(SUM(J445:J451)-MAX(J445:J451)-MIN(J445:J451))/5</f>
        <v>-5.7293333333333365</v>
      </c>
      <c r="L484" s="273">
        <f t="shared" si="64"/>
        <v>-3.6621459999999986</v>
      </c>
      <c r="M484" s="273">
        <f t="shared" si="65"/>
        <v>-1.2206799999999958</v>
      </c>
      <c r="N484" s="273">
        <f t="shared" si="66"/>
        <v>2.3393200000000021</v>
      </c>
      <c r="O484" s="219"/>
      <c r="P484" s="306"/>
      <c r="Q484" s="223"/>
      <c r="R484" s="16"/>
      <c r="S484" s="16"/>
      <c r="T484" s="16"/>
      <c r="U484" s="16"/>
      <c r="V484" s="16"/>
      <c r="W484" s="16"/>
      <c r="X484" s="16"/>
      <c r="Y484" s="16"/>
      <c r="Z484" s="16"/>
      <c r="AA484" s="16"/>
      <c r="AB484" s="16"/>
      <c r="AC484" s="16"/>
      <c r="AD484" s="16"/>
    </row>
    <row r="485" spans="1:30" ht="12.75" customHeight="1" thickBot="1">
      <c r="A485" s="10"/>
      <c r="B485" s="10"/>
      <c r="C485" s="10"/>
      <c r="D485" s="10"/>
      <c r="E485" s="10"/>
      <c r="F485" s="10"/>
      <c r="G485" s="10"/>
      <c r="H485" s="10"/>
      <c r="I485" s="10"/>
      <c r="J485" s="10"/>
      <c r="K485" s="10"/>
      <c r="L485" s="10"/>
      <c r="M485" s="10"/>
      <c r="N485" s="10"/>
      <c r="O485" s="219"/>
      <c r="P485" s="306"/>
      <c r="Q485" s="223"/>
      <c r="R485" s="16"/>
      <c r="S485" s="16"/>
      <c r="T485" s="16"/>
      <c r="U485" s="16"/>
      <c r="V485" s="16"/>
      <c r="W485" s="16"/>
      <c r="X485" s="16"/>
      <c r="Y485" s="16"/>
      <c r="Z485" s="16"/>
      <c r="AA485" s="16"/>
      <c r="AB485" s="16"/>
      <c r="AC485" s="16"/>
      <c r="AD485" s="16"/>
    </row>
    <row r="486" spans="1:30" ht="12.75" customHeight="1">
      <c r="A486" s="11"/>
      <c r="B486" s="11"/>
      <c r="C486" s="11"/>
      <c r="D486" s="11"/>
      <c r="E486" s="11"/>
      <c r="F486" s="11"/>
      <c r="G486" s="11"/>
      <c r="H486" s="11"/>
      <c r="I486" s="11"/>
      <c r="J486" s="11"/>
      <c r="K486" s="11"/>
      <c r="L486" s="11"/>
      <c r="M486" s="11"/>
      <c r="N486" s="11"/>
      <c r="O486" s="219"/>
      <c r="P486" s="306"/>
      <c r="Q486" s="223"/>
      <c r="R486" s="16"/>
      <c r="S486" s="16"/>
      <c r="T486" s="16"/>
      <c r="U486" s="16"/>
      <c r="V486" s="16"/>
      <c r="W486" s="16"/>
      <c r="X486" s="16"/>
      <c r="Y486" s="16"/>
      <c r="Z486" s="16"/>
      <c r="AA486" s="16"/>
      <c r="AB486" s="16"/>
      <c r="AC486" s="16"/>
      <c r="AD486" s="16"/>
    </row>
    <row r="487" spans="1:30" ht="12.75" customHeight="1" thickBot="1">
      <c r="A487" s="9" t="s">
        <v>322</v>
      </c>
      <c r="B487" s="9"/>
      <c r="C487" s="9"/>
      <c r="D487" s="9"/>
      <c r="E487" s="9"/>
      <c r="F487" s="60"/>
      <c r="G487" s="60"/>
      <c r="H487" s="60"/>
      <c r="I487" s="60"/>
      <c r="J487" s="60"/>
      <c r="K487" s="60"/>
      <c r="L487" s="60"/>
      <c r="M487" s="60"/>
      <c r="N487" s="60"/>
      <c r="O487" s="219"/>
      <c r="P487" s="306"/>
      <c r="Q487" s="223"/>
      <c r="R487" s="16"/>
      <c r="S487" s="16"/>
      <c r="T487" s="16"/>
      <c r="U487" s="16"/>
      <c r="V487" s="16"/>
      <c r="W487" s="16"/>
      <c r="X487" s="16"/>
      <c r="Y487" s="16"/>
      <c r="Z487" s="16"/>
      <c r="AA487" s="16"/>
      <c r="AB487" s="16"/>
      <c r="AC487" s="16"/>
      <c r="AD487" s="16"/>
    </row>
    <row r="488" spans="1:30" ht="12.75" customHeight="1" thickBot="1">
      <c r="A488" s="669" t="s">
        <v>331</v>
      </c>
      <c r="B488" s="671" t="s">
        <v>34</v>
      </c>
      <c r="C488" s="672"/>
      <c r="D488" s="672"/>
      <c r="E488" s="672"/>
      <c r="F488" s="672"/>
      <c r="G488" s="672"/>
      <c r="H488" s="672"/>
      <c r="I488" s="672"/>
      <c r="J488" s="672"/>
      <c r="K488" s="672"/>
      <c r="L488" s="672"/>
      <c r="M488" s="672"/>
      <c r="N488" s="673" t="s">
        <v>196</v>
      </c>
      <c r="O488" s="219"/>
      <c r="P488" s="306"/>
      <c r="Q488" s="223"/>
      <c r="R488" s="16"/>
      <c r="S488" s="16"/>
      <c r="T488" s="16"/>
      <c r="U488" s="16"/>
      <c r="V488" s="16"/>
      <c r="W488" s="16"/>
      <c r="X488" s="16"/>
      <c r="Y488" s="16"/>
      <c r="Z488" s="16"/>
      <c r="AA488" s="16"/>
      <c r="AB488" s="16"/>
      <c r="AC488" s="16"/>
      <c r="AD488" s="16"/>
    </row>
    <row r="489" spans="1:30" ht="12.75" customHeight="1" thickBot="1">
      <c r="A489" s="670"/>
      <c r="B489" s="367" t="s">
        <v>128</v>
      </c>
      <c r="C489" s="367" t="s">
        <v>100</v>
      </c>
      <c r="D489" s="367" t="s">
        <v>70</v>
      </c>
      <c r="E489" s="367" t="s">
        <v>124</v>
      </c>
      <c r="F489" s="367" t="s">
        <v>121</v>
      </c>
      <c r="G489" s="367" t="s">
        <v>125</v>
      </c>
      <c r="H489" s="367" t="s">
        <v>129</v>
      </c>
      <c r="I489" s="367" t="s">
        <v>122</v>
      </c>
      <c r="J489" s="367" t="s">
        <v>126</v>
      </c>
      <c r="K489" s="367" t="s">
        <v>27</v>
      </c>
      <c r="L489" s="367" t="s">
        <v>127</v>
      </c>
      <c r="M489" s="367" t="s">
        <v>28</v>
      </c>
      <c r="N489" s="674"/>
      <c r="O489" s="219"/>
      <c r="P489" s="306"/>
      <c r="Q489" s="223"/>
      <c r="R489" s="16"/>
      <c r="S489" s="16"/>
      <c r="T489" s="16"/>
      <c r="U489" s="16"/>
      <c r="V489" s="16"/>
      <c r="W489" s="16"/>
      <c r="X489" s="16"/>
      <c r="Y489" s="16"/>
      <c r="Z489" s="16"/>
      <c r="AA489" s="16"/>
      <c r="AB489" s="16"/>
      <c r="AC489" s="16"/>
      <c r="AD489" s="16"/>
    </row>
    <row r="490" spans="1:30" ht="12.75" customHeight="1">
      <c r="A490" s="61"/>
      <c r="B490" s="675" t="s">
        <v>197</v>
      </c>
      <c r="C490" s="675"/>
      <c r="D490" s="675"/>
      <c r="E490" s="675"/>
      <c r="F490" s="675"/>
      <c r="G490" s="675"/>
      <c r="H490" s="675"/>
      <c r="I490" s="675"/>
      <c r="J490" s="675"/>
      <c r="K490" s="675"/>
      <c r="L490" s="675"/>
      <c r="M490" s="675"/>
      <c r="N490" s="675"/>
      <c r="O490" s="219"/>
      <c r="P490" s="306"/>
      <c r="Q490" s="223"/>
      <c r="R490" s="16"/>
      <c r="S490" s="16"/>
      <c r="T490" s="16"/>
      <c r="U490" s="16"/>
      <c r="V490" s="16"/>
      <c r="W490" s="16"/>
      <c r="X490" s="16"/>
      <c r="Y490" s="16"/>
      <c r="Z490" s="16"/>
      <c r="AA490" s="16"/>
      <c r="AB490" s="16"/>
      <c r="AC490" s="16"/>
      <c r="AD490" s="16"/>
    </row>
    <row r="491" spans="1:30" ht="12.75" customHeight="1">
      <c r="A491" s="104" t="s">
        <v>82</v>
      </c>
      <c r="B491" s="446">
        <v>351</v>
      </c>
      <c r="C491" s="446">
        <v>1653</v>
      </c>
      <c r="D491" s="446">
        <v>2851</v>
      </c>
      <c r="E491" s="446">
        <v>3050</v>
      </c>
      <c r="F491" s="446">
        <v>1764</v>
      </c>
      <c r="G491" s="446">
        <v>1359</v>
      </c>
      <c r="H491" s="446">
        <v>689</v>
      </c>
      <c r="I491" s="446">
        <v>392</v>
      </c>
      <c r="J491" s="446">
        <v>306</v>
      </c>
      <c r="K491" s="446">
        <v>427</v>
      </c>
      <c r="L491" s="446">
        <v>312</v>
      </c>
      <c r="M491" s="446">
        <v>121</v>
      </c>
      <c r="N491" s="444">
        <f>SUM(B491:M491)</f>
        <v>13275</v>
      </c>
      <c r="O491" s="445"/>
      <c r="P491" s="306"/>
      <c r="Q491" s="223"/>
      <c r="R491" s="16"/>
      <c r="S491" s="16"/>
      <c r="T491" s="16"/>
      <c r="U491" s="16"/>
      <c r="V491" s="16"/>
      <c r="W491" s="16"/>
      <c r="X491" s="16"/>
      <c r="Y491" s="16"/>
      <c r="Z491" s="16"/>
      <c r="AA491" s="16"/>
      <c r="AB491" s="16"/>
      <c r="AC491" s="16"/>
      <c r="AD491" s="16"/>
    </row>
    <row r="492" spans="1:30" ht="12.75" customHeight="1">
      <c r="A492" s="104" t="s">
        <v>83</v>
      </c>
      <c r="B492" s="446">
        <v>574</v>
      </c>
      <c r="C492" s="446">
        <v>799</v>
      </c>
      <c r="D492" s="446">
        <v>1270</v>
      </c>
      <c r="E492" s="446">
        <v>1890</v>
      </c>
      <c r="F492" s="446">
        <v>1928</v>
      </c>
      <c r="G492" s="446">
        <v>1557</v>
      </c>
      <c r="H492" s="446">
        <v>1433</v>
      </c>
      <c r="I492" s="446">
        <v>1057</v>
      </c>
      <c r="J492" s="446">
        <v>664</v>
      </c>
      <c r="K492" s="446">
        <v>679</v>
      </c>
      <c r="L492" s="446">
        <v>460</v>
      </c>
      <c r="M492" s="446">
        <v>512</v>
      </c>
      <c r="N492" s="444">
        <f t="shared" ref="N492:N524" si="70">SUM(B492:M492)</f>
        <v>12823</v>
      </c>
      <c r="O492" s="445"/>
      <c r="P492" s="306"/>
      <c r="Q492" s="223"/>
      <c r="R492" s="16"/>
      <c r="S492" s="16"/>
      <c r="T492" s="16"/>
      <c r="U492" s="16"/>
      <c r="V492" s="16"/>
      <c r="W492" s="16"/>
      <c r="X492" s="16"/>
      <c r="Y492" s="16"/>
      <c r="Z492" s="16"/>
      <c r="AA492" s="16"/>
      <c r="AB492" s="16"/>
      <c r="AC492" s="16"/>
      <c r="AD492" s="16"/>
    </row>
    <row r="493" spans="1:30" ht="12.75" customHeight="1">
      <c r="A493" s="104" t="s">
        <v>84</v>
      </c>
      <c r="B493" s="446">
        <v>482</v>
      </c>
      <c r="C493" s="446">
        <v>515</v>
      </c>
      <c r="D493" s="446">
        <v>1703</v>
      </c>
      <c r="E493" s="446">
        <v>3029</v>
      </c>
      <c r="F493" s="446">
        <v>1847</v>
      </c>
      <c r="G493" s="446">
        <v>1412</v>
      </c>
      <c r="H493" s="446">
        <v>886</v>
      </c>
      <c r="I493" s="446">
        <v>569</v>
      </c>
      <c r="J493" s="446">
        <v>541</v>
      </c>
      <c r="K493" s="446">
        <v>331</v>
      </c>
      <c r="L493" s="446">
        <v>265</v>
      </c>
      <c r="M493" s="446">
        <v>226</v>
      </c>
      <c r="N493" s="444">
        <f t="shared" si="70"/>
        <v>11806</v>
      </c>
      <c r="O493" s="445"/>
      <c r="P493" s="306"/>
      <c r="Q493" s="223"/>
      <c r="R493" s="16"/>
      <c r="S493" s="16"/>
      <c r="T493" s="16"/>
      <c r="U493" s="16"/>
      <c r="V493" s="16"/>
      <c r="W493" s="16"/>
      <c r="X493" s="16"/>
      <c r="Y493" s="16"/>
      <c r="Z493" s="16"/>
      <c r="AA493" s="16"/>
      <c r="AB493" s="16"/>
      <c r="AC493" s="16"/>
      <c r="AD493" s="16"/>
    </row>
    <row r="494" spans="1:30" ht="12.75" customHeight="1">
      <c r="A494" s="104" t="s">
        <v>85</v>
      </c>
      <c r="B494" s="446">
        <v>833</v>
      </c>
      <c r="C494" s="446">
        <v>866</v>
      </c>
      <c r="D494" s="446">
        <v>2869</v>
      </c>
      <c r="E494" s="446">
        <v>3505</v>
      </c>
      <c r="F494" s="446">
        <v>2852</v>
      </c>
      <c r="G494" s="446">
        <v>2355</v>
      </c>
      <c r="H494" s="446">
        <v>818</v>
      </c>
      <c r="I494" s="446">
        <v>426</v>
      </c>
      <c r="J494" s="446">
        <v>379</v>
      </c>
      <c r="K494" s="446">
        <v>294</v>
      </c>
      <c r="L494" s="446">
        <v>292</v>
      </c>
      <c r="M494" s="446">
        <v>190</v>
      </c>
      <c r="N494" s="444">
        <f t="shared" si="70"/>
        <v>15679</v>
      </c>
      <c r="O494" s="445"/>
      <c r="P494" s="306"/>
      <c r="Q494" s="223"/>
      <c r="R494" s="16"/>
      <c r="S494" s="16"/>
      <c r="T494" s="16"/>
      <c r="U494" s="16"/>
      <c r="V494" s="16"/>
      <c r="W494" s="16"/>
      <c r="X494" s="16"/>
      <c r="Y494" s="16"/>
      <c r="Z494" s="16"/>
      <c r="AA494" s="16"/>
      <c r="AB494" s="16"/>
      <c r="AC494" s="16"/>
      <c r="AD494" s="16"/>
    </row>
    <row r="495" spans="1:30" ht="12.75" customHeight="1">
      <c r="A495" s="104" t="s">
        <v>86</v>
      </c>
      <c r="B495" s="446">
        <v>700</v>
      </c>
      <c r="C495" s="446">
        <v>1068</v>
      </c>
      <c r="D495" s="446">
        <v>2061</v>
      </c>
      <c r="E495" s="446">
        <v>2358</v>
      </c>
      <c r="F495" s="446">
        <v>2566</v>
      </c>
      <c r="G495" s="446">
        <v>2507</v>
      </c>
      <c r="H495" s="446">
        <v>1644</v>
      </c>
      <c r="I495" s="446">
        <v>1135</v>
      </c>
      <c r="J495" s="446">
        <v>735</v>
      </c>
      <c r="K495" s="446">
        <v>245</v>
      </c>
      <c r="L495" s="446">
        <v>343</v>
      </c>
      <c r="M495" s="446">
        <v>189</v>
      </c>
      <c r="N495" s="444">
        <f t="shared" si="70"/>
        <v>15551</v>
      </c>
      <c r="O495" s="445"/>
      <c r="P495" s="306"/>
      <c r="Q495" s="223"/>
      <c r="R495" s="16"/>
      <c r="S495" s="16"/>
      <c r="T495" s="16"/>
      <c r="U495" s="16"/>
      <c r="V495" s="16"/>
      <c r="W495" s="16"/>
      <c r="X495" s="16"/>
      <c r="Y495" s="16"/>
      <c r="Z495" s="16"/>
      <c r="AA495" s="16"/>
      <c r="AB495" s="16"/>
      <c r="AC495" s="16"/>
      <c r="AD495" s="16"/>
    </row>
    <row r="496" spans="1:30" ht="12.75" customHeight="1">
      <c r="A496" s="104" t="s">
        <v>87</v>
      </c>
      <c r="B496" s="446">
        <v>272</v>
      </c>
      <c r="C496" s="446">
        <v>712</v>
      </c>
      <c r="D496" s="446">
        <v>1313</v>
      </c>
      <c r="E496" s="446">
        <v>2082</v>
      </c>
      <c r="F496" s="446">
        <v>2962</v>
      </c>
      <c r="G496" s="446">
        <v>2681</v>
      </c>
      <c r="H496" s="446">
        <v>1009</v>
      </c>
      <c r="I496" s="446">
        <v>823</v>
      </c>
      <c r="J496" s="446">
        <v>338</v>
      </c>
      <c r="K496" s="446">
        <v>327</v>
      </c>
      <c r="L496" s="446">
        <v>269</v>
      </c>
      <c r="M496" s="446">
        <v>246</v>
      </c>
      <c r="N496" s="444">
        <f t="shared" si="70"/>
        <v>13034</v>
      </c>
      <c r="O496" s="445"/>
      <c r="P496" s="306"/>
      <c r="Q496" s="223"/>
      <c r="R496" s="16"/>
      <c r="S496" s="16"/>
      <c r="T496" s="16"/>
      <c r="U496" s="16"/>
      <c r="V496" s="16"/>
      <c r="W496" s="16"/>
      <c r="X496" s="16"/>
      <c r="Y496" s="16"/>
      <c r="Z496" s="16"/>
      <c r="AA496" s="16"/>
      <c r="AB496" s="16"/>
      <c r="AC496" s="16"/>
      <c r="AD496" s="16"/>
    </row>
    <row r="497" spans="1:30" ht="12.75" customHeight="1">
      <c r="A497" s="104" t="s">
        <v>88</v>
      </c>
      <c r="B497" s="446">
        <v>325</v>
      </c>
      <c r="C497" s="446">
        <v>807</v>
      </c>
      <c r="D497" s="446">
        <v>1366</v>
      </c>
      <c r="E497" s="446">
        <v>2923</v>
      </c>
      <c r="F497" s="446">
        <v>3028</v>
      </c>
      <c r="G497" s="446">
        <v>1925</v>
      </c>
      <c r="H497" s="446">
        <v>913</v>
      </c>
      <c r="I497" s="446">
        <v>722</v>
      </c>
      <c r="J497" s="446">
        <v>542</v>
      </c>
      <c r="K497" s="446">
        <v>491</v>
      </c>
      <c r="L497" s="446">
        <v>263</v>
      </c>
      <c r="M497" s="446">
        <v>193</v>
      </c>
      <c r="N497" s="444">
        <f t="shared" si="70"/>
        <v>13498</v>
      </c>
      <c r="O497" s="445"/>
      <c r="P497" s="306"/>
      <c r="Q497" s="223"/>
      <c r="R497" s="16"/>
      <c r="S497" s="16"/>
      <c r="T497" s="16"/>
      <c r="U497" s="16"/>
      <c r="V497" s="16"/>
      <c r="W497" s="16"/>
      <c r="X497" s="16"/>
      <c r="Y497" s="16"/>
      <c r="Z497" s="16"/>
      <c r="AA497" s="16"/>
      <c r="AB497" s="16"/>
      <c r="AC497" s="16"/>
      <c r="AD497" s="16"/>
    </row>
    <row r="498" spans="1:30" ht="12.75" customHeight="1">
      <c r="A498" s="104" t="s">
        <v>89</v>
      </c>
      <c r="B498" s="446">
        <v>910</v>
      </c>
      <c r="C498" s="446">
        <v>837</v>
      </c>
      <c r="D498" s="446">
        <v>2699</v>
      </c>
      <c r="E498" s="446">
        <v>4279</v>
      </c>
      <c r="F498" s="446">
        <v>4925</v>
      </c>
      <c r="G498" s="446">
        <v>2058</v>
      </c>
      <c r="H498" s="446">
        <v>1097</v>
      </c>
      <c r="I498" s="446">
        <v>522</v>
      </c>
      <c r="J498" s="446">
        <v>232</v>
      </c>
      <c r="K498" s="446">
        <v>206</v>
      </c>
      <c r="L498" s="446">
        <v>249</v>
      </c>
      <c r="M498" s="446">
        <v>180</v>
      </c>
      <c r="N498" s="444">
        <f t="shared" si="70"/>
        <v>18194</v>
      </c>
      <c r="O498" s="445"/>
      <c r="P498" s="306"/>
      <c r="Q498" s="223"/>
      <c r="R498" s="16"/>
      <c r="S498" s="16"/>
      <c r="T498" s="16"/>
      <c r="U498" s="16"/>
      <c r="V498" s="16"/>
      <c r="W498" s="16"/>
      <c r="X498" s="16"/>
      <c r="Y498" s="16"/>
      <c r="Z498" s="16"/>
      <c r="AA498" s="16"/>
      <c r="AB498" s="16"/>
      <c r="AC498" s="16"/>
      <c r="AD498" s="16"/>
    </row>
    <row r="499" spans="1:30" ht="12.75" customHeight="1">
      <c r="A499" s="104" t="s">
        <v>90</v>
      </c>
      <c r="B499" s="446">
        <v>446</v>
      </c>
      <c r="C499" s="446">
        <v>851</v>
      </c>
      <c r="D499" s="446">
        <v>2132</v>
      </c>
      <c r="E499" s="446">
        <v>2692</v>
      </c>
      <c r="F499" s="446">
        <v>2612</v>
      </c>
      <c r="G499" s="446">
        <v>2265</v>
      </c>
      <c r="H499" s="446">
        <v>757</v>
      </c>
      <c r="I499" s="446">
        <v>716</v>
      </c>
      <c r="J499" s="446">
        <v>559</v>
      </c>
      <c r="K499" s="446">
        <v>343</v>
      </c>
      <c r="L499" s="446">
        <v>304</v>
      </c>
      <c r="M499" s="446">
        <v>331</v>
      </c>
      <c r="N499" s="444">
        <f t="shared" si="70"/>
        <v>14008</v>
      </c>
      <c r="O499" s="445"/>
      <c r="P499" s="306"/>
      <c r="Q499" s="223"/>
      <c r="R499" s="16"/>
      <c r="S499" s="16"/>
      <c r="T499" s="16"/>
      <c r="U499" s="16"/>
      <c r="V499" s="16"/>
      <c r="W499" s="16"/>
      <c r="X499" s="16"/>
      <c r="Y499" s="16"/>
      <c r="Z499" s="16"/>
      <c r="AA499" s="16"/>
      <c r="AB499" s="16"/>
      <c r="AC499" s="16"/>
      <c r="AD499" s="16"/>
    </row>
    <row r="500" spans="1:30" ht="12.75" customHeight="1">
      <c r="A500" s="104" t="s">
        <v>91</v>
      </c>
      <c r="B500" s="446">
        <v>593</v>
      </c>
      <c r="C500" s="446">
        <v>613</v>
      </c>
      <c r="D500" s="446">
        <v>2042</v>
      </c>
      <c r="E500" s="446">
        <v>3156</v>
      </c>
      <c r="F500" s="446">
        <v>2411</v>
      </c>
      <c r="G500" s="446">
        <v>2810</v>
      </c>
      <c r="H500" s="446">
        <v>1574</v>
      </c>
      <c r="I500" s="446">
        <v>900</v>
      </c>
      <c r="J500" s="446">
        <v>485</v>
      </c>
      <c r="K500" s="446">
        <v>576</v>
      </c>
      <c r="L500" s="446">
        <v>585</v>
      </c>
      <c r="M500" s="446">
        <v>331</v>
      </c>
      <c r="N500" s="444">
        <f t="shared" si="70"/>
        <v>16076</v>
      </c>
      <c r="O500" s="445"/>
      <c r="P500" s="306"/>
      <c r="Q500" s="223"/>
      <c r="R500" s="16"/>
      <c r="S500" s="16"/>
      <c r="T500" s="16"/>
      <c r="U500" s="16"/>
      <c r="V500" s="16"/>
      <c r="W500" s="16"/>
      <c r="X500" s="16"/>
      <c r="Y500" s="16"/>
      <c r="Z500" s="16"/>
      <c r="AA500" s="16"/>
      <c r="AB500" s="16"/>
      <c r="AC500" s="16"/>
      <c r="AD500" s="16"/>
    </row>
    <row r="501" spans="1:30" ht="12.75" customHeight="1">
      <c r="A501" s="104" t="s">
        <v>92</v>
      </c>
      <c r="B501" s="446">
        <v>355</v>
      </c>
      <c r="C501" s="446">
        <v>559</v>
      </c>
      <c r="D501" s="446">
        <v>1507</v>
      </c>
      <c r="E501" s="446">
        <v>2341</v>
      </c>
      <c r="F501" s="446">
        <v>2215</v>
      </c>
      <c r="G501" s="446">
        <v>1881</v>
      </c>
      <c r="H501" s="446">
        <v>1585</v>
      </c>
      <c r="I501" s="446">
        <v>1321</v>
      </c>
      <c r="J501" s="446">
        <v>558</v>
      </c>
      <c r="K501" s="446">
        <v>523</v>
      </c>
      <c r="L501" s="446">
        <v>504</v>
      </c>
      <c r="M501" s="446">
        <v>332</v>
      </c>
      <c r="N501" s="444">
        <f t="shared" si="70"/>
        <v>13681</v>
      </c>
      <c r="O501" s="445"/>
      <c r="P501" s="306"/>
      <c r="Q501" s="223"/>
      <c r="R501" s="16"/>
      <c r="S501" s="16"/>
      <c r="T501" s="16"/>
      <c r="U501" s="16"/>
      <c r="V501" s="16"/>
      <c r="W501" s="16"/>
      <c r="X501" s="16"/>
      <c r="Y501" s="16"/>
      <c r="Z501" s="16"/>
      <c r="AA501" s="16"/>
      <c r="AB501" s="16"/>
      <c r="AC501" s="16"/>
      <c r="AD501" s="16"/>
    </row>
    <row r="502" spans="1:30" ht="12.75" customHeight="1">
      <c r="A502" s="104" t="s">
        <v>93</v>
      </c>
      <c r="B502" s="446">
        <v>417</v>
      </c>
      <c r="C502" s="446">
        <v>444</v>
      </c>
      <c r="D502" s="446">
        <v>932</v>
      </c>
      <c r="E502" s="446">
        <v>1654</v>
      </c>
      <c r="F502" s="446">
        <v>1609</v>
      </c>
      <c r="G502" s="446">
        <v>1442</v>
      </c>
      <c r="H502" s="446">
        <v>830</v>
      </c>
      <c r="I502" s="446">
        <v>642</v>
      </c>
      <c r="J502" s="446">
        <v>394</v>
      </c>
      <c r="K502" s="446">
        <v>309</v>
      </c>
      <c r="L502" s="446">
        <v>444</v>
      </c>
      <c r="M502" s="446">
        <v>351</v>
      </c>
      <c r="N502" s="444">
        <f t="shared" si="70"/>
        <v>9468</v>
      </c>
      <c r="O502" s="445"/>
      <c r="P502" s="306"/>
      <c r="Q502" s="223"/>
      <c r="R502" s="16"/>
      <c r="S502" s="16"/>
      <c r="T502" s="16"/>
      <c r="U502" s="16"/>
      <c r="V502" s="16"/>
      <c r="W502" s="16"/>
      <c r="X502" s="16"/>
      <c r="Y502" s="16"/>
      <c r="Z502" s="16"/>
      <c r="AA502" s="16"/>
      <c r="AB502" s="16"/>
      <c r="AC502" s="16"/>
      <c r="AD502" s="16"/>
    </row>
    <row r="503" spans="1:30" ht="12.75" customHeight="1">
      <c r="A503" s="104" t="s">
        <v>94</v>
      </c>
      <c r="B503" s="446">
        <v>403</v>
      </c>
      <c r="C503" s="446">
        <v>677</v>
      </c>
      <c r="D503" s="446">
        <v>1519</v>
      </c>
      <c r="E503" s="446">
        <v>2164</v>
      </c>
      <c r="F503" s="446">
        <v>2880</v>
      </c>
      <c r="G503" s="446">
        <v>2330</v>
      </c>
      <c r="H503" s="446">
        <v>1417</v>
      </c>
      <c r="I503" s="446">
        <v>547</v>
      </c>
      <c r="J503" s="446">
        <v>359</v>
      </c>
      <c r="K503" s="446">
        <v>335</v>
      </c>
      <c r="L503" s="446">
        <v>324</v>
      </c>
      <c r="M503" s="446">
        <v>421</v>
      </c>
      <c r="N503" s="444">
        <f t="shared" si="70"/>
        <v>13376</v>
      </c>
      <c r="O503" s="445"/>
      <c r="P503" s="306"/>
      <c r="Q503" s="223"/>
      <c r="R503" s="16"/>
      <c r="S503" s="16"/>
      <c r="T503" s="16"/>
      <c r="U503" s="16"/>
      <c r="V503" s="16"/>
      <c r="W503" s="16"/>
      <c r="X503" s="16"/>
      <c r="Y503" s="16"/>
      <c r="Z503" s="16"/>
      <c r="AA503" s="16"/>
      <c r="AB503" s="16"/>
      <c r="AC503" s="16"/>
      <c r="AD503" s="16"/>
    </row>
    <row r="504" spans="1:30" ht="12.75" customHeight="1">
      <c r="A504" s="104" t="s">
        <v>95</v>
      </c>
      <c r="B504" s="446">
        <v>547</v>
      </c>
      <c r="C504" s="446">
        <v>627</v>
      </c>
      <c r="D504" s="446">
        <v>992</v>
      </c>
      <c r="E504" s="446">
        <v>1482</v>
      </c>
      <c r="F504" s="446">
        <v>1538</v>
      </c>
      <c r="G504" s="446">
        <v>1521</v>
      </c>
      <c r="H504" s="446">
        <v>653</v>
      </c>
      <c r="I504" s="446">
        <v>945</v>
      </c>
      <c r="J504" s="446">
        <v>779</v>
      </c>
      <c r="K504" s="446">
        <v>651</v>
      </c>
      <c r="L504" s="446">
        <v>691</v>
      </c>
      <c r="M504" s="446">
        <v>719</v>
      </c>
      <c r="N504" s="444">
        <f t="shared" si="70"/>
        <v>11145</v>
      </c>
      <c r="O504" s="445"/>
      <c r="P504" s="306"/>
      <c r="Q504" s="223"/>
      <c r="R504" s="16"/>
      <c r="S504" s="16"/>
      <c r="T504" s="16"/>
      <c r="U504" s="16"/>
      <c r="V504" s="16"/>
      <c r="W504" s="16"/>
      <c r="X504" s="16"/>
      <c r="Y504" s="16"/>
      <c r="Z504" s="16"/>
      <c r="AA504" s="16"/>
      <c r="AB504" s="16"/>
      <c r="AC504" s="16"/>
      <c r="AD504" s="16"/>
    </row>
    <row r="505" spans="1:30" ht="12.75" customHeight="1">
      <c r="A505" s="104" t="s">
        <v>96</v>
      </c>
      <c r="B505" s="446">
        <v>506</v>
      </c>
      <c r="C505" s="446">
        <v>459</v>
      </c>
      <c r="D505" s="446">
        <v>1223</v>
      </c>
      <c r="E505" s="446">
        <v>2504</v>
      </c>
      <c r="F505" s="446">
        <v>2469</v>
      </c>
      <c r="G505" s="446">
        <v>1802</v>
      </c>
      <c r="H505" s="446">
        <v>1036</v>
      </c>
      <c r="I505" s="446">
        <v>1001</v>
      </c>
      <c r="J505" s="446">
        <v>551</v>
      </c>
      <c r="K505" s="446">
        <v>751</v>
      </c>
      <c r="L505" s="446">
        <v>782</v>
      </c>
      <c r="M505" s="446">
        <v>414</v>
      </c>
      <c r="N505" s="444">
        <f t="shared" si="70"/>
        <v>13498</v>
      </c>
      <c r="O505" s="445"/>
      <c r="P505" s="306"/>
      <c r="Q505" s="223"/>
      <c r="R505" s="16"/>
      <c r="S505" s="16"/>
      <c r="T505" s="16"/>
      <c r="U505" s="16"/>
      <c r="V505" s="16"/>
      <c r="W505" s="16"/>
      <c r="X505" s="16"/>
      <c r="Y505" s="16"/>
      <c r="Z505" s="16"/>
      <c r="AA505" s="16"/>
      <c r="AB505" s="16"/>
      <c r="AC505" s="16"/>
      <c r="AD505" s="16"/>
    </row>
    <row r="506" spans="1:30" ht="12.75" customHeight="1">
      <c r="A506" s="104" t="s">
        <v>97</v>
      </c>
      <c r="B506" s="446">
        <v>378</v>
      </c>
      <c r="C506" s="446">
        <v>281</v>
      </c>
      <c r="D506" s="446">
        <v>627</v>
      </c>
      <c r="E506" s="446">
        <v>1226</v>
      </c>
      <c r="F506" s="446">
        <v>2039</v>
      </c>
      <c r="G506" s="446">
        <v>2261</v>
      </c>
      <c r="H506" s="446">
        <v>1510</v>
      </c>
      <c r="I506" s="446">
        <v>861</v>
      </c>
      <c r="J506" s="446">
        <v>599</v>
      </c>
      <c r="K506" s="446">
        <v>557</v>
      </c>
      <c r="L506" s="446">
        <v>426</v>
      </c>
      <c r="M506" s="446">
        <v>274</v>
      </c>
      <c r="N506" s="444">
        <f t="shared" si="70"/>
        <v>11039</v>
      </c>
      <c r="O506" s="445"/>
      <c r="P506" s="306"/>
      <c r="Q506" s="223"/>
      <c r="R506" s="16"/>
      <c r="S506" s="16"/>
      <c r="T506" s="16"/>
      <c r="U506" s="16"/>
      <c r="V506" s="16"/>
      <c r="W506" s="16"/>
      <c r="X506" s="16"/>
      <c r="Y506" s="16"/>
      <c r="Z506" s="16"/>
      <c r="AA506" s="16"/>
      <c r="AB506" s="16"/>
      <c r="AC506" s="16"/>
      <c r="AD506" s="16"/>
    </row>
    <row r="507" spans="1:30" ht="12.75" customHeight="1">
      <c r="A507" s="218" t="s">
        <v>98</v>
      </c>
      <c r="B507" s="446">
        <v>420</v>
      </c>
      <c r="C507" s="446">
        <v>775</v>
      </c>
      <c r="D507" s="446">
        <v>1783</v>
      </c>
      <c r="E507" s="446">
        <v>1897</v>
      </c>
      <c r="F507" s="446">
        <v>2002</v>
      </c>
      <c r="G507" s="446">
        <v>1564</v>
      </c>
      <c r="H507" s="446">
        <v>1421</v>
      </c>
      <c r="I507" s="446">
        <v>837</v>
      </c>
      <c r="J507" s="446">
        <v>474</v>
      </c>
      <c r="K507" s="446">
        <v>365</v>
      </c>
      <c r="L507" s="446">
        <v>403</v>
      </c>
      <c r="M507" s="446">
        <v>445</v>
      </c>
      <c r="N507" s="444">
        <f t="shared" si="70"/>
        <v>12386</v>
      </c>
      <c r="O507" s="445"/>
      <c r="P507" s="306"/>
      <c r="Q507" s="223"/>
      <c r="R507" s="16"/>
      <c r="S507" s="16"/>
      <c r="T507" s="16"/>
      <c r="U507" s="16"/>
      <c r="V507" s="16"/>
      <c r="W507" s="16"/>
      <c r="X507" s="16"/>
      <c r="Y507" s="16"/>
      <c r="Z507" s="16"/>
      <c r="AA507" s="16"/>
      <c r="AB507" s="16"/>
      <c r="AC507" s="16"/>
      <c r="AD507" s="16"/>
    </row>
    <row r="508" spans="1:30" ht="12.75" customHeight="1">
      <c r="A508" s="218" t="s">
        <v>99</v>
      </c>
      <c r="B508" s="446">
        <v>1167</v>
      </c>
      <c r="C508" s="446">
        <v>657</v>
      </c>
      <c r="D508" s="446">
        <v>1051</v>
      </c>
      <c r="E508" s="446">
        <v>1410</v>
      </c>
      <c r="F508" s="446">
        <v>2292</v>
      </c>
      <c r="G508" s="446">
        <v>3698</v>
      </c>
      <c r="H508" s="446">
        <v>1847</v>
      </c>
      <c r="I508" s="446">
        <v>1354</v>
      </c>
      <c r="J508" s="446">
        <v>935</v>
      </c>
      <c r="K508" s="446">
        <v>559</v>
      </c>
      <c r="L508" s="446">
        <v>592</v>
      </c>
      <c r="M508" s="446">
        <v>418</v>
      </c>
      <c r="N508" s="444">
        <f t="shared" si="70"/>
        <v>15980</v>
      </c>
      <c r="O508" s="445"/>
      <c r="P508" s="306"/>
      <c r="Q508" s="223"/>
      <c r="R508" s="16"/>
      <c r="S508" s="16"/>
      <c r="T508" s="16"/>
      <c r="U508" s="16"/>
      <c r="V508" s="16"/>
      <c r="W508" s="16"/>
      <c r="X508" s="16"/>
      <c r="Y508" s="16"/>
      <c r="Z508" s="16"/>
      <c r="AA508" s="16"/>
      <c r="AB508" s="16"/>
      <c r="AC508" s="16"/>
      <c r="AD508" s="16"/>
    </row>
    <row r="509" spans="1:30" ht="12.75" customHeight="1">
      <c r="A509" s="218" t="s">
        <v>18</v>
      </c>
      <c r="B509" s="446">
        <v>1233</v>
      </c>
      <c r="C509" s="446">
        <v>516</v>
      </c>
      <c r="D509" s="446">
        <v>911</v>
      </c>
      <c r="E509" s="446">
        <v>1831</v>
      </c>
      <c r="F509" s="446">
        <v>3340</v>
      </c>
      <c r="G509" s="446">
        <v>2420</v>
      </c>
      <c r="H509" s="446">
        <v>1182</v>
      </c>
      <c r="I509" s="446">
        <v>1163</v>
      </c>
      <c r="J509" s="446">
        <v>516</v>
      </c>
      <c r="K509" s="446">
        <v>658</v>
      </c>
      <c r="L509" s="446">
        <v>635</v>
      </c>
      <c r="M509" s="446">
        <v>641</v>
      </c>
      <c r="N509" s="444">
        <f t="shared" si="70"/>
        <v>15046</v>
      </c>
      <c r="O509" s="445"/>
      <c r="P509" s="306"/>
      <c r="Q509" s="223"/>
      <c r="R509" s="16"/>
      <c r="S509" s="16"/>
      <c r="T509" s="16"/>
      <c r="U509" s="16"/>
      <c r="V509" s="16"/>
      <c r="W509" s="16"/>
      <c r="X509" s="16"/>
      <c r="Y509" s="16"/>
      <c r="Z509" s="16"/>
      <c r="AA509" s="16"/>
      <c r="AB509" s="16"/>
      <c r="AC509" s="16"/>
      <c r="AD509" s="16"/>
    </row>
    <row r="510" spans="1:30" ht="12.75" customHeight="1">
      <c r="A510" s="218" t="s">
        <v>19</v>
      </c>
      <c r="B510" s="446">
        <v>1970</v>
      </c>
      <c r="C510" s="446">
        <v>182</v>
      </c>
      <c r="D510" s="446">
        <v>994</v>
      </c>
      <c r="E510" s="446">
        <v>1171</v>
      </c>
      <c r="F510" s="446">
        <v>2032</v>
      </c>
      <c r="G510" s="446">
        <v>1557</v>
      </c>
      <c r="H510" s="446">
        <v>1253</v>
      </c>
      <c r="I510" s="446">
        <v>1566</v>
      </c>
      <c r="J510" s="446">
        <v>1155</v>
      </c>
      <c r="K510" s="446">
        <v>1552</v>
      </c>
      <c r="L510" s="446">
        <v>1067</v>
      </c>
      <c r="M510" s="446">
        <v>1277</v>
      </c>
      <c r="N510" s="444">
        <f t="shared" si="70"/>
        <v>15776</v>
      </c>
      <c r="O510" s="445"/>
      <c r="P510" s="306"/>
      <c r="Q510" s="223"/>
      <c r="R510" s="16"/>
      <c r="S510" s="16"/>
      <c r="T510" s="16"/>
      <c r="U510" s="16"/>
      <c r="V510" s="16"/>
      <c r="W510" s="16"/>
      <c r="X510" s="16"/>
      <c r="Y510" s="16"/>
      <c r="Z510" s="16"/>
      <c r="AA510" s="16"/>
      <c r="AB510" s="16"/>
      <c r="AC510" s="16"/>
      <c r="AD510" s="16"/>
    </row>
    <row r="511" spans="1:30" ht="12.75" customHeight="1">
      <c r="A511" s="218" t="s">
        <v>20</v>
      </c>
      <c r="B511" s="446">
        <v>1762</v>
      </c>
      <c r="C511" s="446">
        <v>373</v>
      </c>
      <c r="D511" s="446">
        <v>949</v>
      </c>
      <c r="E511" s="446">
        <v>1468</v>
      </c>
      <c r="F511" s="446">
        <v>1529</v>
      </c>
      <c r="G511" s="446">
        <v>1849</v>
      </c>
      <c r="H511" s="446">
        <v>1400</v>
      </c>
      <c r="I511" s="446">
        <v>496</v>
      </c>
      <c r="J511" s="446">
        <v>489</v>
      </c>
      <c r="K511" s="446">
        <v>631</v>
      </c>
      <c r="L511" s="446">
        <v>726</v>
      </c>
      <c r="M511" s="446">
        <v>317</v>
      </c>
      <c r="N511" s="444">
        <f t="shared" si="70"/>
        <v>11989</v>
      </c>
      <c r="O511" s="445"/>
      <c r="P511" s="306"/>
      <c r="Q511" s="223"/>
      <c r="R511" s="16"/>
      <c r="S511" s="16"/>
      <c r="T511" s="16"/>
      <c r="U511" s="16"/>
      <c r="V511" s="16"/>
      <c r="W511" s="16"/>
      <c r="X511" s="16"/>
      <c r="Y511" s="16"/>
      <c r="Z511" s="16"/>
      <c r="AA511" s="16"/>
      <c r="AB511" s="16"/>
      <c r="AC511" s="16"/>
      <c r="AD511" s="16"/>
    </row>
    <row r="512" spans="1:30" ht="12.75" customHeight="1">
      <c r="A512" s="51" t="s">
        <v>108</v>
      </c>
      <c r="B512" s="446">
        <v>1144</v>
      </c>
      <c r="C512" s="446">
        <v>95</v>
      </c>
      <c r="D512" s="446">
        <v>578</v>
      </c>
      <c r="E512" s="446">
        <v>978</v>
      </c>
      <c r="F512" s="446">
        <v>782</v>
      </c>
      <c r="G512" s="446">
        <v>1495</v>
      </c>
      <c r="H512" s="446">
        <v>739</v>
      </c>
      <c r="I512" s="446">
        <v>764</v>
      </c>
      <c r="J512" s="446">
        <v>1205</v>
      </c>
      <c r="K512" s="446">
        <v>462</v>
      </c>
      <c r="L512" s="446">
        <v>358</v>
      </c>
      <c r="M512" s="446">
        <v>1427</v>
      </c>
      <c r="N512" s="444">
        <f t="shared" si="70"/>
        <v>10027</v>
      </c>
      <c r="O512" s="445"/>
      <c r="P512" s="306"/>
      <c r="Q512" s="223"/>
      <c r="R512" s="16"/>
      <c r="S512" s="16"/>
      <c r="T512" s="16"/>
      <c r="U512" s="16"/>
      <c r="V512" s="16"/>
      <c r="W512" s="16"/>
      <c r="X512" s="16"/>
      <c r="Y512" s="16"/>
      <c r="Z512" s="16"/>
      <c r="AA512" s="16"/>
      <c r="AB512" s="16"/>
      <c r="AC512" s="16"/>
      <c r="AD512" s="16"/>
    </row>
    <row r="513" spans="1:30" ht="12.75" customHeight="1">
      <c r="A513" s="51" t="s">
        <v>1</v>
      </c>
      <c r="B513" s="446">
        <v>56</v>
      </c>
      <c r="C513" s="446">
        <v>192</v>
      </c>
      <c r="D513" s="446">
        <v>386</v>
      </c>
      <c r="E513" s="446">
        <v>1679</v>
      </c>
      <c r="F513" s="446">
        <v>2568</v>
      </c>
      <c r="G513" s="446">
        <v>1640</v>
      </c>
      <c r="H513" s="446">
        <v>1276</v>
      </c>
      <c r="I513" s="446">
        <v>588</v>
      </c>
      <c r="J513" s="446">
        <v>478</v>
      </c>
      <c r="K513" s="446">
        <v>356</v>
      </c>
      <c r="L513" s="446">
        <v>299</v>
      </c>
      <c r="M513" s="446">
        <v>667</v>
      </c>
      <c r="N513" s="444">
        <f t="shared" si="70"/>
        <v>10185</v>
      </c>
      <c r="O513" s="445"/>
      <c r="P513" s="306"/>
      <c r="Q513" s="223"/>
      <c r="R513" s="16"/>
      <c r="S513" s="16"/>
      <c r="T513" s="16"/>
      <c r="U513" s="16"/>
      <c r="V513" s="16"/>
      <c r="W513" s="16"/>
      <c r="X513" s="16"/>
      <c r="Y513" s="16"/>
      <c r="Z513" s="16"/>
      <c r="AA513" s="16"/>
      <c r="AB513" s="16"/>
      <c r="AC513" s="16"/>
      <c r="AD513" s="16"/>
    </row>
    <row r="514" spans="1:30" ht="12.75" customHeight="1">
      <c r="A514" s="318" t="s">
        <v>185</v>
      </c>
      <c r="B514" s="446">
        <v>479</v>
      </c>
      <c r="C514" s="446">
        <v>497</v>
      </c>
      <c r="D514" s="446">
        <v>2233</v>
      </c>
      <c r="E514" s="446">
        <v>3651</v>
      </c>
      <c r="F514" s="446">
        <v>4253</v>
      </c>
      <c r="G514" s="446">
        <v>2794</v>
      </c>
      <c r="H514" s="446">
        <v>1097</v>
      </c>
      <c r="I514" s="446">
        <v>416</v>
      </c>
      <c r="J514" s="446">
        <v>205</v>
      </c>
      <c r="K514" s="446">
        <v>180</v>
      </c>
      <c r="L514" s="446">
        <v>137</v>
      </c>
      <c r="M514" s="446">
        <v>452</v>
      </c>
      <c r="N514" s="444">
        <f t="shared" si="70"/>
        <v>16394</v>
      </c>
      <c r="O514" s="445"/>
      <c r="P514" s="306"/>
      <c r="Q514" s="223"/>
      <c r="R514" s="16"/>
      <c r="S514" s="16"/>
      <c r="T514" s="16"/>
      <c r="U514" s="16"/>
      <c r="V514" s="16"/>
      <c r="W514" s="16"/>
      <c r="X514" s="16"/>
      <c r="Y514" s="16"/>
      <c r="Z514" s="16"/>
      <c r="AA514" s="16"/>
      <c r="AB514" s="16"/>
      <c r="AC514" s="16"/>
      <c r="AD514" s="16"/>
    </row>
    <row r="515" spans="1:30" ht="12.75" customHeight="1">
      <c r="A515" s="307" t="s">
        <v>4</v>
      </c>
      <c r="B515" s="446">
        <v>506</v>
      </c>
      <c r="C515" s="446">
        <v>432</v>
      </c>
      <c r="D515" s="446">
        <v>1155</v>
      </c>
      <c r="E515" s="446">
        <v>1706</v>
      </c>
      <c r="F515" s="446">
        <v>1990</v>
      </c>
      <c r="G515" s="446">
        <v>1541</v>
      </c>
      <c r="H515" s="446">
        <v>857</v>
      </c>
      <c r="I515" s="446">
        <v>808</v>
      </c>
      <c r="J515" s="446">
        <v>300</v>
      </c>
      <c r="K515" s="446">
        <v>793</v>
      </c>
      <c r="L515" s="446">
        <v>725</v>
      </c>
      <c r="M515" s="446">
        <v>1300</v>
      </c>
      <c r="N515" s="444">
        <f t="shared" si="70"/>
        <v>12113</v>
      </c>
      <c r="O515" s="445"/>
      <c r="P515" s="306"/>
      <c r="Q515" s="223"/>
      <c r="R515" s="16"/>
      <c r="S515" s="16"/>
      <c r="T515" s="16"/>
      <c r="U515" s="16"/>
      <c r="V515" s="16"/>
      <c r="W515" s="16"/>
      <c r="X515" s="16"/>
      <c r="Y515" s="16"/>
      <c r="Z515" s="16"/>
      <c r="AA515" s="16"/>
      <c r="AB515" s="16"/>
      <c r="AC515" s="16"/>
      <c r="AD515" s="16"/>
    </row>
    <row r="516" spans="1:30" ht="12.75" customHeight="1">
      <c r="A516" s="318" t="s">
        <v>3</v>
      </c>
      <c r="B516" s="446">
        <v>316</v>
      </c>
      <c r="C516" s="446">
        <v>416</v>
      </c>
      <c r="D516" s="446">
        <v>1137</v>
      </c>
      <c r="E516" s="446">
        <v>2769</v>
      </c>
      <c r="F516" s="446">
        <v>3278</v>
      </c>
      <c r="G516" s="446">
        <v>1885</v>
      </c>
      <c r="H516" s="446">
        <v>848</v>
      </c>
      <c r="I516" s="446">
        <v>516</v>
      </c>
      <c r="J516" s="446">
        <v>368</v>
      </c>
      <c r="K516" s="446">
        <v>266</v>
      </c>
      <c r="L516" s="446">
        <v>219</v>
      </c>
      <c r="M516" s="446">
        <v>437</v>
      </c>
      <c r="N516" s="444">
        <f t="shared" si="70"/>
        <v>12455</v>
      </c>
      <c r="O516" s="445"/>
      <c r="P516" s="306"/>
      <c r="Q516" s="223"/>
      <c r="R516" s="16"/>
      <c r="S516" s="16"/>
      <c r="T516" s="16"/>
      <c r="U516" s="16"/>
      <c r="V516" s="16"/>
      <c r="W516" s="16"/>
      <c r="X516" s="16"/>
      <c r="Y516" s="16"/>
      <c r="Z516" s="16"/>
      <c r="AA516" s="16"/>
      <c r="AB516" s="16"/>
      <c r="AC516" s="16"/>
      <c r="AD516" s="16"/>
    </row>
    <row r="517" spans="1:30" ht="12.75" customHeight="1">
      <c r="A517" s="330" t="s">
        <v>111</v>
      </c>
      <c r="B517" s="446">
        <v>46</v>
      </c>
      <c r="C517" s="446">
        <v>207</v>
      </c>
      <c r="D517" s="446">
        <v>530</v>
      </c>
      <c r="E517" s="446">
        <v>1880</v>
      </c>
      <c r="F517" s="446">
        <v>3261</v>
      </c>
      <c r="G517" s="446">
        <v>2305</v>
      </c>
      <c r="H517" s="446">
        <v>650</v>
      </c>
      <c r="I517" s="446">
        <v>460</v>
      </c>
      <c r="J517" s="446">
        <v>212</v>
      </c>
      <c r="K517" s="446">
        <v>151</v>
      </c>
      <c r="L517" s="446">
        <v>153</v>
      </c>
      <c r="M517" s="446">
        <v>250</v>
      </c>
      <c r="N517" s="444">
        <f t="shared" si="70"/>
        <v>10105</v>
      </c>
      <c r="O517" s="445"/>
      <c r="P517" s="306"/>
      <c r="Q517" s="223"/>
      <c r="R517" s="16"/>
      <c r="S517" s="16"/>
      <c r="T517" s="16"/>
      <c r="U517" s="16"/>
      <c r="V517" s="16"/>
      <c r="W517" s="16"/>
      <c r="X517" s="16"/>
      <c r="Y517" s="16"/>
      <c r="Z517" s="16"/>
      <c r="AA517" s="16"/>
      <c r="AB517" s="16"/>
      <c r="AC517" s="16"/>
      <c r="AD517" s="16"/>
    </row>
    <row r="518" spans="1:30" ht="12.75" customHeight="1">
      <c r="A518" s="339" t="s">
        <v>112</v>
      </c>
      <c r="B518" s="446">
        <v>89</v>
      </c>
      <c r="C518" s="446">
        <v>257</v>
      </c>
      <c r="D518" s="446">
        <v>980</v>
      </c>
      <c r="E518" s="446">
        <v>1548</v>
      </c>
      <c r="F518" s="446">
        <v>3721</v>
      </c>
      <c r="G518" s="446">
        <v>2359</v>
      </c>
      <c r="H518" s="446">
        <v>1827</v>
      </c>
      <c r="I518" s="446">
        <v>570</v>
      </c>
      <c r="J518" s="446">
        <v>490</v>
      </c>
      <c r="K518" s="446">
        <v>258</v>
      </c>
      <c r="L518" s="446">
        <v>227</v>
      </c>
      <c r="M518" s="446">
        <v>362</v>
      </c>
      <c r="N518" s="444">
        <f t="shared" si="70"/>
        <v>12688</v>
      </c>
      <c r="O518" s="445"/>
      <c r="P518" s="306"/>
      <c r="Q518" s="223"/>
      <c r="R518" s="16"/>
      <c r="S518" s="16"/>
      <c r="T518" s="16"/>
      <c r="U518" s="16"/>
      <c r="V518" s="16"/>
      <c r="W518" s="16"/>
      <c r="X518" s="16"/>
      <c r="Y518" s="16"/>
      <c r="Z518" s="16"/>
      <c r="AA518" s="16"/>
      <c r="AB518" s="16"/>
      <c r="AC518" s="16"/>
      <c r="AD518" s="16"/>
    </row>
    <row r="519" spans="1:30" ht="12.75" customHeight="1">
      <c r="A519" s="330" t="s">
        <v>113</v>
      </c>
      <c r="B519" s="446">
        <v>834</v>
      </c>
      <c r="C519" s="446">
        <v>214</v>
      </c>
      <c r="D519" s="446">
        <v>527</v>
      </c>
      <c r="E519" s="446">
        <v>1279</v>
      </c>
      <c r="F519" s="446">
        <v>2359</v>
      </c>
      <c r="G519" s="446">
        <v>1602</v>
      </c>
      <c r="H519" s="446">
        <v>1017</v>
      </c>
      <c r="I519" s="446">
        <v>1127</v>
      </c>
      <c r="J519" s="446">
        <v>845</v>
      </c>
      <c r="K519" s="446">
        <v>413</v>
      </c>
      <c r="L519" s="446">
        <v>353</v>
      </c>
      <c r="M519" s="446">
        <v>738</v>
      </c>
      <c r="N519" s="444">
        <f t="shared" si="70"/>
        <v>11308</v>
      </c>
      <c r="O519" s="445"/>
      <c r="P519" s="306"/>
      <c r="Q519" s="223"/>
      <c r="R519" s="16"/>
      <c r="S519" s="16"/>
      <c r="T519" s="16"/>
      <c r="U519" s="16"/>
      <c r="V519" s="16"/>
      <c r="W519" s="16"/>
      <c r="X519" s="16"/>
      <c r="Y519" s="16"/>
      <c r="Z519" s="16"/>
      <c r="AA519" s="16"/>
      <c r="AB519" s="16"/>
      <c r="AC519" s="16"/>
      <c r="AD519" s="16"/>
    </row>
    <row r="520" spans="1:30" ht="12.75" customHeight="1">
      <c r="A520" s="330" t="s">
        <v>114</v>
      </c>
      <c r="B520" s="446">
        <v>305</v>
      </c>
      <c r="C520" s="446">
        <v>433</v>
      </c>
      <c r="D520" s="446">
        <v>784</v>
      </c>
      <c r="E520" s="446">
        <v>2328</v>
      </c>
      <c r="F520" s="446">
        <v>1928</v>
      </c>
      <c r="G520" s="446">
        <v>2855</v>
      </c>
      <c r="H520" s="446">
        <v>1616</v>
      </c>
      <c r="I520" s="446">
        <v>1267</v>
      </c>
      <c r="J520" s="446">
        <v>793</v>
      </c>
      <c r="K520" s="446">
        <v>299</v>
      </c>
      <c r="L520" s="446">
        <v>258</v>
      </c>
      <c r="M520" s="446">
        <v>468</v>
      </c>
      <c r="N520" s="444">
        <f t="shared" si="70"/>
        <v>13334</v>
      </c>
      <c r="O520" s="445"/>
      <c r="P520" s="306"/>
      <c r="Q520" s="223"/>
      <c r="R520" s="16"/>
      <c r="S520" s="16"/>
      <c r="T520" s="16"/>
      <c r="U520" s="16"/>
      <c r="V520" s="16"/>
      <c r="W520" s="16"/>
      <c r="X520" s="16"/>
      <c r="Y520" s="16"/>
      <c r="Z520" s="16"/>
      <c r="AA520" s="16"/>
      <c r="AB520" s="16"/>
      <c r="AC520" s="16"/>
      <c r="AD520" s="16"/>
    </row>
    <row r="521" spans="1:30" ht="12.75" customHeight="1">
      <c r="A521" s="330" t="s">
        <v>115</v>
      </c>
      <c r="B521" s="446">
        <v>273</v>
      </c>
      <c r="C521" s="446">
        <v>431</v>
      </c>
      <c r="D521" s="446">
        <v>948</v>
      </c>
      <c r="E521" s="446">
        <v>2411</v>
      </c>
      <c r="F521" s="446">
        <v>3656</v>
      </c>
      <c r="G521" s="446">
        <v>3058</v>
      </c>
      <c r="H521" s="446">
        <v>1593</v>
      </c>
      <c r="I521" s="446">
        <v>1097</v>
      </c>
      <c r="J521" s="446">
        <v>773</v>
      </c>
      <c r="K521" s="446">
        <v>792</v>
      </c>
      <c r="L521" s="446">
        <v>294</v>
      </c>
      <c r="M521" s="446">
        <v>704</v>
      </c>
      <c r="N521" s="444">
        <f t="shared" si="70"/>
        <v>16030</v>
      </c>
      <c r="O521" s="219"/>
      <c r="P521" s="306"/>
      <c r="Q521" s="223"/>
      <c r="R521" s="16"/>
      <c r="S521" s="16"/>
      <c r="T521" s="16"/>
      <c r="U521" s="16"/>
      <c r="V521" s="16"/>
      <c r="W521" s="16"/>
      <c r="X521" s="16"/>
      <c r="Y521" s="16"/>
      <c r="Z521" s="16"/>
      <c r="AA521" s="16"/>
      <c r="AB521" s="16"/>
      <c r="AC521" s="16"/>
      <c r="AD521" s="16"/>
    </row>
    <row r="522" spans="1:30" ht="12.75" customHeight="1">
      <c r="A522" s="330" t="s">
        <v>116</v>
      </c>
      <c r="B522" s="550">
        <v>177</v>
      </c>
      <c r="C522" s="550">
        <v>444</v>
      </c>
      <c r="D522" s="551">
        <v>1261</v>
      </c>
      <c r="E522" s="551">
        <v>2208</v>
      </c>
      <c r="F522" s="551">
        <v>2689</v>
      </c>
      <c r="G522" s="551">
        <v>2409</v>
      </c>
      <c r="H522" s="551">
        <v>1402</v>
      </c>
      <c r="I522" s="551">
        <v>1449</v>
      </c>
      <c r="J522" s="551">
        <v>877</v>
      </c>
      <c r="K522" s="551">
        <v>518</v>
      </c>
      <c r="L522" s="551">
        <v>396</v>
      </c>
      <c r="M522" s="551">
        <v>891</v>
      </c>
      <c r="N522" s="551">
        <f t="shared" si="70"/>
        <v>14721</v>
      </c>
      <c r="O522" s="219"/>
      <c r="P522" s="306"/>
      <c r="Q522" s="223"/>
      <c r="R522" s="16"/>
      <c r="S522" s="16"/>
      <c r="T522" s="16"/>
      <c r="U522" s="16"/>
      <c r="V522" s="16"/>
      <c r="W522" s="16"/>
      <c r="X522" s="16"/>
      <c r="Y522" s="16"/>
      <c r="Z522" s="16"/>
      <c r="AA522" s="16"/>
      <c r="AB522" s="16"/>
      <c r="AC522" s="16"/>
      <c r="AD522" s="16"/>
    </row>
    <row r="523" spans="1:30" ht="12.75" customHeight="1">
      <c r="A523" s="329" t="s">
        <v>213</v>
      </c>
      <c r="B523" s="564">
        <v>86</v>
      </c>
      <c r="C523" s="564">
        <v>459</v>
      </c>
      <c r="D523" s="564">
        <v>1429</v>
      </c>
      <c r="E523" s="564">
        <v>2174</v>
      </c>
      <c r="F523" s="564">
        <v>2355</v>
      </c>
      <c r="G523" s="564">
        <v>3194</v>
      </c>
      <c r="H523" s="564">
        <v>986</v>
      </c>
      <c r="I523" s="564">
        <v>600</v>
      </c>
      <c r="J523" s="564">
        <v>423</v>
      </c>
      <c r="K523" s="564">
        <v>431</v>
      </c>
      <c r="L523" s="564">
        <v>535</v>
      </c>
      <c r="M523" s="564">
        <v>1668</v>
      </c>
      <c r="N523" s="564">
        <f t="shared" si="70"/>
        <v>14340</v>
      </c>
      <c r="O523" s="219"/>
      <c r="P523" s="306"/>
      <c r="Q523" s="223"/>
      <c r="R523" s="16"/>
      <c r="S523" s="16"/>
      <c r="T523" s="16"/>
      <c r="U523" s="16"/>
      <c r="V523" s="16"/>
      <c r="W523" s="16"/>
      <c r="X523" s="16"/>
      <c r="Y523" s="16"/>
      <c r="Z523" s="16"/>
      <c r="AA523" s="16"/>
      <c r="AB523" s="16"/>
      <c r="AC523" s="16"/>
      <c r="AD523" s="16"/>
    </row>
    <row r="524" spans="1:30" ht="12.75" customHeight="1" thickBot="1">
      <c r="A524" s="552" t="s">
        <v>225</v>
      </c>
      <c r="B524" s="556">
        <v>295</v>
      </c>
      <c r="C524" s="556">
        <v>519</v>
      </c>
      <c r="D524" s="556">
        <v>1107</v>
      </c>
      <c r="E524" s="556">
        <v>2198</v>
      </c>
      <c r="F524" s="556">
        <v>2925</v>
      </c>
      <c r="G524" s="556">
        <v>1280</v>
      </c>
      <c r="H524" s="556">
        <v>754</v>
      </c>
      <c r="I524" s="556">
        <v>538</v>
      </c>
      <c r="J524" s="556">
        <v>437</v>
      </c>
      <c r="K524" s="556">
        <v>367</v>
      </c>
      <c r="L524" s="556">
        <v>307</v>
      </c>
      <c r="M524" s="556">
        <v>339</v>
      </c>
      <c r="N524" s="556">
        <f t="shared" si="70"/>
        <v>11066</v>
      </c>
      <c r="O524" s="219"/>
      <c r="P524" s="306"/>
      <c r="Q524" s="223"/>
      <c r="R524" s="16"/>
      <c r="S524" s="16"/>
      <c r="T524" s="16"/>
      <c r="U524" s="16"/>
      <c r="V524" s="16"/>
      <c r="W524" s="16"/>
      <c r="X524" s="16"/>
      <c r="Y524" s="16"/>
      <c r="Z524" s="16"/>
      <c r="AA524" s="16"/>
      <c r="AB524" s="16"/>
      <c r="AC524" s="16"/>
      <c r="AD524" s="16"/>
    </row>
    <row r="525" spans="1:30" ht="12.75" customHeight="1">
      <c r="A525" s="11"/>
      <c r="B525" s="11"/>
      <c r="C525" s="11"/>
      <c r="D525" s="11"/>
      <c r="E525" s="11"/>
      <c r="F525" s="11"/>
      <c r="G525" s="11"/>
      <c r="H525" s="11"/>
      <c r="I525" s="11"/>
      <c r="J525" s="11"/>
      <c r="K525" s="11"/>
      <c r="L525" s="11"/>
      <c r="M525" s="11"/>
      <c r="N525" s="11"/>
      <c r="O525" s="219"/>
      <c r="P525" s="306"/>
      <c r="Q525" s="223"/>
      <c r="R525" s="16"/>
      <c r="S525" s="16"/>
      <c r="T525" s="16"/>
      <c r="U525" s="16"/>
      <c r="V525" s="16"/>
      <c r="W525" s="16"/>
      <c r="X525" s="16"/>
      <c r="Y525" s="16"/>
      <c r="Z525" s="16"/>
      <c r="AA525" s="16"/>
      <c r="AB525" s="16"/>
      <c r="AC525" s="16"/>
      <c r="AD525" s="16"/>
    </row>
    <row r="526" spans="1:30" ht="12.75" customHeight="1" thickBot="1">
      <c r="A526" s="9" t="s">
        <v>332</v>
      </c>
      <c r="B526" s="9"/>
      <c r="C526" s="9"/>
      <c r="D526" s="9"/>
      <c r="E526" s="9"/>
      <c r="F526" s="60"/>
      <c r="G526" s="60"/>
      <c r="H526" s="60"/>
      <c r="I526" s="60"/>
      <c r="J526" s="60"/>
      <c r="K526" s="60"/>
      <c r="L526" s="60"/>
      <c r="M526" s="60"/>
      <c r="N526" s="60"/>
      <c r="O526" s="104"/>
      <c r="P526" s="306"/>
      <c r="Q526" s="104"/>
      <c r="R526" s="14"/>
      <c r="S526" s="14"/>
      <c r="T526" s="14"/>
      <c r="U526" s="14"/>
      <c r="V526" s="14"/>
      <c r="W526" s="14"/>
      <c r="X526" s="14"/>
      <c r="Y526" s="14"/>
      <c r="Z526" s="14"/>
      <c r="AA526" s="14"/>
      <c r="AB526" s="14"/>
      <c r="AC526" s="14"/>
      <c r="AD526" s="14"/>
    </row>
    <row r="527" spans="1:30" ht="12.75" customHeight="1" thickBot="1">
      <c r="A527" s="669" t="s">
        <v>331</v>
      </c>
      <c r="B527" s="671" t="s">
        <v>34</v>
      </c>
      <c r="C527" s="672"/>
      <c r="D527" s="672"/>
      <c r="E527" s="672"/>
      <c r="F527" s="672"/>
      <c r="G527" s="672"/>
      <c r="H527" s="672"/>
      <c r="I527" s="672"/>
      <c r="J527" s="672"/>
      <c r="K527" s="672"/>
      <c r="L527" s="672"/>
      <c r="M527" s="672"/>
      <c r="N527" s="425"/>
      <c r="O527" s="104"/>
      <c r="P527" s="350" t="s">
        <v>188</v>
      </c>
      <c r="Q527" s="104"/>
      <c r="R527" s="14"/>
      <c r="S527" s="14"/>
      <c r="T527" s="14"/>
      <c r="U527" s="14"/>
      <c r="V527" s="14"/>
      <c r="W527" s="14"/>
      <c r="X527" s="14"/>
      <c r="Y527" s="14"/>
      <c r="Z527" s="14"/>
      <c r="AA527" s="14"/>
      <c r="AB527" s="14"/>
      <c r="AC527" s="14"/>
      <c r="AD527" s="14"/>
    </row>
    <row r="528" spans="1:30" ht="12.75" customHeight="1" thickBot="1">
      <c r="A528" s="670"/>
      <c r="B528" s="367" t="s">
        <v>128</v>
      </c>
      <c r="C528" s="367" t="s">
        <v>100</v>
      </c>
      <c r="D528" s="367" t="s">
        <v>70</v>
      </c>
      <c r="E528" s="367" t="s">
        <v>124</v>
      </c>
      <c r="F528" s="367" t="s">
        <v>121</v>
      </c>
      <c r="G528" s="367" t="s">
        <v>125</v>
      </c>
      <c r="H528" s="367" t="s">
        <v>129</v>
      </c>
      <c r="I528" s="367" t="s">
        <v>122</v>
      </c>
      <c r="J528" s="367" t="s">
        <v>126</v>
      </c>
      <c r="K528" s="367" t="s">
        <v>27</v>
      </c>
      <c r="L528" s="367" t="s">
        <v>127</v>
      </c>
      <c r="M528" s="367" t="s">
        <v>28</v>
      </c>
      <c r="N528" s="241" t="s">
        <v>24</v>
      </c>
      <c r="O528" s="104"/>
      <c r="P528" s="350" t="s">
        <v>212</v>
      </c>
      <c r="Q528" s="104"/>
      <c r="R528" s="14"/>
      <c r="S528" s="14"/>
      <c r="T528" s="14"/>
      <c r="U528" s="14"/>
      <c r="V528" s="14"/>
      <c r="W528" s="14"/>
      <c r="X528" s="14"/>
      <c r="Y528" s="14"/>
      <c r="Z528" s="14"/>
      <c r="AA528" s="14"/>
      <c r="AB528" s="14"/>
      <c r="AC528" s="14"/>
      <c r="AD528" s="14"/>
    </row>
    <row r="529" spans="1:30" ht="12.75" customHeight="1">
      <c r="A529" s="61"/>
      <c r="B529" s="698" t="s">
        <v>198</v>
      </c>
      <c r="C529" s="697"/>
      <c r="D529" s="697"/>
      <c r="E529" s="697"/>
      <c r="F529" s="697"/>
      <c r="G529" s="697"/>
      <c r="H529" s="697"/>
      <c r="I529" s="697"/>
      <c r="J529" s="697"/>
      <c r="K529" s="697"/>
      <c r="L529" s="697"/>
      <c r="M529" s="697"/>
      <c r="N529" s="61"/>
      <c r="O529" s="104"/>
      <c r="P529" s="306"/>
      <c r="Q529" s="104"/>
      <c r="R529" s="14"/>
      <c r="S529" s="14"/>
      <c r="T529" s="14"/>
      <c r="U529" s="14"/>
      <c r="V529" s="14"/>
      <c r="W529" s="14"/>
      <c r="X529" s="14"/>
      <c r="Y529" s="14"/>
      <c r="Z529" s="14"/>
      <c r="AA529" s="14"/>
      <c r="AB529" s="14"/>
      <c r="AC529" s="14"/>
      <c r="AD529" s="14"/>
    </row>
    <row r="530" spans="1:30" ht="12.75" customHeight="1">
      <c r="A530" s="104" t="s">
        <v>82</v>
      </c>
      <c r="B530" s="277">
        <f>B491/$N$491</f>
        <v>2.6440677966101694E-2</v>
      </c>
      <c r="C530" s="277">
        <f t="shared" ref="C530:M530" si="71">C491/$N$491</f>
        <v>0.12451977401129943</v>
      </c>
      <c r="D530" s="277">
        <f t="shared" si="71"/>
        <v>0.21476459510357815</v>
      </c>
      <c r="E530" s="277">
        <f t="shared" si="71"/>
        <v>0.22975517890772129</v>
      </c>
      <c r="F530" s="277">
        <f t="shared" si="71"/>
        <v>0.13288135593220338</v>
      </c>
      <c r="G530" s="277">
        <f t="shared" si="71"/>
        <v>0.1023728813559322</v>
      </c>
      <c r="H530" s="277">
        <f t="shared" si="71"/>
        <v>5.1902071563088514E-2</v>
      </c>
      <c r="I530" s="277">
        <f t="shared" si="71"/>
        <v>2.952919020715631E-2</v>
      </c>
      <c r="J530" s="277">
        <f t="shared" si="71"/>
        <v>2.305084745762712E-2</v>
      </c>
      <c r="K530" s="277">
        <f t="shared" si="71"/>
        <v>3.2165725047080977E-2</v>
      </c>
      <c r="L530" s="277">
        <f t="shared" si="71"/>
        <v>2.3502824858757061E-2</v>
      </c>
      <c r="M530" s="277">
        <f t="shared" si="71"/>
        <v>9.1148775894538611E-3</v>
      </c>
      <c r="N530" s="217">
        <f>SUM(B530:M530)</f>
        <v>1</v>
      </c>
      <c r="O530" s="104"/>
      <c r="P530" s="306">
        <f>SUM(D530:J530)</f>
        <v>0.78425612052730687</v>
      </c>
      <c r="Q530" s="104"/>
      <c r="R530" s="14"/>
      <c r="S530" s="14"/>
      <c r="T530" s="14"/>
      <c r="U530" s="14"/>
      <c r="V530" s="14"/>
      <c r="W530" s="14"/>
      <c r="X530" s="14"/>
      <c r="Y530" s="14"/>
      <c r="Z530" s="14"/>
      <c r="AA530" s="14"/>
      <c r="AB530" s="14"/>
      <c r="AC530" s="14"/>
      <c r="AD530" s="14"/>
    </row>
    <row r="531" spans="1:30" ht="12.75" customHeight="1">
      <c r="A531" s="104" t="s">
        <v>83</v>
      </c>
      <c r="B531" s="277">
        <f>B492/$N492</f>
        <v>4.4763315916712156E-2</v>
      </c>
      <c r="C531" s="277">
        <f t="shared" ref="C531:M531" si="72">C492/$N492</f>
        <v>6.2309911877095843E-2</v>
      </c>
      <c r="D531" s="277">
        <f t="shared" si="72"/>
        <v>9.9040786087499028E-2</v>
      </c>
      <c r="E531" s="277">
        <f t="shared" si="72"/>
        <v>0.14739140606722295</v>
      </c>
      <c r="F531" s="277">
        <f t="shared" si="72"/>
        <v>0.15035483116275442</v>
      </c>
      <c r="G531" s="277">
        <f t="shared" si="72"/>
        <v>0.1214224440458551</v>
      </c>
      <c r="H531" s="277">
        <f t="shared" si="72"/>
        <v>0.11175232004991031</v>
      </c>
      <c r="I531" s="277">
        <f t="shared" si="72"/>
        <v>8.2430008578335809E-2</v>
      </c>
      <c r="J531" s="277">
        <f t="shared" si="72"/>
        <v>5.1781954300865629E-2</v>
      </c>
      <c r="K531" s="277">
        <f t="shared" si="72"/>
        <v>5.2951727364891212E-2</v>
      </c>
      <c r="L531" s="277">
        <f t="shared" si="72"/>
        <v>3.5873040630117758E-2</v>
      </c>
      <c r="M531" s="277">
        <f t="shared" si="72"/>
        <v>3.9928253918739762E-2</v>
      </c>
      <c r="N531" s="217">
        <f t="shared" ref="N531:N559" si="73">SUM(B531:M531)</f>
        <v>1</v>
      </c>
      <c r="O531" s="104"/>
      <c r="P531" s="306">
        <f t="shared" ref="P531:P560" si="74">SUM(D531:J531)</f>
        <v>0.76417375029244328</v>
      </c>
      <c r="Q531" s="104"/>
      <c r="R531" s="14"/>
      <c r="S531" s="14"/>
      <c r="T531" s="14"/>
      <c r="U531" s="14"/>
      <c r="V531" s="14"/>
      <c r="W531" s="14"/>
      <c r="X531" s="14"/>
      <c r="Y531" s="14"/>
      <c r="Z531" s="14"/>
      <c r="AA531" s="14"/>
      <c r="AB531" s="14"/>
      <c r="AC531" s="14"/>
      <c r="AD531" s="14"/>
    </row>
    <row r="532" spans="1:30" ht="12.75" customHeight="1">
      <c r="A532" s="104" t="s">
        <v>84</v>
      </c>
      <c r="B532" s="277">
        <f>B493/$N493</f>
        <v>4.0826698289005592E-2</v>
      </c>
      <c r="C532" s="277">
        <f t="shared" ref="C532:M532" si="75">C493/$N493</f>
        <v>4.3621887176012196E-2</v>
      </c>
      <c r="D532" s="277">
        <f t="shared" si="75"/>
        <v>0.14424868710825003</v>
      </c>
      <c r="E532" s="277">
        <f t="shared" si="75"/>
        <v>0.25656445874978823</v>
      </c>
      <c r="F532" s="277">
        <f t="shared" si="75"/>
        <v>0.15644587497882434</v>
      </c>
      <c r="G532" s="277">
        <f t="shared" si="75"/>
        <v>0.11960020328646451</v>
      </c>
      <c r="H532" s="277">
        <f t="shared" si="75"/>
        <v>7.5046586481450114E-2</v>
      </c>
      <c r="I532" s="277">
        <f t="shared" si="75"/>
        <v>4.8195832627477557E-2</v>
      </c>
      <c r="J532" s="277">
        <f t="shared" si="75"/>
        <v>4.5824157208199219E-2</v>
      </c>
      <c r="K532" s="277">
        <f t="shared" si="75"/>
        <v>2.8036591563611723E-2</v>
      </c>
      <c r="L532" s="277">
        <f t="shared" si="75"/>
        <v>2.2446213789598508E-2</v>
      </c>
      <c r="M532" s="277">
        <f t="shared" si="75"/>
        <v>1.9142808741317973E-2</v>
      </c>
      <c r="N532" s="217">
        <f t="shared" si="73"/>
        <v>1</v>
      </c>
      <c r="O532" s="218"/>
      <c r="P532" s="306">
        <f t="shared" si="74"/>
        <v>0.84592580044045396</v>
      </c>
      <c r="Q532" s="218"/>
      <c r="R532" s="218"/>
      <c r="S532" s="218"/>
      <c r="T532" s="218"/>
      <c r="U532" s="218"/>
      <c r="V532" s="218"/>
      <c r="W532" s="218"/>
      <c r="X532" s="14"/>
      <c r="Y532" s="14"/>
      <c r="Z532" s="14"/>
      <c r="AA532" s="14"/>
      <c r="AB532" s="14"/>
      <c r="AC532" s="14"/>
      <c r="AD532" s="14"/>
    </row>
    <row r="533" spans="1:30" ht="12.75" customHeight="1">
      <c r="A533" s="104" t="s">
        <v>85</v>
      </c>
      <c r="B533" s="277">
        <f t="shared" ref="B533:M533" si="76">B494/$N494</f>
        <v>5.3128388290069523E-2</v>
      </c>
      <c r="C533" s="277">
        <f t="shared" si="76"/>
        <v>5.5233114356782957E-2</v>
      </c>
      <c r="D533" s="277">
        <f t="shared" si="76"/>
        <v>0.18298360864851074</v>
      </c>
      <c r="E533" s="277">
        <f t="shared" si="76"/>
        <v>0.22354742011607884</v>
      </c>
      <c r="F533" s="277">
        <f t="shared" si="76"/>
        <v>0.18189935582626443</v>
      </c>
      <c r="G533" s="277">
        <f t="shared" si="76"/>
        <v>0.15020090567000446</v>
      </c>
      <c r="H533" s="277">
        <f t="shared" si="76"/>
        <v>5.2171694623381594E-2</v>
      </c>
      <c r="I533" s="277">
        <f t="shared" si="76"/>
        <v>2.7170100133937114E-2</v>
      </c>
      <c r="J533" s="277">
        <f t="shared" si="76"/>
        <v>2.4172459978314943E-2</v>
      </c>
      <c r="K533" s="277">
        <f t="shared" si="76"/>
        <v>1.8751195867083358E-2</v>
      </c>
      <c r="L533" s="277">
        <f t="shared" si="76"/>
        <v>1.862363671152497E-2</v>
      </c>
      <c r="M533" s="277">
        <f t="shared" si="76"/>
        <v>1.211811977804707E-2</v>
      </c>
      <c r="N533" s="217">
        <f t="shared" si="73"/>
        <v>1.0000000000000002</v>
      </c>
      <c r="O533" s="104"/>
      <c r="P533" s="306">
        <f t="shared" si="74"/>
        <v>0.84214554499649219</v>
      </c>
      <c r="Q533" s="104"/>
      <c r="R533" s="14"/>
      <c r="S533" s="14"/>
      <c r="T533" s="14"/>
      <c r="U533" s="14"/>
      <c r="V533" s="14"/>
      <c r="W533" s="14"/>
      <c r="X533" s="14"/>
      <c r="Y533" s="14"/>
      <c r="Z533" s="14"/>
      <c r="AA533" s="14"/>
      <c r="AB533" s="14"/>
      <c r="AC533" s="14"/>
      <c r="AD533" s="14"/>
    </row>
    <row r="534" spans="1:30" ht="12.75" customHeight="1">
      <c r="A534" s="104" t="s">
        <v>86</v>
      </c>
      <c r="B534" s="277">
        <f t="shared" ref="B534:M534" si="77">B495/$N495</f>
        <v>4.5013182431997943E-2</v>
      </c>
      <c r="C534" s="277">
        <f t="shared" si="77"/>
        <v>6.8677255481962574E-2</v>
      </c>
      <c r="D534" s="277">
        <f t="shared" si="77"/>
        <v>0.13253166998906823</v>
      </c>
      <c r="E534" s="277">
        <f t="shared" si="77"/>
        <v>0.15163012024950165</v>
      </c>
      <c r="F534" s="277">
        <f t="shared" si="77"/>
        <v>0.16500546588643816</v>
      </c>
      <c r="G534" s="277">
        <f t="shared" si="77"/>
        <v>0.16121149765288406</v>
      </c>
      <c r="H534" s="277">
        <f t="shared" si="77"/>
        <v>0.10571667416886374</v>
      </c>
      <c r="I534" s="277">
        <f t="shared" si="77"/>
        <v>7.2985660086168094E-2</v>
      </c>
      <c r="J534" s="277">
        <f t="shared" si="77"/>
        <v>4.7263841553597842E-2</v>
      </c>
      <c r="K534" s="277">
        <f t="shared" si="77"/>
        <v>1.5754613851199278E-2</v>
      </c>
      <c r="L534" s="277">
        <f t="shared" si="77"/>
        <v>2.2056459391678992E-2</v>
      </c>
      <c r="M534" s="277">
        <f t="shared" si="77"/>
        <v>1.2153559256639444E-2</v>
      </c>
      <c r="N534" s="217">
        <f t="shared" si="73"/>
        <v>1.0000000000000002</v>
      </c>
      <c r="O534" s="104"/>
      <c r="P534" s="306">
        <f t="shared" si="74"/>
        <v>0.83634492958652196</v>
      </c>
      <c r="Q534" s="218"/>
      <c r="R534" s="14"/>
      <c r="S534" s="14"/>
      <c r="T534" s="14"/>
      <c r="U534" s="14"/>
      <c r="V534" s="14"/>
      <c r="W534" s="14"/>
      <c r="X534" s="14"/>
      <c r="Y534" s="14"/>
      <c r="Z534" s="14"/>
      <c r="AA534" s="14"/>
      <c r="AB534" s="14"/>
      <c r="AC534" s="14"/>
      <c r="AD534" s="14"/>
    </row>
    <row r="535" spans="1:30" ht="12.75" customHeight="1">
      <c r="A535" s="104" t="s">
        <v>87</v>
      </c>
      <c r="B535" s="277">
        <f t="shared" ref="B535:M535" si="78">B496/$N496</f>
        <v>2.0868497775049871E-2</v>
      </c>
      <c r="C535" s="277">
        <f t="shared" si="78"/>
        <v>5.4626361822924657E-2</v>
      </c>
      <c r="D535" s="277">
        <f t="shared" si="78"/>
        <v>0.10073653521558999</v>
      </c>
      <c r="E535" s="277">
        <f t="shared" si="78"/>
        <v>0.15973607488108024</v>
      </c>
      <c r="F535" s="277">
        <f t="shared" si="78"/>
        <v>0.22725180297682984</v>
      </c>
      <c r="G535" s="277">
        <f t="shared" si="78"/>
        <v>0.20569280343716434</v>
      </c>
      <c r="H535" s="277">
        <f t="shared" si="78"/>
        <v>7.7412920055240142E-2</v>
      </c>
      <c r="I535" s="277">
        <f t="shared" si="78"/>
        <v>6.3142550253183979E-2</v>
      </c>
      <c r="J535" s="277">
        <f t="shared" si="78"/>
        <v>2.5932177382231088E-2</v>
      </c>
      <c r="K535" s="277">
        <f t="shared" si="78"/>
        <v>2.5088230781034219E-2</v>
      </c>
      <c r="L535" s="277">
        <f t="shared" si="78"/>
        <v>2.0638330520177994E-2</v>
      </c>
      <c r="M535" s="277">
        <f t="shared" si="78"/>
        <v>1.8873714899493632E-2</v>
      </c>
      <c r="N535" s="217">
        <f t="shared" si="73"/>
        <v>0.99999999999999989</v>
      </c>
      <c r="O535" s="104"/>
      <c r="P535" s="306">
        <f t="shared" si="74"/>
        <v>0.85990486420131962</v>
      </c>
      <c r="Q535" s="104"/>
      <c r="R535" s="14"/>
      <c r="S535" s="14"/>
      <c r="T535" s="14"/>
      <c r="U535" s="14"/>
      <c r="V535" s="14"/>
      <c r="W535" s="14"/>
      <c r="X535" s="14"/>
      <c r="Y535" s="14"/>
      <c r="Z535" s="14"/>
      <c r="AA535" s="14"/>
      <c r="AB535" s="14"/>
      <c r="AC535" s="14"/>
      <c r="AD535" s="14"/>
    </row>
    <row r="536" spans="1:30" ht="12.75" customHeight="1">
      <c r="A536" s="104" t="s">
        <v>88</v>
      </c>
      <c r="B536" s="277">
        <f t="shared" ref="B536:M536" si="79">B497/$N497</f>
        <v>2.4077641132019559E-2</v>
      </c>
      <c r="C536" s="277">
        <f t="shared" si="79"/>
        <v>5.9786635057045491E-2</v>
      </c>
      <c r="D536" s="277">
        <f t="shared" si="79"/>
        <v>0.10120017780411913</v>
      </c>
      <c r="E536" s="277">
        <f t="shared" si="79"/>
        <v>0.21655060008890206</v>
      </c>
      <c r="F536" s="277">
        <f t="shared" si="79"/>
        <v>0.22432953030078531</v>
      </c>
      <c r="G536" s="277">
        <f t="shared" si="79"/>
        <v>0.14261372055119276</v>
      </c>
      <c r="H536" s="277">
        <f t="shared" si="79"/>
        <v>6.7639650318565711E-2</v>
      </c>
      <c r="I536" s="277">
        <f t="shared" si="79"/>
        <v>5.3489405837901911E-2</v>
      </c>
      <c r="J536" s="277">
        <f t="shared" si="79"/>
        <v>4.0154096903244924E-2</v>
      </c>
      <c r="K536" s="277">
        <f t="shared" si="79"/>
        <v>3.6375759371758777E-2</v>
      </c>
      <c r="L536" s="277">
        <f t="shared" si="79"/>
        <v>1.9484368054526597E-2</v>
      </c>
      <c r="M536" s="277">
        <f t="shared" si="79"/>
        <v>1.4298414579937769E-2</v>
      </c>
      <c r="N536" s="217">
        <f t="shared" si="73"/>
        <v>0.99999999999999989</v>
      </c>
      <c r="O536" s="104"/>
      <c r="P536" s="306">
        <f t="shared" si="74"/>
        <v>0.84597718180471171</v>
      </c>
      <c r="Q536" s="104"/>
      <c r="R536" s="14"/>
      <c r="S536" s="14"/>
      <c r="T536" s="14"/>
      <c r="U536" s="14"/>
      <c r="V536" s="14"/>
      <c r="W536" s="14"/>
      <c r="X536" s="14"/>
      <c r="Y536" s="14"/>
      <c r="Z536" s="14"/>
      <c r="AA536" s="14"/>
      <c r="AB536" s="14"/>
      <c r="AC536" s="14"/>
      <c r="AD536" s="14"/>
    </row>
    <row r="537" spans="1:30" ht="12.75" customHeight="1">
      <c r="A537" s="104" t="s">
        <v>89</v>
      </c>
      <c r="B537" s="277">
        <f t="shared" ref="B537:M537" si="80">B498/$N498</f>
        <v>5.0016488952401891E-2</v>
      </c>
      <c r="C537" s="277">
        <f t="shared" si="80"/>
        <v>4.6004177201275143E-2</v>
      </c>
      <c r="D537" s="277">
        <f t="shared" si="80"/>
        <v>0.14834560844234362</v>
      </c>
      <c r="E537" s="277">
        <f t="shared" si="80"/>
        <v>0.23518742442563481</v>
      </c>
      <c r="F537" s="277">
        <f t="shared" si="80"/>
        <v>0.27069363526437284</v>
      </c>
      <c r="G537" s="277">
        <f t="shared" si="80"/>
        <v>0.11311421347697043</v>
      </c>
      <c r="H537" s="277">
        <f t="shared" si="80"/>
        <v>6.0294602616247112E-2</v>
      </c>
      <c r="I537" s="277">
        <f t="shared" si="80"/>
        <v>2.8690777179289875E-2</v>
      </c>
      <c r="J537" s="277">
        <f t="shared" si="80"/>
        <v>1.2751456524128834E-2</v>
      </c>
      <c r="K537" s="277">
        <f t="shared" si="80"/>
        <v>1.1322413982631637E-2</v>
      </c>
      <c r="L537" s="277">
        <f t="shared" si="80"/>
        <v>1.3685830493569308E-2</v>
      </c>
      <c r="M537" s="277">
        <f t="shared" si="80"/>
        <v>9.8933714411344395E-3</v>
      </c>
      <c r="N537" s="217">
        <f t="shared" si="73"/>
        <v>1</v>
      </c>
      <c r="O537" s="104"/>
      <c r="P537" s="306">
        <f t="shared" si="74"/>
        <v>0.86907771792898747</v>
      </c>
      <c r="Q537" s="104"/>
      <c r="R537" s="14"/>
      <c r="S537" s="14"/>
      <c r="T537" s="14"/>
      <c r="U537" s="14"/>
      <c r="V537" s="14"/>
      <c r="W537" s="14"/>
      <c r="X537" s="14"/>
      <c r="Y537" s="14"/>
      <c r="Z537" s="14"/>
      <c r="AA537" s="14"/>
      <c r="AB537" s="14"/>
      <c r="AC537" s="14"/>
      <c r="AD537" s="14"/>
    </row>
    <row r="538" spans="1:30" ht="12.75" customHeight="1">
      <c r="A538" s="104" t="s">
        <v>90</v>
      </c>
      <c r="B538" s="277">
        <f t="shared" ref="B538:M538" si="81">B499/$N499</f>
        <v>3.1838949171901769E-2</v>
      </c>
      <c r="C538" s="277">
        <f t="shared" si="81"/>
        <v>6.0750999428897771E-2</v>
      </c>
      <c r="D538" s="277">
        <f t="shared" si="81"/>
        <v>0.15219874357509994</v>
      </c>
      <c r="E538" s="277">
        <f t="shared" si="81"/>
        <v>0.19217589948600799</v>
      </c>
      <c r="F538" s="277">
        <f t="shared" si="81"/>
        <v>0.18646487721302113</v>
      </c>
      <c r="G538" s="277">
        <f t="shared" si="81"/>
        <v>0.16169331810394061</v>
      </c>
      <c r="H538" s="277">
        <f t="shared" si="81"/>
        <v>5.4040548258138206E-2</v>
      </c>
      <c r="I538" s="277">
        <f t="shared" si="81"/>
        <v>5.111364934323244E-2</v>
      </c>
      <c r="J538" s="277">
        <f t="shared" si="81"/>
        <v>3.9905768132495717E-2</v>
      </c>
      <c r="K538" s="277">
        <f t="shared" si="81"/>
        <v>2.4486007995431183E-2</v>
      </c>
      <c r="L538" s="277">
        <f t="shared" si="81"/>
        <v>2.1701884637350087E-2</v>
      </c>
      <c r="M538" s="277">
        <f t="shared" si="81"/>
        <v>2.3629354654483153E-2</v>
      </c>
      <c r="N538" s="217">
        <f t="shared" si="73"/>
        <v>1.0000000000000002</v>
      </c>
      <c r="O538" s="61"/>
      <c r="P538" s="306">
        <f t="shared" si="74"/>
        <v>0.83759280411193604</v>
      </c>
      <c r="Q538" s="61"/>
    </row>
    <row r="539" spans="1:30" ht="12.75" customHeight="1">
      <c r="A539" s="104" t="s">
        <v>91</v>
      </c>
      <c r="B539" s="277">
        <f t="shared" ref="B539:M539" si="82">B500/$N500</f>
        <v>3.6887285394376711E-2</v>
      </c>
      <c r="C539" s="277">
        <f t="shared" si="82"/>
        <v>3.813137596417019E-2</v>
      </c>
      <c r="D539" s="277">
        <f t="shared" si="82"/>
        <v>0.12702164717591441</v>
      </c>
      <c r="E539" s="277">
        <f t="shared" si="82"/>
        <v>0.1963174919134113</v>
      </c>
      <c r="F539" s="277">
        <f t="shared" si="82"/>
        <v>0.14997511818860412</v>
      </c>
      <c r="G539" s="277">
        <f t="shared" si="82"/>
        <v>0.17479472505598406</v>
      </c>
      <c r="H539" s="277">
        <f t="shared" si="82"/>
        <v>9.7909927842746949E-2</v>
      </c>
      <c r="I539" s="277">
        <f t="shared" si="82"/>
        <v>5.5984075640706642E-2</v>
      </c>
      <c r="J539" s="277">
        <f t="shared" si="82"/>
        <v>3.0169196317491914E-2</v>
      </c>
      <c r="K539" s="277">
        <f t="shared" si="82"/>
        <v>3.5829808410052254E-2</v>
      </c>
      <c r="L539" s="277">
        <f t="shared" si="82"/>
        <v>3.6389649166459322E-2</v>
      </c>
      <c r="M539" s="277">
        <f t="shared" si="82"/>
        <v>2.0589698930082109E-2</v>
      </c>
      <c r="N539" s="217">
        <f t="shared" si="73"/>
        <v>1</v>
      </c>
      <c r="O539" s="61"/>
      <c r="P539" s="306">
        <f t="shared" si="74"/>
        <v>0.83217218213485944</v>
      </c>
      <c r="Q539" s="61"/>
    </row>
    <row r="540" spans="1:30" ht="12.75" customHeight="1">
      <c r="A540" s="104" t="s">
        <v>92</v>
      </c>
      <c r="B540" s="277">
        <f t="shared" ref="B540:M540" si="83">B501/$N501</f>
        <v>2.5948395585118047E-2</v>
      </c>
      <c r="C540" s="277">
        <f t="shared" si="83"/>
        <v>4.0859586287552083E-2</v>
      </c>
      <c r="D540" s="277">
        <f t="shared" si="83"/>
        <v>0.11015276661062788</v>
      </c>
      <c r="E540" s="277">
        <f t="shared" si="83"/>
        <v>0.1711132227176376</v>
      </c>
      <c r="F540" s="277">
        <f t="shared" si="83"/>
        <v>0.16190336963672247</v>
      </c>
      <c r="G540" s="277">
        <f t="shared" si="83"/>
        <v>0.13748994956509028</v>
      </c>
      <c r="H540" s="277">
        <f t="shared" si="83"/>
        <v>0.11585410423214677</v>
      </c>
      <c r="I540" s="277">
        <f t="shared" si="83"/>
        <v>9.6557269205467436E-2</v>
      </c>
      <c r="J540" s="277">
        <f t="shared" si="83"/>
        <v>4.0786492215481328E-2</v>
      </c>
      <c r="K540" s="277">
        <f t="shared" si="83"/>
        <v>3.8228199693004894E-2</v>
      </c>
      <c r="L540" s="277">
        <f t="shared" si="83"/>
        <v>3.6839412323660552E-2</v>
      </c>
      <c r="M540" s="277">
        <f t="shared" si="83"/>
        <v>2.4267231927490682E-2</v>
      </c>
      <c r="N540" s="217">
        <f t="shared" si="73"/>
        <v>1.0000000000000002</v>
      </c>
      <c r="O540" s="61"/>
      <c r="P540" s="306">
        <f t="shared" si="74"/>
        <v>0.83385717418317384</v>
      </c>
      <c r="Q540" s="61"/>
    </row>
    <row r="541" spans="1:30" ht="12.75" customHeight="1">
      <c r="A541" s="104" t="s">
        <v>93</v>
      </c>
      <c r="B541" s="277">
        <f t="shared" ref="B541:M541" si="84">B502/$N502</f>
        <v>4.4043092522179972E-2</v>
      </c>
      <c r="C541" s="277">
        <f t="shared" si="84"/>
        <v>4.6894803548795945E-2</v>
      </c>
      <c r="D541" s="277">
        <f t="shared" si="84"/>
        <v>9.8436839881706803E-2</v>
      </c>
      <c r="E541" s="277">
        <f t="shared" si="84"/>
        <v>0.17469370511195606</v>
      </c>
      <c r="F541" s="277">
        <f t="shared" si="84"/>
        <v>0.16994085340092946</v>
      </c>
      <c r="G541" s="277">
        <f t="shared" si="84"/>
        <v>0.15230249260667511</v>
      </c>
      <c r="H541" s="277">
        <f t="shared" si="84"/>
        <v>8.7663709336713136E-2</v>
      </c>
      <c r="I541" s="277">
        <f t="shared" si="84"/>
        <v>6.7807351077313061E-2</v>
      </c>
      <c r="J541" s="277">
        <f t="shared" si="84"/>
        <v>4.1613857203210813E-2</v>
      </c>
      <c r="K541" s="277">
        <f t="shared" si="84"/>
        <v>3.2636248415716093E-2</v>
      </c>
      <c r="L541" s="277">
        <f t="shared" si="84"/>
        <v>4.6894803548795945E-2</v>
      </c>
      <c r="M541" s="277">
        <f t="shared" si="84"/>
        <v>3.7072243346007602E-2</v>
      </c>
      <c r="N541" s="217">
        <f t="shared" si="73"/>
        <v>1</v>
      </c>
      <c r="O541" s="61"/>
      <c r="P541" s="306">
        <f t="shared" si="74"/>
        <v>0.79245880861850448</v>
      </c>
      <c r="Q541" s="61"/>
    </row>
    <row r="542" spans="1:30" ht="12.75" customHeight="1">
      <c r="A542" s="104" t="s">
        <v>94</v>
      </c>
      <c r="B542" s="277">
        <f t="shared" ref="B542:M542" si="85">B503/$N503</f>
        <v>3.0128588516746411E-2</v>
      </c>
      <c r="C542" s="277">
        <f t="shared" si="85"/>
        <v>5.0613038277511964E-2</v>
      </c>
      <c r="D542" s="277">
        <f t="shared" si="85"/>
        <v>0.11356160287081339</v>
      </c>
      <c r="E542" s="277">
        <f t="shared" si="85"/>
        <v>0.16178229665071769</v>
      </c>
      <c r="F542" s="277">
        <f t="shared" si="85"/>
        <v>0.21531100478468901</v>
      </c>
      <c r="G542" s="277">
        <f t="shared" si="85"/>
        <v>0.17419258373205743</v>
      </c>
      <c r="H542" s="277">
        <f t="shared" si="85"/>
        <v>0.10593600478468899</v>
      </c>
      <c r="I542" s="277">
        <f t="shared" si="85"/>
        <v>4.0894138755980858E-2</v>
      </c>
      <c r="J542" s="277">
        <f t="shared" si="85"/>
        <v>2.6839114832535885E-2</v>
      </c>
      <c r="K542" s="277">
        <f t="shared" si="85"/>
        <v>2.5044856459330144E-2</v>
      </c>
      <c r="L542" s="277">
        <f t="shared" si="85"/>
        <v>2.4222488038277513E-2</v>
      </c>
      <c r="M542" s="277">
        <f t="shared" si="85"/>
        <v>3.1474282296650717E-2</v>
      </c>
      <c r="N542" s="217">
        <f t="shared" si="73"/>
        <v>1</v>
      </c>
      <c r="O542" s="61"/>
      <c r="P542" s="306">
        <f t="shared" si="74"/>
        <v>0.83851674641148322</v>
      </c>
      <c r="Q542" s="61"/>
    </row>
    <row r="543" spans="1:30" ht="12.75" customHeight="1">
      <c r="A543" s="104" t="s">
        <v>95</v>
      </c>
      <c r="B543" s="277">
        <f t="shared" ref="B543:M543" si="86">B504/$N504</f>
        <v>4.9080305069537908E-2</v>
      </c>
      <c r="C543" s="277">
        <f t="shared" si="86"/>
        <v>5.6258411843876178E-2</v>
      </c>
      <c r="D543" s="277">
        <f t="shared" si="86"/>
        <v>8.9008524001794528E-2</v>
      </c>
      <c r="E543" s="277">
        <f t="shared" si="86"/>
        <v>0.13297442799461642</v>
      </c>
      <c r="F543" s="277">
        <f t="shared" si="86"/>
        <v>0.1379991027366532</v>
      </c>
      <c r="G543" s="277">
        <f t="shared" si="86"/>
        <v>0.13647375504710632</v>
      </c>
      <c r="H543" s="277">
        <f t="shared" si="86"/>
        <v>5.8591296545536117E-2</v>
      </c>
      <c r="I543" s="277">
        <f t="shared" si="86"/>
        <v>8.47913862718708E-2</v>
      </c>
      <c r="J543" s="277">
        <f t="shared" si="86"/>
        <v>6.9896814715118882E-2</v>
      </c>
      <c r="K543" s="277">
        <f t="shared" si="86"/>
        <v>5.8411843876177656E-2</v>
      </c>
      <c r="L543" s="277">
        <f t="shared" si="86"/>
        <v>6.2000897263346795E-2</v>
      </c>
      <c r="M543" s="277">
        <f t="shared" si="86"/>
        <v>6.4513234634365188E-2</v>
      </c>
      <c r="N543" s="217">
        <f t="shared" si="73"/>
        <v>1</v>
      </c>
      <c r="O543" s="61"/>
      <c r="P543" s="306">
        <f t="shared" si="74"/>
        <v>0.70973530731269618</v>
      </c>
      <c r="Q543" s="61"/>
    </row>
    <row r="544" spans="1:30" ht="12.75" customHeight="1">
      <c r="A544" s="104" t="s">
        <v>96</v>
      </c>
      <c r="B544" s="277">
        <f t="shared" ref="B544:M544" si="87">B505/$N505</f>
        <v>3.748703511631353E-2</v>
      </c>
      <c r="C544" s="277">
        <f t="shared" si="87"/>
        <v>3.4005037783375318E-2</v>
      </c>
      <c r="D544" s="277">
        <f t="shared" si="87"/>
        <v>9.0606015706030524E-2</v>
      </c>
      <c r="E544" s="277">
        <f t="shared" si="87"/>
        <v>0.18550896429100608</v>
      </c>
      <c r="F544" s="277">
        <f t="shared" si="87"/>
        <v>0.18291598755371166</v>
      </c>
      <c r="G544" s="277">
        <f t="shared" si="87"/>
        <v>0.13350125944584382</v>
      </c>
      <c r="H544" s="277">
        <f t="shared" si="87"/>
        <v>7.6752111423914651E-2</v>
      </c>
      <c r="I544" s="277">
        <f t="shared" si="87"/>
        <v>7.4159134686620234E-2</v>
      </c>
      <c r="J544" s="277">
        <f t="shared" si="87"/>
        <v>4.0820862349977775E-2</v>
      </c>
      <c r="K544" s="277">
        <f t="shared" si="87"/>
        <v>5.5637872277374427E-2</v>
      </c>
      <c r="L544" s="277">
        <f t="shared" si="87"/>
        <v>5.793450881612091E-2</v>
      </c>
      <c r="M544" s="277">
        <f t="shared" si="87"/>
        <v>3.0671210549711069E-2</v>
      </c>
      <c r="N544" s="217">
        <f t="shared" si="73"/>
        <v>1</v>
      </c>
      <c r="O544" s="61"/>
      <c r="P544" s="306">
        <f t="shared" si="74"/>
        <v>0.78426433545710472</v>
      </c>
      <c r="Q544" s="61"/>
    </row>
    <row r="545" spans="1:17" ht="12.75" customHeight="1">
      <c r="A545" s="104" t="s">
        <v>97</v>
      </c>
      <c r="B545" s="277">
        <f t="shared" ref="B545:M545" si="88">B506/$N506</f>
        <v>3.4242232086239693E-2</v>
      </c>
      <c r="C545" s="277">
        <f t="shared" si="88"/>
        <v>2.5455204275749616E-2</v>
      </c>
      <c r="D545" s="277">
        <f t="shared" si="88"/>
        <v>5.6798623063683308E-2</v>
      </c>
      <c r="E545" s="277">
        <f t="shared" si="88"/>
        <v>0.11106078449134886</v>
      </c>
      <c r="F545" s="277">
        <f t="shared" si="88"/>
        <v>0.18470875985143581</v>
      </c>
      <c r="G545" s="277">
        <f t="shared" si="88"/>
        <v>0.20481927710843373</v>
      </c>
      <c r="H545" s="277">
        <f t="shared" si="88"/>
        <v>0.13678775251381467</v>
      </c>
      <c r="I545" s="277">
        <f t="shared" si="88"/>
        <v>7.7996195307545979E-2</v>
      </c>
      <c r="J545" s="277">
        <f t="shared" si="88"/>
        <v>5.4262161427665552E-2</v>
      </c>
      <c r="K545" s="277">
        <f t="shared" si="88"/>
        <v>5.0457468973638918E-2</v>
      </c>
      <c r="L545" s="277">
        <f t="shared" si="88"/>
        <v>3.8590452033698708E-2</v>
      </c>
      <c r="M545" s="277">
        <f t="shared" si="88"/>
        <v>2.4821088866745177E-2</v>
      </c>
      <c r="N545" s="217">
        <f t="shared" si="73"/>
        <v>1</v>
      </c>
      <c r="O545" s="61"/>
      <c r="P545" s="306">
        <f t="shared" si="74"/>
        <v>0.82643355376392802</v>
      </c>
      <c r="Q545" s="61"/>
    </row>
    <row r="546" spans="1:17" ht="12.75" customHeight="1">
      <c r="A546" s="218" t="s">
        <v>98</v>
      </c>
      <c r="B546" s="277">
        <f t="shared" ref="B546:M546" si="89">B507/$N507</f>
        <v>3.3909252381721301E-2</v>
      </c>
      <c r="C546" s="277">
        <f t="shared" si="89"/>
        <v>6.2570644275795256E-2</v>
      </c>
      <c r="D546" s="277">
        <f t="shared" si="89"/>
        <v>0.14395284999192637</v>
      </c>
      <c r="E546" s="277">
        <f t="shared" si="89"/>
        <v>0.15315678992410786</v>
      </c>
      <c r="F546" s="277">
        <f t="shared" si="89"/>
        <v>0.16163410301953818</v>
      </c>
      <c r="G546" s="277">
        <f t="shared" si="89"/>
        <v>0.12627159696431456</v>
      </c>
      <c r="H546" s="277">
        <f t="shared" si="89"/>
        <v>0.1147263038914904</v>
      </c>
      <c r="I546" s="277">
        <f t="shared" si="89"/>
        <v>6.7576295817858872E-2</v>
      </c>
      <c r="J546" s="277">
        <f t="shared" si="89"/>
        <v>3.8269013402228325E-2</v>
      </c>
      <c r="K546" s="277">
        <f t="shared" si="89"/>
        <v>2.9468755046019701E-2</v>
      </c>
      <c r="L546" s="277">
        <f t="shared" si="89"/>
        <v>3.2536735023413532E-2</v>
      </c>
      <c r="M546" s="277">
        <f t="shared" si="89"/>
        <v>3.5927660261585663E-2</v>
      </c>
      <c r="N546" s="217">
        <f t="shared" si="73"/>
        <v>1</v>
      </c>
      <c r="O546" s="61"/>
      <c r="P546" s="306">
        <f t="shared" si="74"/>
        <v>0.80558695301146455</v>
      </c>
      <c r="Q546" s="61"/>
    </row>
    <row r="547" spans="1:17" ht="12.75" customHeight="1">
      <c r="A547" s="218" t="s">
        <v>99</v>
      </c>
      <c r="B547" s="277">
        <f t="shared" ref="B547:M547" si="90">B508/$N508</f>
        <v>7.3028785982478098E-2</v>
      </c>
      <c r="C547" s="277">
        <f t="shared" si="90"/>
        <v>4.1113892365456824E-2</v>
      </c>
      <c r="D547" s="277">
        <f t="shared" si="90"/>
        <v>6.5769712140175213E-2</v>
      </c>
      <c r="E547" s="277">
        <f t="shared" si="90"/>
        <v>8.8235294117647065E-2</v>
      </c>
      <c r="F547" s="277">
        <f t="shared" si="90"/>
        <v>0.14342928660826032</v>
      </c>
      <c r="G547" s="277">
        <f t="shared" si="90"/>
        <v>0.23141426783479349</v>
      </c>
      <c r="H547" s="277">
        <f t="shared" si="90"/>
        <v>0.11558197747183981</v>
      </c>
      <c r="I547" s="277">
        <f t="shared" si="90"/>
        <v>8.4730913642052569E-2</v>
      </c>
      <c r="J547" s="277">
        <f t="shared" si="90"/>
        <v>5.8510638297872342E-2</v>
      </c>
      <c r="K547" s="277">
        <f t="shared" si="90"/>
        <v>3.498122653316646E-2</v>
      </c>
      <c r="L547" s="277">
        <f t="shared" si="90"/>
        <v>3.7046307884856071E-2</v>
      </c>
      <c r="M547" s="277">
        <f t="shared" si="90"/>
        <v>2.6157697121401754E-2</v>
      </c>
      <c r="N547" s="217">
        <f t="shared" si="73"/>
        <v>1</v>
      </c>
      <c r="O547" s="61"/>
      <c r="P547" s="306">
        <f t="shared" si="74"/>
        <v>0.78767209011264083</v>
      </c>
      <c r="Q547" s="61"/>
    </row>
    <row r="548" spans="1:17" ht="12.75" customHeight="1">
      <c r="A548" s="218" t="s">
        <v>18</v>
      </c>
      <c r="B548" s="277">
        <f t="shared" ref="B548:M548" si="91">B509/$N509</f>
        <v>8.1948690681908812E-2</v>
      </c>
      <c r="C548" s="277">
        <f t="shared" si="91"/>
        <v>3.4294829190482518E-2</v>
      </c>
      <c r="D548" s="277">
        <f t="shared" si="91"/>
        <v>6.0547653861491427E-2</v>
      </c>
      <c r="E548" s="277">
        <f t="shared" si="91"/>
        <v>0.12169347334839825</v>
      </c>
      <c r="F548" s="277">
        <f t="shared" si="91"/>
        <v>0.22198590987637912</v>
      </c>
      <c r="G548" s="277">
        <f t="shared" si="91"/>
        <v>0.16084009038947228</v>
      </c>
      <c r="H548" s="277">
        <f t="shared" si="91"/>
        <v>7.855908547122159E-2</v>
      </c>
      <c r="I548" s="277">
        <f t="shared" si="91"/>
        <v>7.7296291373122425E-2</v>
      </c>
      <c r="J548" s="277">
        <f t="shared" si="91"/>
        <v>3.4294829190482518E-2</v>
      </c>
      <c r="K548" s="277">
        <f t="shared" si="91"/>
        <v>4.3732553502592052E-2</v>
      </c>
      <c r="L548" s="277">
        <f t="shared" si="91"/>
        <v>4.2203908015419379E-2</v>
      </c>
      <c r="M548" s="277">
        <f t="shared" si="91"/>
        <v>4.260268509902964E-2</v>
      </c>
      <c r="N548" s="217">
        <f t="shared" si="73"/>
        <v>1</v>
      </c>
      <c r="O548" s="61"/>
      <c r="P548" s="306">
        <f t="shared" si="74"/>
        <v>0.75521733351056763</v>
      </c>
      <c r="Q548" s="61"/>
    </row>
    <row r="549" spans="1:17" ht="12.75" customHeight="1">
      <c r="A549" s="218" t="s">
        <v>19</v>
      </c>
      <c r="B549" s="277">
        <f t="shared" ref="B549:M549" si="92">B510/$N510</f>
        <v>0.12487322515212981</v>
      </c>
      <c r="C549" s="277">
        <f t="shared" si="92"/>
        <v>1.1536511156186613E-2</v>
      </c>
      <c r="D549" s="277">
        <f t="shared" si="92"/>
        <v>6.3007099391480734E-2</v>
      </c>
      <c r="E549" s="277">
        <f t="shared" si="92"/>
        <v>7.4226673427991885E-2</v>
      </c>
      <c r="F549" s="277">
        <f t="shared" si="92"/>
        <v>0.12880324543610547</v>
      </c>
      <c r="G549" s="277">
        <f t="shared" si="92"/>
        <v>9.8694219066937122E-2</v>
      </c>
      <c r="H549" s="277">
        <f t="shared" si="92"/>
        <v>7.9424442190669367E-2</v>
      </c>
      <c r="I549" s="277">
        <f t="shared" si="92"/>
        <v>9.9264705882352935E-2</v>
      </c>
      <c r="J549" s="277">
        <f t="shared" si="92"/>
        <v>7.3212474645030431E-2</v>
      </c>
      <c r="K549" s="277">
        <f t="shared" si="92"/>
        <v>9.8377281947261669E-2</v>
      </c>
      <c r="L549" s="277">
        <f t="shared" si="92"/>
        <v>6.7634381338742389E-2</v>
      </c>
      <c r="M549" s="277">
        <f t="shared" si="92"/>
        <v>8.0945740365111568E-2</v>
      </c>
      <c r="N549" s="217">
        <f t="shared" si="73"/>
        <v>1</v>
      </c>
      <c r="O549" s="61"/>
      <c r="P549" s="306">
        <f t="shared" si="74"/>
        <v>0.61663286004056794</v>
      </c>
      <c r="Q549" s="61"/>
    </row>
    <row r="550" spans="1:17" ht="12.75" customHeight="1">
      <c r="A550" s="218" t="s">
        <v>20</v>
      </c>
      <c r="B550" s="277">
        <f t="shared" ref="B550:M550" si="93">B511/$N511</f>
        <v>0.14696805404954541</v>
      </c>
      <c r="C550" s="277">
        <f t="shared" si="93"/>
        <v>3.1111852531487197E-2</v>
      </c>
      <c r="D550" s="277">
        <f t="shared" si="93"/>
        <v>7.9155892901826674E-2</v>
      </c>
      <c r="E550" s="277">
        <f t="shared" si="93"/>
        <v>0.12244557511051797</v>
      </c>
      <c r="F550" s="277">
        <f t="shared" si="93"/>
        <v>0.12753357244140462</v>
      </c>
      <c r="G550" s="277">
        <f t="shared" si="93"/>
        <v>0.1542247059804821</v>
      </c>
      <c r="H550" s="277">
        <f t="shared" si="93"/>
        <v>0.11677370923346402</v>
      </c>
      <c r="I550" s="277">
        <f t="shared" si="93"/>
        <v>4.1371256985570107E-2</v>
      </c>
      <c r="J550" s="277">
        <f t="shared" si="93"/>
        <v>4.0787388439402786E-2</v>
      </c>
      <c r="K550" s="277">
        <f t="shared" si="93"/>
        <v>5.2631578947368418E-2</v>
      </c>
      <c r="L550" s="277">
        <f t="shared" si="93"/>
        <v>6.0555509216782051E-2</v>
      </c>
      <c r="M550" s="277">
        <f t="shared" si="93"/>
        <v>2.6440904162148636E-2</v>
      </c>
      <c r="N550" s="217">
        <f t="shared" si="73"/>
        <v>1</v>
      </c>
      <c r="O550" s="61"/>
      <c r="P550" s="306">
        <f t="shared" si="74"/>
        <v>0.68229210109266825</v>
      </c>
      <c r="Q550" s="212"/>
    </row>
    <row r="551" spans="1:17" ht="12.75" customHeight="1">
      <c r="A551" s="51" t="s">
        <v>108</v>
      </c>
      <c r="B551" s="277">
        <f t="shared" ref="B551:M551" si="94">B512/$N512</f>
        <v>0.11409195173032811</v>
      </c>
      <c r="C551" s="277">
        <f t="shared" si="94"/>
        <v>9.4744190685150092E-3</v>
      </c>
      <c r="D551" s="277">
        <f t="shared" si="94"/>
        <v>5.764436022738606E-2</v>
      </c>
      <c r="E551" s="277">
        <f t="shared" si="94"/>
        <v>9.7536651042186104E-2</v>
      </c>
      <c r="F551" s="277">
        <f t="shared" si="94"/>
        <v>7.7989428542934072E-2</v>
      </c>
      <c r="G551" s="277">
        <f t="shared" si="94"/>
        <v>0.14909743692031516</v>
      </c>
      <c r="H551" s="277">
        <f t="shared" si="94"/>
        <v>7.3701007280343067E-2</v>
      </c>
      <c r="I551" s="277">
        <f t="shared" si="94"/>
        <v>7.6194275456268071E-2</v>
      </c>
      <c r="J551" s="277">
        <f t="shared" si="94"/>
        <v>0.12017552607958512</v>
      </c>
      <c r="K551" s="277">
        <f t="shared" si="94"/>
        <v>4.6075595891094043E-2</v>
      </c>
      <c r="L551" s="277">
        <f t="shared" si="94"/>
        <v>3.5703600279246038E-2</v>
      </c>
      <c r="M551" s="277">
        <f t="shared" si="94"/>
        <v>0.14231574748179915</v>
      </c>
      <c r="N551" s="217">
        <f t="shared" si="73"/>
        <v>1</v>
      </c>
      <c r="O551" s="61"/>
      <c r="P551" s="306">
        <f t="shared" si="74"/>
        <v>0.65233868554901764</v>
      </c>
      <c r="Q551" s="61"/>
    </row>
    <row r="552" spans="1:17" ht="12.75" customHeight="1">
      <c r="A552" s="51" t="s">
        <v>1</v>
      </c>
      <c r="B552" s="277">
        <f t="shared" ref="B552:M552" si="95">B513/$N513</f>
        <v>5.4982817869415812E-3</v>
      </c>
      <c r="C552" s="277">
        <f t="shared" si="95"/>
        <v>1.8851251840942562E-2</v>
      </c>
      <c r="D552" s="277">
        <f t="shared" si="95"/>
        <v>3.7898870888561607E-2</v>
      </c>
      <c r="E552" s="277">
        <f t="shared" si="95"/>
        <v>0.16485027000490918</v>
      </c>
      <c r="F552" s="277">
        <f t="shared" si="95"/>
        <v>0.25213549337260677</v>
      </c>
      <c r="G552" s="277">
        <f t="shared" si="95"/>
        <v>0.16102110947471773</v>
      </c>
      <c r="H552" s="277">
        <f t="shared" si="95"/>
        <v>0.12528227785959745</v>
      </c>
      <c r="I552" s="277">
        <f t="shared" si="95"/>
        <v>5.7731958762886601E-2</v>
      </c>
      <c r="J552" s="277">
        <f t="shared" si="95"/>
        <v>4.6931762395679921E-2</v>
      </c>
      <c r="K552" s="277">
        <f t="shared" si="95"/>
        <v>3.4953362788414336E-2</v>
      </c>
      <c r="L552" s="277">
        <f t="shared" si="95"/>
        <v>2.9356897398134511E-2</v>
      </c>
      <c r="M552" s="277">
        <f t="shared" si="95"/>
        <v>6.548846342660776E-2</v>
      </c>
      <c r="N552" s="217">
        <f t="shared" si="73"/>
        <v>1</v>
      </c>
      <c r="O552" s="61"/>
      <c r="P552" s="306">
        <f t="shared" si="74"/>
        <v>0.84585174275895936</v>
      </c>
      <c r="Q552" s="61"/>
    </row>
    <row r="553" spans="1:17" ht="12.75" customHeight="1">
      <c r="A553" s="318" t="s">
        <v>185</v>
      </c>
      <c r="B553" s="277">
        <f t="shared" ref="B553:M553" si="96">B514/$N514</f>
        <v>2.9218006587776017E-2</v>
      </c>
      <c r="C553" s="277">
        <f t="shared" si="96"/>
        <v>3.0315969257045262E-2</v>
      </c>
      <c r="D553" s="277">
        <f t="shared" si="96"/>
        <v>0.13620836891545687</v>
      </c>
      <c r="E553" s="277">
        <f t="shared" si="96"/>
        <v>0.22270342808344518</v>
      </c>
      <c r="F553" s="277">
        <f t="shared" si="96"/>
        <v>0.25942417957789438</v>
      </c>
      <c r="G553" s="277">
        <f t="shared" si="96"/>
        <v>0.170428205441015</v>
      </c>
      <c r="H553" s="277">
        <f t="shared" si="96"/>
        <v>6.691472489935342E-2</v>
      </c>
      <c r="I553" s="277">
        <f t="shared" si="96"/>
        <v>2.5375137245333659E-2</v>
      </c>
      <c r="J553" s="277">
        <f t="shared" si="96"/>
        <v>1.2504574844455288E-2</v>
      </c>
      <c r="K553" s="277">
        <f t="shared" si="96"/>
        <v>1.0979626692692448E-2</v>
      </c>
      <c r="L553" s="277">
        <f t="shared" si="96"/>
        <v>8.3567158716603644E-3</v>
      </c>
      <c r="M553" s="277">
        <f t="shared" si="96"/>
        <v>2.7571062583872149E-2</v>
      </c>
      <c r="N553" s="217">
        <f t="shared" si="73"/>
        <v>1</v>
      </c>
      <c r="O553" s="61"/>
      <c r="P553" s="306">
        <f t="shared" si="74"/>
        <v>0.89355861900695388</v>
      </c>
      <c r="Q553" s="61"/>
    </row>
    <row r="554" spans="1:17" ht="12.75" customHeight="1">
      <c r="A554" s="307" t="s">
        <v>4</v>
      </c>
      <c r="B554" s="277">
        <f t="shared" ref="B554:M554" si="97">B515/$N515</f>
        <v>4.1773301411706432E-2</v>
      </c>
      <c r="C554" s="277">
        <f t="shared" si="97"/>
        <v>3.5664162470073472E-2</v>
      </c>
      <c r="D554" s="277">
        <f t="shared" si="97"/>
        <v>9.5352101048460328E-2</v>
      </c>
      <c r="E554" s="277">
        <f t="shared" si="97"/>
        <v>0.14084041938413275</v>
      </c>
      <c r="F554" s="277">
        <f t="shared" si="97"/>
        <v>0.16428630397094032</v>
      </c>
      <c r="G554" s="277">
        <f t="shared" si="97"/>
        <v>0.12721869066292413</v>
      </c>
      <c r="H554" s="277">
        <f t="shared" si="97"/>
        <v>7.0750433418641123E-2</v>
      </c>
      <c r="I554" s="277">
        <f t="shared" si="97"/>
        <v>6.6705192768100385E-2</v>
      </c>
      <c r="J554" s="277">
        <f t="shared" si="97"/>
        <v>2.4766779493106579E-2</v>
      </c>
      <c r="K554" s="277">
        <f t="shared" si="97"/>
        <v>6.5466853793445065E-2</v>
      </c>
      <c r="L554" s="277">
        <f t="shared" si="97"/>
        <v>5.9853050441674237E-2</v>
      </c>
      <c r="M554" s="277">
        <f t="shared" si="97"/>
        <v>0.10732271113679517</v>
      </c>
      <c r="N554" s="217">
        <f t="shared" si="73"/>
        <v>0.99999999999999989</v>
      </c>
      <c r="O554" s="61"/>
      <c r="P554" s="306">
        <f t="shared" si="74"/>
        <v>0.68991992074630559</v>
      </c>
      <c r="Q554" s="61"/>
    </row>
    <row r="555" spans="1:17" ht="12.75" customHeight="1">
      <c r="A555" s="318" t="s">
        <v>3</v>
      </c>
      <c r="B555" s="277">
        <f t="shared" ref="B555:M555" si="98">B516/$N516</f>
        <v>2.537133681252509E-2</v>
      </c>
      <c r="C555" s="277">
        <f t="shared" si="98"/>
        <v>3.3400240867121636E-2</v>
      </c>
      <c r="D555" s="277">
        <f t="shared" si="98"/>
        <v>9.128863910076275E-2</v>
      </c>
      <c r="E555" s="277">
        <f t="shared" si="98"/>
        <v>0.2223203532717784</v>
      </c>
      <c r="F555" s="277">
        <f t="shared" si="98"/>
        <v>0.26318747490967481</v>
      </c>
      <c r="G555" s="277">
        <f t="shared" si="98"/>
        <v>0.15134484142914492</v>
      </c>
      <c r="H555" s="277">
        <f t="shared" si="98"/>
        <v>6.8085106382978725E-2</v>
      </c>
      <c r="I555" s="277">
        <f t="shared" si="98"/>
        <v>4.1429144921718182E-2</v>
      </c>
      <c r="J555" s="277">
        <f t="shared" si="98"/>
        <v>2.9546366920915296E-2</v>
      </c>
      <c r="K555" s="277">
        <f t="shared" si="98"/>
        <v>2.1356884785226817E-2</v>
      </c>
      <c r="L555" s="277">
        <f t="shared" si="98"/>
        <v>1.7583299879566441E-2</v>
      </c>
      <c r="M555" s="277">
        <f t="shared" si="98"/>
        <v>3.5086310718586915E-2</v>
      </c>
      <c r="N555" s="217">
        <f t="shared" si="73"/>
        <v>1</v>
      </c>
      <c r="O555" s="61"/>
      <c r="P555" s="306">
        <f t="shared" si="74"/>
        <v>0.86720192693697307</v>
      </c>
      <c r="Q555" s="61"/>
    </row>
    <row r="556" spans="1:17" ht="12.75" customHeight="1">
      <c r="A556" s="330" t="s">
        <v>111</v>
      </c>
      <c r="B556" s="277">
        <f t="shared" ref="B556:M556" si="99">B517/$N517</f>
        <v>4.5522018802572981E-3</v>
      </c>
      <c r="C556" s="277">
        <f t="shared" si="99"/>
        <v>2.0484908461157844E-2</v>
      </c>
      <c r="D556" s="277">
        <f t="shared" si="99"/>
        <v>5.2449282533399311E-2</v>
      </c>
      <c r="E556" s="277">
        <f t="shared" si="99"/>
        <v>0.18604651162790697</v>
      </c>
      <c r="F556" s="277">
        <f t="shared" si="99"/>
        <v>0.32271152894606631</v>
      </c>
      <c r="G556" s="277">
        <f t="shared" si="99"/>
        <v>0.2281048985650668</v>
      </c>
      <c r="H556" s="277">
        <f t="shared" si="99"/>
        <v>6.4324591786244431E-2</v>
      </c>
      <c r="I556" s="277">
        <f t="shared" si="99"/>
        <v>4.5522018802572985E-2</v>
      </c>
      <c r="J556" s="277">
        <f t="shared" si="99"/>
        <v>2.0979713013359724E-2</v>
      </c>
      <c r="K556" s="277">
        <f t="shared" si="99"/>
        <v>1.4943097476496784E-2</v>
      </c>
      <c r="L556" s="277">
        <f t="shared" si="99"/>
        <v>1.5141019297377536E-2</v>
      </c>
      <c r="M556" s="277">
        <f t="shared" si="99"/>
        <v>2.4740227610094014E-2</v>
      </c>
      <c r="N556" s="217">
        <f t="shared" si="73"/>
        <v>1</v>
      </c>
      <c r="O556" s="61"/>
      <c r="P556" s="306">
        <f t="shared" si="74"/>
        <v>0.92013854527461658</v>
      </c>
      <c r="Q556" s="61"/>
    </row>
    <row r="557" spans="1:17" ht="12.75" customHeight="1">
      <c r="A557" s="339" t="s">
        <v>112</v>
      </c>
      <c r="B557" s="277">
        <f t="shared" ref="B557:M557" si="100">B518/$N518</f>
        <v>7.0145018915510719E-3</v>
      </c>
      <c r="C557" s="277">
        <f t="shared" si="100"/>
        <v>2.0255359394703656E-2</v>
      </c>
      <c r="D557" s="277">
        <f t="shared" si="100"/>
        <v>7.7238335435056746E-2</v>
      </c>
      <c r="E557" s="277">
        <f t="shared" si="100"/>
        <v>0.12200504413619168</v>
      </c>
      <c r="F557" s="277">
        <f t="shared" si="100"/>
        <v>0.29326923076923078</v>
      </c>
      <c r="G557" s="277">
        <f t="shared" si="100"/>
        <v>0.18592370744010089</v>
      </c>
      <c r="H557" s="277">
        <f t="shared" si="100"/>
        <v>0.14399432534678436</v>
      </c>
      <c r="I557" s="277">
        <f t="shared" si="100"/>
        <v>4.4924337957124839E-2</v>
      </c>
      <c r="J557" s="277">
        <f t="shared" si="100"/>
        <v>3.8619167717528373E-2</v>
      </c>
      <c r="K557" s="277">
        <f t="shared" si="100"/>
        <v>2.0334174022698614E-2</v>
      </c>
      <c r="L557" s="277">
        <f t="shared" si="100"/>
        <v>1.7890920554854983E-2</v>
      </c>
      <c r="M557" s="277">
        <f t="shared" si="100"/>
        <v>2.8530895334174022E-2</v>
      </c>
      <c r="N557" s="217">
        <f t="shared" si="73"/>
        <v>1</v>
      </c>
      <c r="O557" s="61"/>
      <c r="P557" s="306">
        <f t="shared" si="74"/>
        <v>0.90597414880201765</v>
      </c>
      <c r="Q557" s="61"/>
    </row>
    <row r="558" spans="1:17" ht="12.75" customHeight="1">
      <c r="A558" s="330" t="s">
        <v>113</v>
      </c>
      <c r="B558" s="277">
        <f t="shared" ref="B558:M558" si="101">B519/$N519</f>
        <v>7.3753095153873363E-2</v>
      </c>
      <c r="C558" s="277">
        <f t="shared" si="101"/>
        <v>1.8924655111425541E-2</v>
      </c>
      <c r="D558" s="277">
        <f t="shared" si="101"/>
        <v>4.6604174036080651E-2</v>
      </c>
      <c r="E558" s="277">
        <f t="shared" si="101"/>
        <v>0.11310576582950124</v>
      </c>
      <c r="F558" s="277">
        <f t="shared" si="101"/>
        <v>0.20861337106473293</v>
      </c>
      <c r="G558" s="277">
        <f t="shared" si="101"/>
        <v>0.14166961443226034</v>
      </c>
      <c r="H558" s="277">
        <f t="shared" si="101"/>
        <v>8.9936328263176518E-2</v>
      </c>
      <c r="I558" s="277">
        <f t="shared" si="101"/>
        <v>9.966395472232048E-2</v>
      </c>
      <c r="J558" s="277">
        <f t="shared" si="101"/>
        <v>7.4725857799787757E-2</v>
      </c>
      <c r="K558" s="277">
        <f t="shared" si="101"/>
        <v>3.6522815705695086E-2</v>
      </c>
      <c r="L558" s="277">
        <f t="shared" si="101"/>
        <v>3.1216837637071101E-2</v>
      </c>
      <c r="M558" s="277">
        <f t="shared" si="101"/>
        <v>6.5263530244074996E-2</v>
      </c>
      <c r="N558" s="217">
        <f t="shared" si="73"/>
        <v>1</v>
      </c>
      <c r="O558" s="61"/>
      <c r="P558" s="306">
        <f t="shared" si="74"/>
        <v>0.77431906614786006</v>
      </c>
      <c r="Q558" s="61"/>
    </row>
    <row r="559" spans="1:17" ht="12.75" customHeight="1">
      <c r="A559" s="330" t="s">
        <v>114</v>
      </c>
      <c r="B559" s="277">
        <f t="shared" ref="B559:M559" si="102">B520/$N520</f>
        <v>2.287385630718464E-2</v>
      </c>
      <c r="C559" s="277">
        <f t="shared" si="102"/>
        <v>3.247337633118344E-2</v>
      </c>
      <c r="D559" s="277">
        <f t="shared" si="102"/>
        <v>5.8797060146992652E-2</v>
      </c>
      <c r="E559" s="277">
        <f t="shared" si="102"/>
        <v>0.17459127043647818</v>
      </c>
      <c r="F559" s="277">
        <f t="shared" si="102"/>
        <v>0.14459277036148194</v>
      </c>
      <c r="G559" s="277">
        <f t="shared" si="102"/>
        <v>0.21411429428528572</v>
      </c>
      <c r="H559" s="277">
        <f t="shared" si="102"/>
        <v>0.12119394030298485</v>
      </c>
      <c r="I559" s="277">
        <f t="shared" si="102"/>
        <v>9.5020248987550626E-2</v>
      </c>
      <c r="J559" s="277">
        <f t="shared" si="102"/>
        <v>5.9472026398680065E-2</v>
      </c>
      <c r="K559" s="277">
        <f t="shared" si="102"/>
        <v>2.2423878806059696E-2</v>
      </c>
      <c r="L559" s="277">
        <f t="shared" si="102"/>
        <v>1.9349032548372582E-2</v>
      </c>
      <c r="M559" s="277">
        <f t="shared" si="102"/>
        <v>3.509824508774561E-2</v>
      </c>
      <c r="N559" s="217">
        <f t="shared" si="73"/>
        <v>0.99999999999999989</v>
      </c>
      <c r="O559" s="61"/>
      <c r="P559" s="306">
        <f t="shared" si="74"/>
        <v>0.86778161091945405</v>
      </c>
      <c r="Q559" s="61"/>
    </row>
    <row r="560" spans="1:17" ht="12.75" customHeight="1">
      <c r="A560" s="330" t="s">
        <v>115</v>
      </c>
      <c r="B560" s="277">
        <f t="shared" ref="B560:M560" si="103">B521/$N521</f>
        <v>1.7030567685589519E-2</v>
      </c>
      <c r="C560" s="277">
        <f t="shared" si="103"/>
        <v>2.6887086712414222E-2</v>
      </c>
      <c r="D560" s="277">
        <f t="shared" si="103"/>
        <v>5.913911416094822E-2</v>
      </c>
      <c r="E560" s="277">
        <f t="shared" si="103"/>
        <v>0.15040548970679976</v>
      </c>
      <c r="F560" s="277">
        <f t="shared" si="103"/>
        <v>0.22807236431690581</v>
      </c>
      <c r="G560" s="277">
        <f t="shared" si="103"/>
        <v>0.19076731129132876</v>
      </c>
      <c r="H560" s="277">
        <f t="shared" si="103"/>
        <v>9.9376169681846538E-2</v>
      </c>
      <c r="I560" s="277">
        <f t="shared" si="103"/>
        <v>6.843418590143481E-2</v>
      </c>
      <c r="J560" s="277">
        <f t="shared" si="103"/>
        <v>4.8222083593262632E-2</v>
      </c>
      <c r="K560" s="277">
        <f t="shared" si="103"/>
        <v>4.9407361197754213E-2</v>
      </c>
      <c r="L560" s="277">
        <f t="shared" si="103"/>
        <v>1.8340611353711789E-2</v>
      </c>
      <c r="M560" s="277">
        <f t="shared" si="103"/>
        <v>4.3917654398003741E-2</v>
      </c>
      <c r="N560" s="340">
        <f>SUM(B560:M560)</f>
        <v>1</v>
      </c>
      <c r="O560" s="61"/>
      <c r="P560" s="306">
        <f t="shared" si="74"/>
        <v>0.84441671865252654</v>
      </c>
      <c r="Q560" s="61"/>
    </row>
    <row r="561" spans="1:17" ht="12.75" customHeight="1">
      <c r="A561" s="330" t="s">
        <v>116</v>
      </c>
      <c r="B561" s="277">
        <f t="shared" ref="B561:M561" si="104">B522/$N522</f>
        <v>1.2023639698390055E-2</v>
      </c>
      <c r="C561" s="277">
        <f t="shared" si="104"/>
        <v>3.0160994497656409E-2</v>
      </c>
      <c r="D561" s="277">
        <f t="shared" si="104"/>
        <v>8.5659941580055701E-2</v>
      </c>
      <c r="E561" s="277">
        <f t="shared" si="104"/>
        <v>0.14998981047483187</v>
      </c>
      <c r="F561" s="277">
        <f t="shared" si="104"/>
        <v>0.18266422118062631</v>
      </c>
      <c r="G561" s="277">
        <f t="shared" si="104"/>
        <v>0.16364377420012227</v>
      </c>
      <c r="H561" s="277">
        <f t="shared" si="104"/>
        <v>9.5238095238095233E-2</v>
      </c>
      <c r="I561" s="277">
        <f t="shared" si="104"/>
        <v>9.843081312410841E-2</v>
      </c>
      <c r="J561" s="277">
        <f t="shared" si="104"/>
        <v>5.9574757149650159E-2</v>
      </c>
      <c r="K561" s="277">
        <f t="shared" si="104"/>
        <v>3.5187826913932477E-2</v>
      </c>
      <c r="L561" s="277">
        <f t="shared" si="104"/>
        <v>2.6900346443855715E-2</v>
      </c>
      <c r="M561" s="277">
        <f t="shared" si="104"/>
        <v>6.052577949867536E-2</v>
      </c>
      <c r="N561" s="340">
        <f>SUM(B561:M561)</f>
        <v>1</v>
      </c>
      <c r="O561" s="61"/>
      <c r="P561" s="306">
        <f>SUM(D561:J561)</f>
        <v>0.83520141294748984</v>
      </c>
      <c r="Q561" s="61"/>
    </row>
    <row r="562" spans="1:17" ht="12.75" customHeight="1" thickBot="1">
      <c r="A562" s="552" t="s">
        <v>213</v>
      </c>
      <c r="B562" s="565">
        <v>6.0000000000000001E-3</v>
      </c>
      <c r="C562" s="10">
        <v>3.2000000000000001E-2</v>
      </c>
      <c r="D562" s="565">
        <v>0.1</v>
      </c>
      <c r="E562" s="10">
        <v>0.152</v>
      </c>
      <c r="F562" s="10">
        <v>0.16400000000000001</v>
      </c>
      <c r="G562" s="10">
        <v>0.223</v>
      </c>
      <c r="H562" s="10">
        <v>6.9000000000000006E-2</v>
      </c>
      <c r="I562" s="10">
        <v>4.2000000000000003E-2</v>
      </c>
      <c r="J562" s="10">
        <v>2.9000000000000001E-2</v>
      </c>
      <c r="K562" s="565">
        <v>0.03</v>
      </c>
      <c r="L562" s="10">
        <v>3.6999999999999998E-2</v>
      </c>
      <c r="M562" s="10">
        <v>0.11600000000000001</v>
      </c>
      <c r="N562" s="340">
        <f>SUM(B562:M562)</f>
        <v>1.0000000000000002</v>
      </c>
      <c r="O562" s="61"/>
      <c r="P562" s="306">
        <f>SUM(D562:J562)</f>
        <v>0.77900000000000003</v>
      </c>
      <c r="Q562" s="61"/>
    </row>
    <row r="563" spans="1:17" ht="12.75" customHeight="1">
      <c r="O563" s="61"/>
      <c r="P563" s="279"/>
      <c r="Q563" s="61"/>
    </row>
    <row r="564" spans="1:17" ht="12.75" customHeight="1" thickBot="1">
      <c r="A564" s="9" t="s">
        <v>247</v>
      </c>
      <c r="B564" s="9"/>
      <c r="C564" s="9"/>
      <c r="D564" s="9"/>
      <c r="E564" s="9"/>
      <c r="F564" s="9"/>
      <c r="G564" s="60"/>
      <c r="H564" s="60"/>
      <c r="I564" s="60"/>
      <c r="J564" s="60"/>
      <c r="K564" s="60"/>
      <c r="L564" s="60"/>
      <c r="M564" s="60"/>
      <c r="N564" s="60"/>
      <c r="O564" s="60"/>
      <c r="P564" s="354"/>
      <c r="Q564" s="61"/>
    </row>
    <row r="565" spans="1:17" ht="12.75" customHeight="1" thickBot="1">
      <c r="A565" s="431" t="s">
        <v>101</v>
      </c>
      <c r="B565" s="433" t="s">
        <v>241</v>
      </c>
      <c r="C565" s="654" t="s">
        <v>34</v>
      </c>
      <c r="D565" s="672"/>
      <c r="E565" s="672"/>
      <c r="F565" s="672"/>
      <c r="G565" s="672"/>
      <c r="H565" s="672"/>
      <c r="I565" s="672"/>
      <c r="J565" s="672"/>
      <c r="K565" s="672"/>
      <c r="L565" s="672"/>
      <c r="M565" s="672"/>
      <c r="N565" s="672"/>
      <c r="O565" s="435"/>
      <c r="P565" s="691" t="s">
        <v>190</v>
      </c>
      <c r="Q565" s="61"/>
    </row>
    <row r="566" spans="1:17" ht="12.75" customHeight="1" thickBot="1">
      <c r="A566" s="432" t="s">
        <v>52</v>
      </c>
      <c r="B566" s="434"/>
      <c r="C566" s="367" t="s">
        <v>128</v>
      </c>
      <c r="D566" s="367" t="s">
        <v>100</v>
      </c>
      <c r="E566" s="367" t="s">
        <v>70</v>
      </c>
      <c r="F566" s="367" t="s">
        <v>124</v>
      </c>
      <c r="G566" s="367" t="s">
        <v>121</v>
      </c>
      <c r="H566" s="367" t="s">
        <v>125</v>
      </c>
      <c r="I566" s="367" t="s">
        <v>129</v>
      </c>
      <c r="J566" s="367" t="s">
        <v>122</v>
      </c>
      <c r="K566" s="367" t="s">
        <v>126</v>
      </c>
      <c r="L566" s="367" t="s">
        <v>27</v>
      </c>
      <c r="M566" s="367" t="s">
        <v>127</v>
      </c>
      <c r="N566" s="367" t="s">
        <v>28</v>
      </c>
      <c r="O566" s="436" t="s">
        <v>24</v>
      </c>
      <c r="P566" s="692"/>
      <c r="Q566" s="61"/>
    </row>
    <row r="567" spans="1:17" ht="12.75" customHeight="1">
      <c r="A567" s="61"/>
      <c r="B567" s="61"/>
      <c r="C567" s="696" t="s">
        <v>14</v>
      </c>
      <c r="D567" s="697"/>
      <c r="E567" s="697"/>
      <c r="F567" s="697"/>
      <c r="G567" s="697"/>
      <c r="H567" s="697"/>
      <c r="I567" s="697"/>
      <c r="J567" s="697"/>
      <c r="K567" s="697"/>
      <c r="L567" s="697"/>
      <c r="M567" s="697"/>
      <c r="N567" s="697"/>
      <c r="O567" s="61"/>
      <c r="P567" s="279"/>
      <c r="Q567" s="61"/>
    </row>
    <row r="568" spans="1:17" ht="12.75" customHeight="1">
      <c r="A568" s="61" t="s">
        <v>89</v>
      </c>
      <c r="B568" s="322" t="s">
        <v>162</v>
      </c>
      <c r="C568" s="370">
        <f t="shared" ref="C568:N568" si="105">SUM(SUM(B530:B536)-MAX(B530:B536)-MIN(B530:B536))/5</f>
        <v>3.6224303147167389E-2</v>
      </c>
      <c r="D568" s="370">
        <f t="shared" si="105"/>
        <v>6.01266557191623E-2</v>
      </c>
      <c r="E568" s="370">
        <f t="shared" si="105"/>
        <v>0.1323401357531076</v>
      </c>
      <c r="F568" s="370">
        <f t="shared" si="105"/>
        <v>0.19624387884865685</v>
      </c>
      <c r="G568" s="370">
        <f t="shared" si="105"/>
        <v>0.1756070116310133</v>
      </c>
      <c r="H568" s="370">
        <f t="shared" si="105"/>
        <v>0.1390097542412802</v>
      </c>
      <c r="I568" s="370">
        <f t="shared" si="105"/>
        <v>7.5597505129500267E-2</v>
      </c>
      <c r="J568" s="370">
        <f t="shared" si="105"/>
        <v>5.3468527802377576E-2</v>
      </c>
      <c r="K568" s="370">
        <f t="shared" si="105"/>
        <v>3.66693466051176E-2</v>
      </c>
      <c r="L568" s="370">
        <f t="shared" si="105"/>
        <v>2.8083500526113813E-2</v>
      </c>
      <c r="M568" s="370">
        <f t="shared" si="105"/>
        <v>2.162563932294783E-2</v>
      </c>
      <c r="N568" s="370">
        <f t="shared" si="105"/>
        <v>1.5317323451087179E-2</v>
      </c>
      <c r="O568" s="279">
        <f>SUM(C568:N568)</f>
        <v>0.97031358217753183</v>
      </c>
      <c r="P568" s="279">
        <f>1-O568</f>
        <v>2.968641782246817E-2</v>
      </c>
      <c r="Q568" s="61"/>
    </row>
    <row r="569" spans="1:17" ht="12.75" customHeight="1">
      <c r="A569" s="61" t="s">
        <v>90</v>
      </c>
      <c r="B569" s="322" t="s">
        <v>163</v>
      </c>
      <c r="C569" s="370">
        <f t="shared" ref="C569:N569" si="106">SUM(SUM(B531:B537)-MAX(B531:B537)-MIN(B531:B537))/5</f>
        <v>4.0939465344427425E-2</v>
      </c>
      <c r="D569" s="370">
        <f t="shared" si="106"/>
        <v>5.5592040063024831E-2</v>
      </c>
      <c r="E569" s="370">
        <f t="shared" si="106"/>
        <v>0.12541253571187422</v>
      </c>
      <c r="F569" s="370">
        <f t="shared" si="106"/>
        <v>0.19733032795223954</v>
      </c>
      <c r="G569" s="370">
        <f t="shared" si="106"/>
        <v>0.19098640599382841</v>
      </c>
      <c r="H569" s="370">
        <f t="shared" si="106"/>
        <v>0.13900975424128018</v>
      </c>
      <c r="I569" s="370">
        <f t="shared" si="106"/>
        <v>7.7222086728073375E-2</v>
      </c>
      <c r="J569" s="370">
        <f t="shared" si="106"/>
        <v>5.3300845196804281E-2</v>
      </c>
      <c r="K569" s="370">
        <f t="shared" si="106"/>
        <v>3.66693466051176E-2</v>
      </c>
      <c r="L569" s="370">
        <f t="shared" si="106"/>
        <v>2.4801278286937477E-2</v>
      </c>
      <c r="M569" s="370">
        <f t="shared" si="106"/>
        <v>2.0649801693501411E-2</v>
      </c>
      <c r="N569" s="370">
        <f t="shared" si="106"/>
        <v>1.5317323451087179E-2</v>
      </c>
      <c r="O569" s="279">
        <f t="shared" ref="O569:O591" si="107">SUM(C569:N569)</f>
        <v>0.9772312112681959</v>
      </c>
      <c r="P569" s="279">
        <f t="shared" ref="P569:P594" si="108">1-O569</f>
        <v>2.2768788731804102E-2</v>
      </c>
      <c r="Q569" s="61"/>
    </row>
    <row r="570" spans="1:17" ht="12.75" customHeight="1">
      <c r="A570" s="61" t="s">
        <v>91</v>
      </c>
      <c r="B570" s="322" t="s">
        <v>164</v>
      </c>
      <c r="C570" s="370">
        <f t="shared" ref="C570:N570" si="109">SUM(SUM(B532:B538)-MAX(B532:B538)-MIN(B532:B538))/5</f>
        <v>3.8354591995465356E-2</v>
      </c>
      <c r="D570" s="370">
        <f t="shared" si="109"/>
        <v>5.5280257573385207E-2</v>
      </c>
      <c r="E570" s="370">
        <f t="shared" si="109"/>
        <v>0.13570497738377621</v>
      </c>
      <c r="F570" s="370">
        <f t="shared" si="109"/>
        <v>0.20543948379954086</v>
      </c>
      <c r="G570" s="370">
        <f t="shared" si="109"/>
        <v>0.19699020644066773</v>
      </c>
      <c r="H570" s="370">
        <f t="shared" si="109"/>
        <v>0.14706392905289728</v>
      </c>
      <c r="I570" s="370">
        <f t="shared" si="109"/>
        <v>6.6886861545928253E-2</v>
      </c>
      <c r="J570" s="370">
        <f t="shared" si="109"/>
        <v>4.8926443048217153E-2</v>
      </c>
      <c r="K570" s="370">
        <f t="shared" si="109"/>
        <v>3.5197731920897181E-2</v>
      </c>
      <c r="L570" s="370">
        <f t="shared" si="109"/>
        <v>2.2423328011671958E-2</v>
      </c>
      <c r="M570" s="370">
        <f t="shared" si="109"/>
        <v>2.0500935863051732E-2</v>
      </c>
      <c r="N570" s="370">
        <f t="shared" si="109"/>
        <v>1.5317323451087179E-2</v>
      </c>
      <c r="O570" s="279">
        <f t="shared" si="107"/>
        <v>0.988086070086586</v>
      </c>
      <c r="P570" s="279">
        <f t="shared" si="108"/>
        <v>1.1913929913414001E-2</v>
      </c>
      <c r="Q570" s="61"/>
    </row>
    <row r="571" spans="1:17" ht="12.75" customHeight="1">
      <c r="A571" s="61" t="s">
        <v>92</v>
      </c>
      <c r="B571" s="322" t="s">
        <v>165</v>
      </c>
      <c r="C571" s="370">
        <f t="shared" ref="C571:N571" si="110">SUM(SUM(B533:B539)-MAX(B533:B539)-MIN(B533:B539))/5</f>
        <v>3.7566709416539577E-2</v>
      </c>
      <c r="D571" s="370">
        <f t="shared" si="110"/>
        <v>5.5280257573385207E-2</v>
      </c>
      <c r="E571" s="370">
        <f t="shared" si="110"/>
        <v>0.1322595693973091</v>
      </c>
      <c r="F571" s="370">
        <f t="shared" si="110"/>
        <v>0.19766549729709609</v>
      </c>
      <c r="G571" s="370">
        <f t="shared" si="110"/>
        <v>0.19699020644066778</v>
      </c>
      <c r="H571" s="370">
        <f t="shared" si="110"/>
        <v>0.15810283340680117</v>
      </c>
      <c r="I571" s="370">
        <f t="shared" si="110"/>
        <v>7.1459529818187623E-2</v>
      </c>
      <c r="J571" s="370">
        <f t="shared" si="110"/>
        <v>5.0484091650862963E-2</v>
      </c>
      <c r="K571" s="370">
        <f t="shared" si="110"/>
        <v>3.2066739742755715E-2</v>
      </c>
      <c r="L571" s="370">
        <f t="shared" si="110"/>
        <v>2.3981971380960063E-2</v>
      </c>
      <c r="M571" s="370">
        <f t="shared" si="110"/>
        <v>2.0500935863051729E-2</v>
      </c>
      <c r="N571" s="370">
        <f t="shared" si="110"/>
        <v>1.5606701488840002E-2</v>
      </c>
      <c r="O571" s="279">
        <f t="shared" si="107"/>
        <v>0.99196504347645709</v>
      </c>
      <c r="P571" s="279">
        <f t="shared" si="108"/>
        <v>8.0349565235429132E-3</v>
      </c>
      <c r="Q571" s="61"/>
    </row>
    <row r="572" spans="1:17" ht="12.75" customHeight="1">
      <c r="A572" s="61" t="s">
        <v>93</v>
      </c>
      <c r="B572" s="322" t="s">
        <v>166</v>
      </c>
      <c r="C572" s="370">
        <f t="shared" ref="C572:N572" si="111">SUM(SUM(B534:B540)-MAX(B534:B540)-MIN(B534:B540))/5</f>
        <v>3.2753090743082809E-2</v>
      </c>
      <c r="D572" s="370">
        <f t="shared" si="111"/>
        <v>5.2405551959539033E-2</v>
      </c>
      <c r="E572" s="370">
        <f t="shared" si="111"/>
        <v>0.12385037400441465</v>
      </c>
      <c r="F572" s="370">
        <f t="shared" si="111"/>
        <v>0.18717865781740781</v>
      </c>
      <c r="G572" s="370">
        <f t="shared" si="111"/>
        <v>0.19299100920275941</v>
      </c>
      <c r="H572" s="370">
        <f t="shared" si="111"/>
        <v>0.15556064218581836</v>
      </c>
      <c r="I572" s="370">
        <f t="shared" si="111"/>
        <v>8.1794755000332717E-2</v>
      </c>
      <c r="J572" s="370">
        <f t="shared" si="111"/>
        <v>5.9343068232238602E-2</v>
      </c>
      <c r="K572" s="370">
        <f t="shared" si="111"/>
        <v>3.538954619018899E-2</v>
      </c>
      <c r="L572" s="370">
        <f t="shared" si="111"/>
        <v>2.7506884081895139E-2</v>
      </c>
      <c r="M572" s="370">
        <f t="shared" si="111"/>
        <v>2.4054138354038596E-2</v>
      </c>
      <c r="N572" s="370">
        <f t="shared" si="111"/>
        <v>1.7908948464127224E-2</v>
      </c>
      <c r="O572" s="279">
        <f t="shared" si="107"/>
        <v>0.99073666623584333</v>
      </c>
      <c r="P572" s="279">
        <f t="shared" si="108"/>
        <v>9.2633337641566671E-3</v>
      </c>
      <c r="Q572" s="61"/>
    </row>
    <row r="573" spans="1:17" ht="12.75" customHeight="1">
      <c r="A573" s="61" t="s">
        <v>94</v>
      </c>
      <c r="B573" s="322" t="s">
        <v>167</v>
      </c>
      <c r="C573" s="370">
        <f t="shared" ref="C573:N573" si="112">SUM(SUM(B535:B541)-MAX(B535:B541)-MIN(B535:B541))/5</f>
        <v>3.2559072761119218E-2</v>
      </c>
      <c r="D573" s="370">
        <f t="shared" si="112"/>
        <v>4.9634312783518666E-2</v>
      </c>
      <c r="E573" s="370">
        <f t="shared" si="112"/>
        <v>0.11749134704971902</v>
      </c>
      <c r="F573" s="370">
        <f t="shared" si="112"/>
        <v>0.190170183863583</v>
      </c>
      <c r="G573" s="370">
        <f t="shared" si="112"/>
        <v>0.19397808670565769</v>
      </c>
      <c r="H573" s="370">
        <f t="shared" si="112"/>
        <v>0.15377884117657653</v>
      </c>
      <c r="I573" s="370">
        <f t="shared" si="112"/>
        <v>7.8184162033902632E-2</v>
      </c>
      <c r="J573" s="370">
        <f t="shared" si="112"/>
        <v>5.8307406430467598E-2</v>
      </c>
      <c r="K573" s="370">
        <f t="shared" si="112"/>
        <v>3.538954619018899E-2</v>
      </c>
      <c r="L573" s="370">
        <f t="shared" si="112"/>
        <v>3.0883210994798498E-2</v>
      </c>
      <c r="M573" s="370">
        <f t="shared" si="112"/>
        <v>2.7010728940434908E-2</v>
      </c>
      <c r="N573" s="370">
        <f t="shared" si="112"/>
        <v>2.0331682998297469E-2</v>
      </c>
      <c r="O573" s="279">
        <f t="shared" si="107"/>
        <v>0.98771858192826434</v>
      </c>
      <c r="P573" s="279">
        <f t="shared" si="108"/>
        <v>1.2281418071735661E-2</v>
      </c>
      <c r="Q573" s="61"/>
    </row>
    <row r="574" spans="1:17" ht="12.75" customHeight="1">
      <c r="A574" s="61" t="s">
        <v>95</v>
      </c>
      <c r="B574" s="322" t="s">
        <v>168</v>
      </c>
      <c r="C574" s="370">
        <f t="shared" ref="C574:N574" si="113">SUM(SUM(B536:B542)-MAX(B536:B542)-MIN(B536:B542))/5</f>
        <v>3.376926223806459E-2</v>
      </c>
      <c r="D574" s="370">
        <f t="shared" si="113"/>
        <v>4.8831648074436122E-2</v>
      </c>
      <c r="E574" s="370">
        <f t="shared" si="113"/>
        <v>0.12005636058076372</v>
      </c>
      <c r="F574" s="370">
        <f t="shared" si="113"/>
        <v>0.19017018386358303</v>
      </c>
      <c r="G574" s="370">
        <f t="shared" si="113"/>
        <v>0.19158992706722949</v>
      </c>
      <c r="H574" s="370">
        <f t="shared" si="113"/>
        <v>0.15365841291179122</v>
      </c>
      <c r="I574" s="370">
        <f t="shared" si="113"/>
        <v>8.3888778979792383E-2</v>
      </c>
      <c r="J574" s="370">
        <f t="shared" si="113"/>
        <v>5.3857724131026997E-2</v>
      </c>
      <c r="K574" s="370">
        <f t="shared" si="113"/>
        <v>3.5570933680249953E-2</v>
      </c>
      <c r="L574" s="370">
        <f t="shared" si="113"/>
        <v>3.0874536130457691E-2</v>
      </c>
      <c r="M574" s="370">
        <f t="shared" si="113"/>
        <v>2.7727560444054816E-2</v>
      </c>
      <c r="N574" s="370">
        <f t="shared" si="113"/>
        <v>2.2851796477728885E-2</v>
      </c>
      <c r="O574" s="279">
        <f t="shared" si="107"/>
        <v>0.9928471245791789</v>
      </c>
      <c r="P574" s="279">
        <f t="shared" si="108"/>
        <v>7.1528754208211032E-3</v>
      </c>
      <c r="Q574" s="61"/>
    </row>
    <row r="575" spans="1:17" ht="12.75" customHeight="1">
      <c r="A575" s="61" t="s">
        <v>96</v>
      </c>
      <c r="B575" s="322" t="s">
        <v>169</v>
      </c>
      <c r="C575" s="370">
        <f t="shared" ref="C575:N575" si="114">SUM(SUM(B537:B543)-MAX(B537:B543)-MIN(B537:B543))/5</f>
        <v>3.8395644134948552E-2</v>
      </c>
      <c r="D575" s="370">
        <f t="shared" si="114"/>
        <v>4.8126003431802261E-2</v>
      </c>
      <c r="E575" s="370">
        <f t="shared" si="114"/>
        <v>0.11950369299628123</v>
      </c>
      <c r="F575" s="370">
        <f t="shared" si="114"/>
        <v>0.17921652317594611</v>
      </c>
      <c r="G575" s="370">
        <f t="shared" si="114"/>
        <v>0.17671904464479321</v>
      </c>
      <c r="H575" s="370">
        <f t="shared" si="114"/>
        <v>0.15243041981097397</v>
      </c>
      <c r="I575" s="370">
        <f t="shared" si="114"/>
        <v>8.2079108225186465E-2</v>
      </c>
      <c r="J575" s="370">
        <f t="shared" si="114"/>
        <v>6.0118120217820772E-2</v>
      </c>
      <c r="K575" s="370">
        <f t="shared" si="114"/>
        <v>3.5862885740243135E-2</v>
      </c>
      <c r="L575" s="370">
        <f t="shared" si="114"/>
        <v>3.124502419470691E-2</v>
      </c>
      <c r="M575" s="370">
        <f t="shared" si="114"/>
        <v>3.3209647542908685E-2</v>
      </c>
      <c r="N575" s="370">
        <f t="shared" si="114"/>
        <v>2.7406562230942844E-2</v>
      </c>
      <c r="O575" s="279">
        <f t="shared" si="107"/>
        <v>0.98431267634655406</v>
      </c>
      <c r="P575" s="279">
        <f t="shared" si="108"/>
        <v>1.5687323653445939E-2</v>
      </c>
      <c r="Q575" s="61"/>
    </row>
    <row r="576" spans="1:17" ht="12.75" customHeight="1">
      <c r="A576" s="61" t="s">
        <v>97</v>
      </c>
      <c r="B576" s="322" t="s">
        <v>170</v>
      </c>
      <c r="C576" s="370">
        <f t="shared" ref="C576:N576" si="115">SUM(SUM(B538:B544)-MAX(B538:B544)-MIN(B538:B544))/5</f>
        <v>3.6076990144303669E-2</v>
      </c>
      <c r="D576" s="370">
        <f t="shared" si="115"/>
        <v>4.6551443184381272E-2</v>
      </c>
      <c r="E576" s="370">
        <f t="shared" si="115"/>
        <v>0.1079557744490186</v>
      </c>
      <c r="F576" s="370">
        <f t="shared" si="115"/>
        <v>0.17705481765146508</v>
      </c>
      <c r="G576" s="370">
        <f t="shared" si="115"/>
        <v>0.17024004119859779</v>
      </c>
      <c r="H576" s="370">
        <f t="shared" si="115"/>
        <v>0.15243041981097399</v>
      </c>
      <c r="I576" s="370">
        <f t="shared" si="115"/>
        <v>8.5370609986719984E-2</v>
      </c>
      <c r="J576" s="370">
        <f t="shared" si="115"/>
        <v>6.6771119403948628E-2</v>
      </c>
      <c r="K576" s="370">
        <f t="shared" si="115"/>
        <v>3.8659235243731514E-2</v>
      </c>
      <c r="L576" s="370">
        <f t="shared" si="115"/>
        <v>3.7475397051095552E-2</v>
      </c>
      <c r="M576" s="370">
        <f t="shared" si="115"/>
        <v>4.0456172378662843E-2</v>
      </c>
      <c r="N576" s="370">
        <f t="shared" si="115"/>
        <v>2.9422864554868644E-2</v>
      </c>
      <c r="O576" s="279">
        <f t="shared" si="107"/>
        <v>0.98846488505776764</v>
      </c>
      <c r="P576" s="279">
        <f t="shared" si="108"/>
        <v>1.1535114942232361E-2</v>
      </c>
      <c r="Q576" s="61"/>
    </row>
    <row r="577" spans="1:17" ht="12.75" customHeight="1">
      <c r="A577" s="61" t="s">
        <v>98</v>
      </c>
      <c r="B577" s="322" t="s">
        <v>171</v>
      </c>
      <c r="C577" s="370">
        <f t="shared" ref="C577:N577" si="116">SUM(SUM(B539:B545)-MAX(B539:B545)-MIN(B539:B545))/5</f>
        <v>3.6557646727171253E-2</v>
      </c>
      <c r="D577" s="370">
        <f t="shared" si="116"/>
        <v>4.2100768372281092E-2</v>
      </c>
      <c r="E577" s="370">
        <f t="shared" si="116"/>
        <v>0.10035314981419463</v>
      </c>
      <c r="F577" s="370">
        <f t="shared" si="116"/>
        <v>0.16521452335318682</v>
      </c>
      <c r="G577" s="370">
        <f t="shared" si="116"/>
        <v>0.1698888177262807</v>
      </c>
      <c r="H577" s="370">
        <f t="shared" si="116"/>
        <v>0.15505070120138267</v>
      </c>
      <c r="I577" s="370">
        <f t="shared" si="116"/>
        <v>9.6823171524042101E-2</v>
      </c>
      <c r="J577" s="370">
        <f t="shared" si="116"/>
        <v>7.2147628596811328E-2</v>
      </c>
      <c r="K577" s="370">
        <f t="shared" si="116"/>
        <v>4.1530513902765478E-2</v>
      </c>
      <c r="L577" s="370">
        <f t="shared" si="116"/>
        <v>4.2557919553957324E-2</v>
      </c>
      <c r="M577" s="370">
        <f t="shared" si="116"/>
        <v>4.3329765177747087E-2</v>
      </c>
      <c r="N577" s="370">
        <f t="shared" si="116"/>
        <v>2.966121139732104E-2</v>
      </c>
      <c r="O577" s="279">
        <f t="shared" si="107"/>
        <v>0.9952158173471416</v>
      </c>
      <c r="P577" s="279">
        <f t="shared" si="108"/>
        <v>4.7841826528584042E-3</v>
      </c>
      <c r="Q577" s="61"/>
    </row>
    <row r="578" spans="1:17" ht="12.75" customHeight="1">
      <c r="A578" s="218" t="s">
        <v>99</v>
      </c>
      <c r="B578" s="322" t="s">
        <v>172</v>
      </c>
      <c r="C578" s="370">
        <f t="shared" ref="C578:N578" si="117">SUM(SUM(B540:B546)-MAX(B540:B546)-MIN(B540:B546))/5</f>
        <v>3.5962040124640174E-2</v>
      </c>
      <c r="D578" s="370">
        <f t="shared" si="117"/>
        <v>4.5726175548222295E-2</v>
      </c>
      <c r="E578" s="370">
        <f t="shared" si="117"/>
        <v>0.10035314981419463</v>
      </c>
      <c r="F578" s="370">
        <f t="shared" si="117"/>
        <v>0.15874408847980712</v>
      </c>
      <c r="G578" s="370">
        <f t="shared" si="117"/>
        <v>0.17222061469246747</v>
      </c>
      <c r="H578" s="370">
        <f t="shared" si="117"/>
        <v>0.14679200807935461</v>
      </c>
      <c r="I578" s="370">
        <f t="shared" si="117"/>
        <v>0.1001864467337908</v>
      </c>
      <c r="J578" s="370">
        <f t="shared" si="117"/>
        <v>7.4466072632241781E-2</v>
      </c>
      <c r="K578" s="370">
        <f t="shared" si="117"/>
        <v>4.3150477319712763E-2</v>
      </c>
      <c r="L578" s="370">
        <f t="shared" si="117"/>
        <v>4.1285708881150809E-2</v>
      </c>
      <c r="M578" s="370">
        <f t="shared" si="117"/>
        <v>4.2559182349137928E-2</v>
      </c>
      <c r="N578" s="370">
        <f t="shared" si="117"/>
        <v>3.1993297064140037E-2</v>
      </c>
      <c r="O578" s="279">
        <f t="shared" si="107"/>
        <v>0.99343926171886032</v>
      </c>
      <c r="P578" s="279">
        <f t="shared" si="108"/>
        <v>6.5607382811396775E-3</v>
      </c>
      <c r="Q578" s="61"/>
    </row>
    <row r="579" spans="1:17" ht="12.75" customHeight="1">
      <c r="A579" s="218" t="s">
        <v>18</v>
      </c>
      <c r="B579" s="322" t="s">
        <v>173</v>
      </c>
      <c r="C579" s="370">
        <f t="shared" ref="C579:N579" si="118">SUM(SUM(B541:B547)-MAX(B541:B547)-MIN(B541:B547))/5</f>
        <v>3.9752383435198484E-2</v>
      </c>
      <c r="D579" s="370">
        <f t="shared" si="118"/>
        <v>4.577703676380325E-2</v>
      </c>
      <c r="E579" s="370">
        <f t="shared" si="118"/>
        <v>9.14765389201041E-2</v>
      </c>
      <c r="F579" s="370">
        <f t="shared" si="118"/>
        <v>0.14673360083454937</v>
      </c>
      <c r="G579" s="370">
        <f t="shared" si="118"/>
        <v>0.16852579808677509</v>
      </c>
      <c r="H579" s="370">
        <f t="shared" si="118"/>
        <v>0.16025787358802329</v>
      </c>
      <c r="I579" s="370">
        <f t="shared" si="118"/>
        <v>0.10013202138172941</v>
      </c>
      <c r="J579" s="370">
        <f t="shared" si="118"/>
        <v>7.4453978106278157E-2</v>
      </c>
      <c r="K579" s="370">
        <f t="shared" si="118"/>
        <v>4.6695306536190959E-2</v>
      </c>
      <c r="L579" s="370">
        <f t="shared" si="118"/>
        <v>4.0636314249183125E-2</v>
      </c>
      <c r="M579" s="370">
        <f t="shared" si="118"/>
        <v>4.2600561461377036E-2</v>
      </c>
      <c r="N579" s="370">
        <f t="shared" si="118"/>
        <v>3.2260618715071354E-2</v>
      </c>
      <c r="O579" s="279">
        <f t="shared" si="107"/>
        <v>0.9893020320782836</v>
      </c>
      <c r="P579" s="279">
        <f t="shared" si="108"/>
        <v>1.06979679217164E-2</v>
      </c>
      <c r="Q579" s="61"/>
    </row>
    <row r="580" spans="1:17" ht="12.75" customHeight="1">
      <c r="A580" s="218" t="s">
        <v>19</v>
      </c>
      <c r="B580" s="322" t="s">
        <v>174</v>
      </c>
      <c r="C580" s="370">
        <f t="shared" ref="C580:N580" si="119">SUM(SUM(B542:B548)-MAX(B542:B548)-MIN(B542:B548))/5</f>
        <v>4.5549522127258109E-2</v>
      </c>
      <c r="D580" s="370">
        <f t="shared" si="119"/>
        <v>4.3257041892140559E-2</v>
      </c>
      <c r="E580" s="370">
        <f t="shared" si="119"/>
        <v>8.3898701716061022E-2</v>
      </c>
      <c r="F580" s="370">
        <f t="shared" si="119"/>
        <v>0.13613355448183778</v>
      </c>
      <c r="G580" s="370">
        <f t="shared" si="119"/>
        <v>0.17759982836352695</v>
      </c>
      <c r="H580" s="370">
        <f t="shared" si="119"/>
        <v>0.16196539314458269</v>
      </c>
      <c r="I580" s="370">
        <f t="shared" si="119"/>
        <v>9.8311096608631104E-2</v>
      </c>
      <c r="J580" s="370">
        <f t="shared" si="119"/>
        <v>7.6351766165440024E-2</v>
      </c>
      <c r="K580" s="370">
        <f t="shared" si="119"/>
        <v>4.5231500933645294E-2</v>
      </c>
      <c r="L580" s="370">
        <f t="shared" si="119"/>
        <v>4.285557526655831E-2</v>
      </c>
      <c r="M580" s="370">
        <f t="shared" si="119"/>
        <v>4.1662382354701724E-2</v>
      </c>
      <c r="N580" s="370">
        <f t="shared" si="119"/>
        <v>3.3366707065675759E-2</v>
      </c>
      <c r="O580" s="279">
        <f t="shared" si="107"/>
        <v>0.98618307012005935</v>
      </c>
      <c r="P580" s="279">
        <f t="shared" si="108"/>
        <v>1.3816929879940654E-2</v>
      </c>
      <c r="Q580" s="61"/>
    </row>
    <row r="581" spans="1:17" ht="12" customHeight="1">
      <c r="A581" s="218" t="s">
        <v>20</v>
      </c>
      <c r="B581" s="322" t="s">
        <v>175</v>
      </c>
      <c r="C581" s="370">
        <f t="shared" ref="C581:N581" si="120">SUM(SUM(B543:B549)-MAX(B543:B549)-MIN(B543:B549))/5</f>
        <v>5.5157409787295587E-2</v>
      </c>
      <c r="D581" s="370">
        <f t="shared" si="120"/>
        <v>3.8225475091788086E-2</v>
      </c>
      <c r="E581" s="370">
        <f t="shared" si="120"/>
        <v>7.3787801020194485E-2</v>
      </c>
      <c r="F581" s="370">
        <f t="shared" si="120"/>
        <v>0.1214241539752237</v>
      </c>
      <c r="G581" s="370">
        <f t="shared" si="120"/>
        <v>0.16213744795391982</v>
      </c>
      <c r="H581" s="370">
        <f t="shared" si="120"/>
        <v>0.15238119579103415</v>
      </c>
      <c r="I581" s="370">
        <f t="shared" si="120"/>
        <v>9.3008784089827171E-2</v>
      </c>
      <c r="J581" s="370">
        <f t="shared" si="120"/>
        <v>7.9794784256242396E-2</v>
      </c>
      <c r="K581" s="370">
        <f t="shared" si="120"/>
        <v>5.2351898038572563E-2</v>
      </c>
      <c r="L581" s="370">
        <f t="shared" si="120"/>
        <v>4.8644193032589898E-2</v>
      </c>
      <c r="M581" s="370">
        <f t="shared" si="120"/>
        <v>4.7555214802688373E-2</v>
      </c>
      <c r="N581" s="370">
        <f t="shared" si="120"/>
        <v>3.9974497533218675E-2</v>
      </c>
      <c r="O581" s="279">
        <f t="shared" si="107"/>
        <v>0.96444285537259489</v>
      </c>
      <c r="P581" s="279">
        <f t="shared" si="108"/>
        <v>3.5557144627405113E-2</v>
      </c>
      <c r="Q581" s="61"/>
    </row>
    <row r="582" spans="1:17" ht="12.75" customHeight="1">
      <c r="A582" s="218" t="s">
        <v>108</v>
      </c>
      <c r="B582" s="322" t="s">
        <v>176</v>
      </c>
      <c r="C582" s="370">
        <f t="shared" ref="C582:N582" si="121">SUM(SUM(B544:B550)-MAX(B544:B550)-MIN(B544:B550))/5</f>
        <v>7.0315993803813981E-2</v>
      </c>
      <c r="D582" s="370">
        <f t="shared" si="121"/>
        <v>3.3196163229310294E-2</v>
      </c>
      <c r="E582" s="370">
        <f t="shared" si="121"/>
        <v>7.1817274800200906E-2</v>
      </c>
      <c r="F582" s="370">
        <f t="shared" si="121"/>
        <v>0.11931838339840403</v>
      </c>
      <c r="G582" s="370">
        <f t="shared" si="121"/>
        <v>0.16029827649381032</v>
      </c>
      <c r="H582" s="370">
        <f t="shared" si="121"/>
        <v>0.15593138597770925</v>
      </c>
      <c r="I582" s="370">
        <f t="shared" si="121"/>
        <v>0.10101310365173702</v>
      </c>
      <c r="J582" s="370">
        <f t="shared" si="121"/>
        <v>7.635176616544001E-2</v>
      </c>
      <c r="K582" s="370">
        <f t="shared" si="121"/>
        <v>4.6530012783429345E-2</v>
      </c>
      <c r="L582" s="370">
        <f t="shared" si="121"/>
        <v>4.7488140046828053E-2</v>
      </c>
      <c r="M582" s="370">
        <f t="shared" si="121"/>
        <v>4.7266137193375427E-2</v>
      </c>
      <c r="N582" s="370">
        <f t="shared" si="121"/>
        <v>3.2360031438775354E-2</v>
      </c>
      <c r="O582" s="279">
        <f t="shared" si="107"/>
        <v>0.96188666898283415</v>
      </c>
      <c r="P582" s="279">
        <f t="shared" si="108"/>
        <v>3.8113331017165852E-2</v>
      </c>
      <c r="Q582" s="61"/>
    </row>
    <row r="583" spans="1:17" ht="12.75" customHeight="1">
      <c r="A583" s="218" t="s">
        <v>1</v>
      </c>
      <c r="B583" s="322" t="s">
        <v>177</v>
      </c>
      <c r="C583" s="370">
        <f t="shared" ref="C583:N583" si="122">SUM(SUM(B545:B551)-MAX(B545:B551)-MIN(B545:B551))/5</f>
        <v>8.5636977126616901E-2</v>
      </c>
      <c r="D583" s="370">
        <f t="shared" si="122"/>
        <v>2.8702457903872554E-2</v>
      </c>
      <c r="E583" s="370">
        <f t="shared" si="122"/>
        <v>6.522494370447203E-2</v>
      </c>
      <c r="F583" s="370">
        <f t="shared" si="122"/>
        <v>0.10819435562201965</v>
      </c>
      <c r="G583" s="370">
        <f t="shared" si="122"/>
        <v>0.14922179347134887</v>
      </c>
      <c r="H583" s="370">
        <f t="shared" si="122"/>
        <v>0.15905062147260357</v>
      </c>
      <c r="I583" s="370">
        <f t="shared" si="122"/>
        <v>0.10101310365173699</v>
      </c>
      <c r="J583" s="370">
        <f t="shared" si="122"/>
        <v>7.6758794319369578E-2</v>
      </c>
      <c r="K583" s="370">
        <f t="shared" si="122"/>
        <v>5.3008335242439863E-2</v>
      </c>
      <c r="L583" s="370">
        <f t="shared" si="122"/>
        <v>4.5575684769571981E-2</v>
      </c>
      <c r="M583" s="370">
        <f t="shared" si="122"/>
        <v>4.2819955486000448E-2</v>
      </c>
      <c r="N583" s="370">
        <f t="shared" si="122"/>
        <v>4.2414937401855458E-2</v>
      </c>
      <c r="O583" s="279">
        <f t="shared" si="107"/>
        <v>0.95762196017190793</v>
      </c>
      <c r="P583" s="279">
        <f t="shared" si="108"/>
        <v>4.2378039828092073E-2</v>
      </c>
      <c r="Q583" s="61"/>
    </row>
    <row r="584" spans="1:17" ht="12.75" customHeight="1">
      <c r="A584" s="218" t="s">
        <v>2</v>
      </c>
      <c r="B584" s="322" t="s">
        <v>178</v>
      </c>
      <c r="C584" s="370">
        <f t="shared" ref="C584:N584" si="123">SUM(SUM(B546:B552)-MAX(B546:B552)-MIN(B546:B552))/5</f>
        <v>8.5570381185713223E-2</v>
      </c>
      <c r="D584" s="370">
        <f t="shared" si="123"/>
        <v>2.7381667416911143E-2</v>
      </c>
      <c r="E584" s="370">
        <f t="shared" si="123"/>
        <v>6.522494370447203E-2</v>
      </c>
      <c r="F584" s="370">
        <f t="shared" si="123"/>
        <v>0.11661355670857146</v>
      </c>
      <c r="G584" s="370">
        <f t="shared" si="123"/>
        <v>0.15667722347633753</v>
      </c>
      <c r="H584" s="370">
        <f t="shared" si="123"/>
        <v>0.1502909879458604</v>
      </c>
      <c r="I584" s="370">
        <f t="shared" si="123"/>
        <v>0.10101310365173703</v>
      </c>
      <c r="J584" s="370">
        <f t="shared" si="123"/>
        <v>7.2705947010437713E-2</v>
      </c>
      <c r="K584" s="370">
        <f t="shared" si="123"/>
        <v>5.154225543604276E-2</v>
      </c>
      <c r="L584" s="370">
        <f t="shared" si="123"/>
        <v>4.2474863532527059E-2</v>
      </c>
      <c r="M584" s="370">
        <f t="shared" si="123"/>
        <v>4.1609212083943414E-2</v>
      </c>
      <c r="N584" s="370">
        <f t="shared" si="123"/>
        <v>5.0281090662896655E-2</v>
      </c>
      <c r="O584" s="279">
        <f t="shared" si="107"/>
        <v>0.9613852328154503</v>
      </c>
      <c r="P584" s="279">
        <f t="shared" si="108"/>
        <v>3.8614767184549703E-2</v>
      </c>
      <c r="Q584" s="61"/>
    </row>
    <row r="585" spans="1:17" ht="12.75" customHeight="1">
      <c r="A585" s="307" t="s">
        <v>4</v>
      </c>
      <c r="B585" s="322" t="s">
        <v>179</v>
      </c>
      <c r="C585" s="370">
        <f t="shared" ref="C585:N585" si="124">SUM(SUM(B547:B553)-MAX(B547:B553)-MIN(B547:B553))/5</f>
        <v>8.4632132026924184E-2</v>
      </c>
      <c r="D585" s="370">
        <f t="shared" si="124"/>
        <v>2.5222082795228827E-2</v>
      </c>
      <c r="E585" s="370">
        <f t="shared" si="124"/>
        <v>6.522494370447203E-2</v>
      </c>
      <c r="F585" s="370">
        <f t="shared" si="124"/>
        <v>0.11895225272473167</v>
      </c>
      <c r="G585" s="370">
        <f t="shared" si="124"/>
        <v>0.17477750154695126</v>
      </c>
      <c r="H585" s="370">
        <f t="shared" si="124"/>
        <v>0.1591223096412005</v>
      </c>
      <c r="I585" s="370">
        <f t="shared" si="124"/>
        <v>9.2808044329507594E-2</v>
      </c>
      <c r="J585" s="370">
        <f t="shared" si="124"/>
        <v>6.7464939243979949E-2</v>
      </c>
      <c r="K585" s="370">
        <f t="shared" si="124"/>
        <v>5.0747418593693597E-2</v>
      </c>
      <c r="L585" s="370">
        <f t="shared" si="124"/>
        <v>4.2474863532527052E-2</v>
      </c>
      <c r="M585" s="370">
        <f t="shared" si="124"/>
        <v>4.0973244558887609E-2</v>
      </c>
      <c r="N585" s="370">
        <f t="shared" si="124"/>
        <v>4.860977112735395E-2</v>
      </c>
      <c r="O585" s="279">
        <f t="shared" si="107"/>
        <v>0.97100950382545814</v>
      </c>
      <c r="P585" s="279">
        <f t="shared" si="108"/>
        <v>2.8990496174541858E-2</v>
      </c>
      <c r="Q585" s="61"/>
    </row>
    <row r="586" spans="1:17" ht="12.75" customHeight="1">
      <c r="A586" s="307" t="s">
        <v>3</v>
      </c>
      <c r="B586" s="322" t="s">
        <v>180</v>
      </c>
      <c r="C586" s="370">
        <f t="shared" ref="C586:N586" si="125">SUM(SUM(B548:B554)-MAX(B548:B554)-MIN(B548:B554))/5</f>
        <v>7.8381035112769837E-2</v>
      </c>
      <c r="D586" s="370">
        <f t="shared" si="125"/>
        <v>2.5222082795228827E-2</v>
      </c>
      <c r="E586" s="370">
        <f t="shared" si="125"/>
        <v>7.114142148612905E-2</v>
      </c>
      <c r="F586" s="370">
        <f t="shared" si="125"/>
        <v>0.12947327777802883</v>
      </c>
      <c r="G586" s="370">
        <f t="shared" si="125"/>
        <v>0.17894890501948724</v>
      </c>
      <c r="H586" s="370">
        <f t="shared" si="125"/>
        <v>0.1504804066855823</v>
      </c>
      <c r="I586" s="370">
        <f t="shared" si="125"/>
        <v>8.3841735518867852E-2</v>
      </c>
      <c r="J586" s="370">
        <f t="shared" si="125"/>
        <v>6.3859795069189512E-2</v>
      </c>
      <c r="K586" s="370">
        <f t="shared" si="125"/>
        <v>4.3998646832740441E-2</v>
      </c>
      <c r="L586" s="370">
        <f t="shared" si="125"/>
        <v>4.8571988984582773E-2</v>
      </c>
      <c r="M586" s="370">
        <f t="shared" si="125"/>
        <v>4.5534593070251241E-2</v>
      </c>
      <c r="N586" s="370">
        <f t="shared" si="125"/>
        <v>6.4786132522283255E-2</v>
      </c>
      <c r="O586" s="279">
        <f t="shared" si="107"/>
        <v>0.98424002087514117</v>
      </c>
      <c r="P586" s="279">
        <f t="shared" si="108"/>
        <v>1.5759979124858825E-2</v>
      </c>
      <c r="Q586" s="61"/>
    </row>
    <row r="587" spans="1:17" ht="12.75" customHeight="1">
      <c r="A587" s="318" t="s">
        <v>111</v>
      </c>
      <c r="B587" s="322" t="s">
        <v>181</v>
      </c>
      <c r="C587" s="370">
        <f t="shared" ref="C587:N587" si="126">SUM(SUM(B549:B555)-MAX(B549:B555)-MIN(B549:B555))/5</f>
        <v>6.7065564338893074E-2</v>
      </c>
      <c r="D587" s="370">
        <f t="shared" si="126"/>
        <v>2.5043165130556648E-2</v>
      </c>
      <c r="E587" s="370">
        <f t="shared" si="126"/>
        <v>7.7289618533983334E-2</v>
      </c>
      <c r="F587" s="370">
        <f t="shared" si="126"/>
        <v>0.14959865376270484</v>
      </c>
      <c r="G587" s="370">
        <f t="shared" si="126"/>
        <v>0.18643655895979033</v>
      </c>
      <c r="H587" s="370">
        <f t="shared" si="126"/>
        <v>0.14858135689351679</v>
      </c>
      <c r="I587" s="370">
        <f t="shared" si="126"/>
        <v>8.1746939701219254E-2</v>
      </c>
      <c r="J587" s="370">
        <f t="shared" si="126"/>
        <v>5.6686365778908676E-2</v>
      </c>
      <c r="K587" s="370">
        <f t="shared" si="126"/>
        <v>4.3048954378826984E-2</v>
      </c>
      <c r="L587" s="370">
        <f t="shared" si="126"/>
        <v>4.409685524110972E-2</v>
      </c>
      <c r="M587" s="370">
        <f t="shared" si="126"/>
        <v>4.0610471443080651E-2</v>
      </c>
      <c r="N587" s="370">
        <f t="shared" si="126"/>
        <v>6.3282857646194707E-2</v>
      </c>
      <c r="O587" s="279">
        <f t="shared" si="107"/>
        <v>0.98348736180878482</v>
      </c>
      <c r="P587" s="279">
        <f t="shared" si="108"/>
        <v>1.6512638191215179E-2</v>
      </c>
      <c r="Q587" s="61"/>
    </row>
    <row r="588" spans="1:17" ht="12.75" customHeight="1">
      <c r="A588" s="318" t="s">
        <v>112</v>
      </c>
      <c r="B588" s="322" t="s">
        <v>182</v>
      </c>
      <c r="C588" s="370">
        <f t="shared" ref="C588:N588" si="127">SUM(SUM(B550:B556)-MAX(B550:B556)-MIN(B550:B556))/5</f>
        <v>4.3190575665855442E-2</v>
      </c>
      <c r="D588" s="370">
        <f t="shared" si="127"/>
        <v>2.6832844591550904E-2</v>
      </c>
      <c r="E588" s="370">
        <f t="shared" si="127"/>
        <v>7.5178055162367044E-2</v>
      </c>
      <c r="F588" s="370">
        <f t="shared" si="127"/>
        <v>0.16730062587984904</v>
      </c>
      <c r="G588" s="370">
        <f t="shared" si="127"/>
        <v>0.21331340485450417</v>
      </c>
      <c r="H588" s="370">
        <f t="shared" si="127"/>
        <v>0.15722325984913499</v>
      </c>
      <c r="I588" s="370">
        <f t="shared" si="127"/>
        <v>7.9244996242956056E-2</v>
      </c>
      <c r="J588" s="370">
        <f t="shared" si="127"/>
        <v>5.0551914448169658E-2</v>
      </c>
      <c r="K588" s="370">
        <f t="shared" si="127"/>
        <v>3.2602402052492853E-2</v>
      </c>
      <c r="L588" s="370">
        <f t="shared" si="127"/>
        <v>3.3992103977720074E-2</v>
      </c>
      <c r="M588" s="370">
        <f t="shared" si="127"/>
        <v>3.1527573459199758E-2</v>
      </c>
      <c r="N588" s="370">
        <f t="shared" si="127"/>
        <v>5.2381890405602136E-2</v>
      </c>
      <c r="O588" s="279">
        <f t="shared" si="107"/>
        <v>0.96333964658940208</v>
      </c>
      <c r="P588" s="279">
        <f t="shared" si="108"/>
        <v>3.6660353410597923E-2</v>
      </c>
      <c r="Q588" s="61"/>
    </row>
    <row r="589" spans="1:17" ht="12.75" customHeight="1">
      <c r="A589" s="318" t="s">
        <v>113</v>
      </c>
      <c r="B589" s="322" t="s">
        <v>183</v>
      </c>
      <c r="C589" s="370">
        <f t="shared" ref="C589:N589" si="128">SUM(SUM(B551:B557)-MAX(B551:B557)-MIN(B551:B557))/5</f>
        <v>2.1775085698100032E-2</v>
      </c>
      <c r="D589" s="370">
        <f t="shared" si="128"/>
        <v>2.4661545964194197E-2</v>
      </c>
      <c r="E589" s="370">
        <f t="shared" si="128"/>
        <v>7.4794543669013031E-2</v>
      </c>
      <c r="F589" s="370">
        <f t="shared" si="128"/>
        <v>0.16721251968498382</v>
      </c>
      <c r="G589" s="370">
        <f t="shared" si="128"/>
        <v>0.24646053652006944</v>
      </c>
      <c r="H589" s="370">
        <f t="shared" si="128"/>
        <v>0.16356306014105876</v>
      </c>
      <c r="I589" s="370">
        <f t="shared" si="128"/>
        <v>8.0946709968182748E-2</v>
      </c>
      <c r="J589" s="370">
        <f t="shared" si="128"/>
        <v>5.1262530642480618E-2</v>
      </c>
      <c r="K589" s="370">
        <f t="shared" si="128"/>
        <v>3.2168757908117983E-2</v>
      </c>
      <c r="L589" s="370">
        <f t="shared" si="128"/>
        <v>2.753262299278611E-2</v>
      </c>
      <c r="M589" s="370">
        <f t="shared" si="128"/>
        <v>2.3135147481835899E-2</v>
      </c>
      <c r="N589" s="370">
        <f t="shared" si="128"/>
        <v>5.2799888640007196E-2</v>
      </c>
      <c r="O589" s="279">
        <f t="shared" si="107"/>
        <v>0.96631294931082989</v>
      </c>
      <c r="P589" s="279">
        <f t="shared" si="108"/>
        <v>3.3687050689170106E-2</v>
      </c>
      <c r="Q589" s="61"/>
    </row>
    <row r="590" spans="1:17" ht="12.75" customHeight="1">
      <c r="A590" s="318" t="s">
        <v>114</v>
      </c>
      <c r="B590" s="322" t="s">
        <v>184</v>
      </c>
      <c r="C590" s="370">
        <f t="shared" ref="C590:N590" si="129">SUM(SUM(B552:B558)-MAX(B552:B558)-MIN(B552:B558))/5</f>
        <v>2.1775085698100043E-2</v>
      </c>
      <c r="D590" s="370">
        <f t="shared" si="129"/>
        <v>2.4676226618290789E-2</v>
      </c>
      <c r="E590" s="370">
        <f t="shared" si="129"/>
        <v>7.2586506430751971E-2</v>
      </c>
      <c r="F590" s="370">
        <f t="shared" si="129"/>
        <v>0.16721251968498374</v>
      </c>
      <c r="G590" s="370">
        <f t="shared" si="129"/>
        <v>0.25532594993882796</v>
      </c>
      <c r="H590" s="370">
        <f t="shared" si="129"/>
        <v>0.16207749564344778</v>
      </c>
      <c r="I590" s="370">
        <f t="shared" si="129"/>
        <v>8.4193774164749463E-2</v>
      </c>
      <c r="J590" s="370">
        <f t="shared" si="129"/>
        <v>5.1262530642480597E-2</v>
      </c>
      <c r="K590" s="370">
        <f t="shared" si="129"/>
        <v>3.2168757908117983E-2</v>
      </c>
      <c r="L590" s="370">
        <f t="shared" si="129"/>
        <v>2.5622066955706319E-2</v>
      </c>
      <c r="M590" s="370">
        <f t="shared" si="129"/>
        <v>2.2237794953400909E-2</v>
      </c>
      <c r="N590" s="370">
        <f t="shared" si="129"/>
        <v>4.4388052461463177E-2</v>
      </c>
      <c r="O590" s="279">
        <f t="shared" si="107"/>
        <v>0.96352676110032076</v>
      </c>
      <c r="P590" s="279">
        <f t="shared" si="108"/>
        <v>3.6473238899679239E-2</v>
      </c>
      <c r="Q590" s="61"/>
    </row>
    <row r="591" spans="1:17" ht="12.75" customHeight="1">
      <c r="A591" s="318" t="s">
        <v>115</v>
      </c>
      <c r="B591" s="322" t="s">
        <v>187</v>
      </c>
      <c r="C591" s="370">
        <f t="shared" ref="C591:N591" si="130">SUM(SUM(B553:B559)-MAX(B553:B559)-MIN(B553:B559))/5</f>
        <v>2.5250200602148654E-2</v>
      </c>
      <c r="D591" s="370">
        <f t="shared" si="130"/>
        <v>2.7385970862242363E-2</v>
      </c>
      <c r="E591" s="370">
        <f t="shared" si="130"/>
        <v>7.5025083652934366E-2</v>
      </c>
      <c r="F591" s="370">
        <f t="shared" si="130"/>
        <v>0.1691607197712976</v>
      </c>
      <c r="G591" s="370">
        <f t="shared" si="130"/>
        <v>0.23775611205849465</v>
      </c>
      <c r="H591" s="370">
        <f t="shared" si="130"/>
        <v>0.17269613260556144</v>
      </c>
      <c r="I591" s="370">
        <f t="shared" si="130"/>
        <v>8.3376106653426901E-2</v>
      </c>
      <c r="J591" s="370">
        <f t="shared" si="130"/>
        <v>5.8720188687413397E-2</v>
      </c>
      <c r="K591" s="370">
        <f t="shared" si="130"/>
        <v>3.467681070871801E-2</v>
      </c>
      <c r="L591" s="370">
        <f t="shared" si="130"/>
        <v>2.3116170159235401E-2</v>
      </c>
      <c r="M591" s="370">
        <f t="shared" si="130"/>
        <v>2.0236221983448526E-2</v>
      </c>
      <c r="N591" s="370">
        <f t="shared" si="130"/>
        <v>3.8310008793690745E-2</v>
      </c>
      <c r="O591" s="279">
        <f t="shared" si="107"/>
        <v>0.96570972653861198</v>
      </c>
      <c r="P591" s="279">
        <f t="shared" si="108"/>
        <v>3.4290273461388021E-2</v>
      </c>
      <c r="Q591" s="61"/>
    </row>
    <row r="592" spans="1:17" ht="12.75" customHeight="1">
      <c r="A592" s="318" t="s">
        <v>116</v>
      </c>
      <c r="B592" s="322" t="s">
        <v>201</v>
      </c>
      <c r="C592" s="370">
        <f t="shared" ref="C592:N592" si="131">SUM(SUM(B554:B560)-MAX(B554:B560)-MIN(B554:B560))/5</f>
        <v>2.2812712821711351E-2</v>
      </c>
      <c r="D592" s="370">
        <f t="shared" si="131"/>
        <v>2.6700194353316154E-2</v>
      </c>
      <c r="E592" s="370">
        <f t="shared" si="131"/>
        <v>6.7782486275431944E-2</v>
      </c>
      <c r="F592" s="370">
        <f t="shared" si="131"/>
        <v>0.15477774705830186</v>
      </c>
      <c r="G592" s="370">
        <f t="shared" si="131"/>
        <v>0.23148574900629693</v>
      </c>
      <c r="H592" s="370">
        <f t="shared" si="131"/>
        <v>0.17676395377562415</v>
      </c>
      <c r="I592" s="370">
        <f t="shared" si="131"/>
        <v>8.9868395609925558E-2</v>
      </c>
      <c r="J592" s="370">
        <f t="shared" si="131"/>
        <v>6.4121196883356726E-2</v>
      </c>
      <c r="K592" s="370">
        <f t="shared" si="131"/>
        <v>4.0125284824698591E-2</v>
      </c>
      <c r="L592" s="370">
        <f t="shared" si="131"/>
        <v>3.0009022903486886E-2</v>
      </c>
      <c r="M592" s="370">
        <f t="shared" si="131"/>
        <v>2.087614039471538E-2</v>
      </c>
      <c r="N592" s="370">
        <f t="shared" si="131"/>
        <v>4.1579327156517056E-2</v>
      </c>
      <c r="O592" s="279">
        <f>SUM(C592:N592)</f>
        <v>0.96690221106338248</v>
      </c>
      <c r="P592" s="279">
        <f t="shared" si="108"/>
        <v>3.3097788936617523E-2</v>
      </c>
      <c r="Q592" s="61"/>
    </row>
    <row r="593" spans="1:17" ht="12.75" customHeight="1">
      <c r="A593" s="553" t="s">
        <v>213</v>
      </c>
      <c r="B593" s="553" t="s">
        <v>226</v>
      </c>
      <c r="C593" s="370">
        <f t="shared" ref="C593" si="132">SUM(SUM(B555:B561)-MAX(B555:B561)-MIN(B555:B561))/5</f>
        <v>1.6862780479048073E-2</v>
      </c>
      <c r="D593" s="370">
        <f>SUM(SUM(C555:C561)-MAX(C555:C561)-MIN(C555:C561))/5</f>
        <v>2.6052345079423112E-2</v>
      </c>
      <c r="E593" s="370">
        <f t="shared" ref="E593" si="133">SUM(SUM(D555:D561)-MAX(D555:D561)-MIN(D555:D561))/5</f>
        <v>6.665674677129052E-2</v>
      </c>
      <c r="F593" s="370">
        <f t="shared" ref="F593" si="134">SUM(SUM(E555:E561)-MAX(E555:E561)-MIN(E555:E561))/5</f>
        <v>0.1566076252764417</v>
      </c>
      <c r="G593" s="370">
        <f t="shared" ref="G593" si="135">SUM(SUM(F555:F561)-MAX(F555:F561)-MIN(F555:F561))/5</f>
        <v>0.23516133244823414</v>
      </c>
      <c r="H593" s="370">
        <f t="shared" ref="H593" si="136">SUM(SUM(G555:G561)-MAX(G555:G561)-MIN(G555:G561))/5</f>
        <v>0.1811587857291965</v>
      </c>
      <c r="I593" s="370">
        <f t="shared" ref="I593" si="137">SUM(SUM(H555:H561)-MAX(H555:H561)-MIN(H555:H561))/5</f>
        <v>9.4765927973816361E-2</v>
      </c>
      <c r="J593" s="370">
        <f t="shared" ref="J593" si="138">SUM(SUM(I555:I561)-MAX(I555:I561)-MIN(I555:I561))/5</f>
        <v>7.046632095455832E-2</v>
      </c>
      <c r="K593" s="370">
        <f t="shared" ref="K593" si="139">SUM(SUM(J555:J561)-MAX(J555:J561)-MIN(J555:J561))/5</f>
        <v>4.7086880356007312E-2</v>
      </c>
      <c r="L593" s="370">
        <f t="shared" ref="L593" si="140">SUM(SUM(K555:K561)-MAX(K555:K561)-MIN(K555:K561))/5</f>
        <v>2.7165116046722539E-2</v>
      </c>
      <c r="M593" s="370">
        <f t="shared" ref="M593" si="141">SUM(SUM(L555:L561)-MAX(L555:L561)-MIN(L555:L561))/5</f>
        <v>2.0012842156072304E-2</v>
      </c>
      <c r="N593" s="370">
        <f t="shared" ref="N593" si="142">SUM(SUM(M555:M561)-MAX(M555:M561)-MIN(M555:M561))/5</f>
        <v>4.0631777007437135E-2</v>
      </c>
      <c r="O593" s="279">
        <f>SUM(C593:N593)</f>
        <v>0.98262848027824801</v>
      </c>
      <c r="P593" s="279">
        <f t="shared" si="108"/>
        <v>1.7371519721751993E-2</v>
      </c>
      <c r="Q593" s="61"/>
    </row>
    <row r="594" spans="1:17" ht="12.75" customHeight="1" thickBot="1">
      <c r="A594" s="313" t="s">
        <v>225</v>
      </c>
      <c r="B594" s="426" t="s">
        <v>229</v>
      </c>
      <c r="C594" s="427">
        <f>SUM(SUM(B556:B562)-MAX(B556:B562)-MIN(B556:B562))/5</f>
        <v>1.2988513116543055E-2</v>
      </c>
      <c r="D594" s="427">
        <f>SUM(SUM(C556:C562)-MAX(C556:C562)-MIN(C556:C562))/5</f>
        <v>2.5957669813186424E-2</v>
      </c>
      <c r="E594" s="427">
        <f t="shared" ref="E594:N594" si="143">SUM(SUM(D556:D562)-MAX(D556:D562)-MIN(D556:D562))/5</f>
        <v>6.6656746771290548E-2</v>
      </c>
      <c r="F594" s="427">
        <f t="shared" si="143"/>
        <v>0.14979832295086029</v>
      </c>
      <c r="G594" s="427">
        <f t="shared" si="143"/>
        <v>0.21532383746629913</v>
      </c>
      <c r="H594" s="427">
        <f t="shared" si="143"/>
        <v>0.19548981744336752</v>
      </c>
      <c r="I594" s="427">
        <f t="shared" si="143"/>
        <v>9.4948906697220642E-2</v>
      </c>
      <c r="J594" s="427">
        <f t="shared" si="143"/>
        <v>7.046632095455832E-2</v>
      </c>
      <c r="K594" s="427">
        <f t="shared" si="143"/>
        <v>4.6977606971824251E-2</v>
      </c>
      <c r="L594" s="427">
        <f t="shared" si="143"/>
        <v>2.8893739089677177E-2</v>
      </c>
      <c r="M594" s="427">
        <f t="shared" si="143"/>
        <v>2.2739549707573234E-2</v>
      </c>
      <c r="N594" s="427">
        <f t="shared" si="143"/>
        <v>4.6667220912534751E-2</v>
      </c>
      <c r="O594" s="428">
        <f>SUM(C594:N594)</f>
        <v>0.97690825189493524</v>
      </c>
      <c r="P594" s="427">
        <f t="shared" si="108"/>
        <v>2.3091748105064758E-2</v>
      </c>
      <c r="Q594" s="61"/>
    </row>
    <row r="595" spans="1:17" ht="12.75" customHeight="1">
      <c r="A595" s="318"/>
      <c r="B595" s="318"/>
      <c r="C595" s="278"/>
      <c r="D595" s="278"/>
      <c r="E595" s="278"/>
      <c r="F595" s="278"/>
      <c r="G595" s="278"/>
      <c r="H595" s="278"/>
      <c r="I595" s="278"/>
      <c r="J595" s="278"/>
      <c r="K595" s="278"/>
      <c r="L595" s="278"/>
      <c r="M595" s="278"/>
      <c r="N595" s="278"/>
      <c r="O595" s="218"/>
      <c r="P595" s="61"/>
      <c r="Q595" s="61"/>
    </row>
    <row r="596" spans="1:17" ht="12.75" customHeight="1">
      <c r="P596" s="61"/>
      <c r="Q596" s="61"/>
    </row>
    <row r="597" spans="1:17" ht="12.75" customHeight="1" thickBot="1">
      <c r="A597" s="9" t="s">
        <v>248</v>
      </c>
      <c r="B597" s="9"/>
      <c r="C597" s="9"/>
      <c r="D597" s="9"/>
      <c r="E597" s="9"/>
      <c r="F597" s="9"/>
      <c r="G597" s="9"/>
      <c r="H597" s="10"/>
      <c r="I597" s="10"/>
      <c r="J597" s="10"/>
      <c r="K597" s="10"/>
      <c r="L597" s="10"/>
      <c r="M597" s="10"/>
      <c r="N597" s="10"/>
      <c r="O597" s="10"/>
      <c r="P597" s="61"/>
      <c r="Q597" s="61"/>
    </row>
    <row r="598" spans="1:17" ht="12.75" customHeight="1" thickBot="1">
      <c r="A598" s="435" t="s">
        <v>101</v>
      </c>
      <c r="B598" s="693" t="s">
        <v>241</v>
      </c>
      <c r="C598" s="694" t="s">
        <v>34</v>
      </c>
      <c r="D598" s="694"/>
      <c r="E598" s="694"/>
      <c r="F598" s="694"/>
      <c r="G598" s="694"/>
      <c r="H598" s="694"/>
      <c r="I598" s="694"/>
      <c r="J598" s="694"/>
      <c r="K598" s="694"/>
      <c r="L598" s="694"/>
      <c r="M598" s="694"/>
      <c r="N598" s="694"/>
      <c r="O598" s="435"/>
      <c r="P598" s="61"/>
      <c r="Q598" s="61"/>
    </row>
    <row r="599" spans="1:17" ht="12.75" customHeight="1" thickBot="1">
      <c r="A599" s="437" t="s">
        <v>52</v>
      </c>
      <c r="B599" s="662"/>
      <c r="C599" s="338" t="s">
        <v>128</v>
      </c>
      <c r="D599" s="338" t="s">
        <v>100</v>
      </c>
      <c r="E599" s="338" t="s">
        <v>70</v>
      </c>
      <c r="F599" s="338" t="s">
        <v>124</v>
      </c>
      <c r="G599" s="338" t="s">
        <v>121</v>
      </c>
      <c r="H599" s="338" t="s">
        <v>125</v>
      </c>
      <c r="I599" s="338" t="s">
        <v>129</v>
      </c>
      <c r="J599" s="338" t="s">
        <v>122</v>
      </c>
      <c r="K599" s="338" t="s">
        <v>126</v>
      </c>
      <c r="L599" s="338" t="s">
        <v>27</v>
      </c>
      <c r="M599" s="338" t="s">
        <v>127</v>
      </c>
      <c r="N599" s="338" t="s">
        <v>28</v>
      </c>
      <c r="O599" s="437" t="s">
        <v>24</v>
      </c>
      <c r="P599" s="61"/>
      <c r="Q599" s="61"/>
    </row>
    <row r="600" spans="1:17" ht="12.75" customHeight="1">
      <c r="C600" s="695" t="s">
        <v>14</v>
      </c>
      <c r="D600" s="695"/>
      <c r="E600" s="695"/>
      <c r="F600" s="695"/>
      <c r="G600" s="695"/>
      <c r="H600" s="695"/>
      <c r="I600" s="695"/>
      <c r="J600" s="695"/>
      <c r="K600" s="695"/>
      <c r="L600" s="695"/>
      <c r="M600" s="695"/>
      <c r="N600" s="695"/>
      <c r="P600" s="61"/>
      <c r="Q600" s="61"/>
    </row>
    <row r="601" spans="1:17" ht="12.75" customHeight="1">
      <c r="A601" t="s">
        <v>89</v>
      </c>
      <c r="B601" t="s">
        <v>162</v>
      </c>
      <c r="C601" s="370">
        <f>((C568/$O568)*($P568))+C568</f>
        <v>3.7332573523164048E-2</v>
      </c>
      <c r="D601" s="370">
        <f t="shared" ref="D601:N601" si="144">((D568/$O568)*($P568))+D568</f>
        <v>6.19662105360093E-2</v>
      </c>
      <c r="E601" s="370">
        <f t="shared" si="144"/>
        <v>0.13638903771306193</v>
      </c>
      <c r="F601" s="370">
        <f t="shared" si="144"/>
        <v>0.20224789434386317</v>
      </c>
      <c r="G601" s="370">
        <f t="shared" si="144"/>
        <v>0.18097964911191325</v>
      </c>
      <c r="H601" s="370">
        <f t="shared" si="144"/>
        <v>0.14326271093652126</v>
      </c>
      <c r="I601" s="370">
        <f t="shared" si="144"/>
        <v>7.7910385382680025E-2</v>
      </c>
      <c r="J601" s="370">
        <f t="shared" si="144"/>
        <v>5.5104379434106274E-2</v>
      </c>
      <c r="K601" s="370">
        <f t="shared" si="144"/>
        <v>3.7791232936084426E-2</v>
      </c>
      <c r="L601" s="370">
        <f t="shared" si="144"/>
        <v>2.894270578289768E-2</v>
      </c>
      <c r="M601" s="370">
        <f t="shared" si="144"/>
        <v>2.2287268487385894E-2</v>
      </c>
      <c r="N601" s="370">
        <f t="shared" si="144"/>
        <v>1.5785951812312845E-2</v>
      </c>
      <c r="O601" s="370">
        <f>SUM(C601:N601)</f>
        <v>1.0000000000000002</v>
      </c>
      <c r="P601" s="61"/>
      <c r="Q601" s="61"/>
    </row>
    <row r="602" spans="1:17" ht="12.75" customHeight="1">
      <c r="A602" t="s">
        <v>90</v>
      </c>
      <c r="B602" t="s">
        <v>163</v>
      </c>
      <c r="C602" s="370">
        <f t="shared" ref="C602:N602" si="145">((C569/$O569)*($P569))+C569</f>
        <v>4.1893325624852366E-2</v>
      </c>
      <c r="D602" s="370">
        <f t="shared" si="145"/>
        <v>5.6887294861244352E-2</v>
      </c>
      <c r="E602" s="370">
        <f t="shared" si="145"/>
        <v>0.12833455815345976</v>
      </c>
      <c r="F602" s="370">
        <f t="shared" si="145"/>
        <v>0.20192798354869909</v>
      </c>
      <c r="G602" s="370">
        <f t="shared" si="145"/>
        <v>0.19543625274307086</v>
      </c>
      <c r="H602" s="370">
        <f t="shared" si="145"/>
        <v>0.1422485821557839</v>
      </c>
      <c r="I602" s="370">
        <f t="shared" si="145"/>
        <v>7.9021306153186491E-2</v>
      </c>
      <c r="J602" s="370">
        <f t="shared" si="145"/>
        <v>5.454271679230694E-2</v>
      </c>
      <c r="K602" s="370">
        <f t="shared" si="145"/>
        <v>3.7523716171048382E-2</v>
      </c>
      <c r="L602" s="370">
        <f t="shared" si="145"/>
        <v>2.5379130343935463E-2</v>
      </c>
      <c r="M602" s="370">
        <f t="shared" si="145"/>
        <v>2.1130927313202836E-2</v>
      </c>
      <c r="N602" s="370">
        <f t="shared" si="145"/>
        <v>1.5674206139209588E-2</v>
      </c>
      <c r="O602" s="370">
        <f t="shared" ref="O602:O624" si="146">SUM(C602:N602)</f>
        <v>1</v>
      </c>
      <c r="P602" s="61"/>
      <c r="Q602" s="61"/>
    </row>
    <row r="603" spans="1:17" ht="12.75" customHeight="1">
      <c r="A603" t="s">
        <v>91</v>
      </c>
      <c r="B603" t="s">
        <v>164</v>
      </c>
      <c r="C603" s="370">
        <f t="shared" ref="C603:N603" si="147">((C570/$O570)*($P570))+C570</f>
        <v>3.8817055676237132E-2</v>
      </c>
      <c r="D603" s="370">
        <f t="shared" si="147"/>
        <v>5.5946803873614975E-2</v>
      </c>
      <c r="E603" s="370">
        <f t="shared" si="147"/>
        <v>0.13734125142750406</v>
      </c>
      <c r="F603" s="370">
        <f t="shared" si="147"/>
        <v>0.20791658745025945</v>
      </c>
      <c r="G603" s="370">
        <f t="shared" si="147"/>
        <v>0.19936543222738223</v>
      </c>
      <c r="H603" s="370">
        <f t="shared" si="147"/>
        <v>0.1488371646004584</v>
      </c>
      <c r="I603" s="370">
        <f t="shared" si="147"/>
        <v>6.7693355438223066E-2</v>
      </c>
      <c r="J603" s="370">
        <f t="shared" si="147"/>
        <v>4.9516377701721598E-2</v>
      </c>
      <c r="K603" s="370">
        <f t="shared" si="147"/>
        <v>3.5622131498941993E-2</v>
      </c>
      <c r="L603" s="370">
        <f t="shared" si="147"/>
        <v>2.2693699152855178E-2</v>
      </c>
      <c r="M603" s="370">
        <f t="shared" si="147"/>
        <v>2.0748127601126119E-2</v>
      </c>
      <c r="N603" s="370">
        <f t="shared" si="147"/>
        <v>1.5502013351675854E-2</v>
      </c>
      <c r="O603" s="370">
        <f t="shared" si="146"/>
        <v>1</v>
      </c>
      <c r="P603" s="61"/>
      <c r="Q603" s="61"/>
    </row>
    <row r="604" spans="1:17" ht="12.75" customHeight="1">
      <c r="A604" t="s">
        <v>92</v>
      </c>
      <c r="B604" t="s">
        <v>165</v>
      </c>
      <c r="C604" s="370">
        <f t="shared" ref="C604:N604" si="148">((C571/$O571)*($P571))+C571</f>
        <v>3.7871001265208565E-2</v>
      </c>
      <c r="D604" s="370">
        <f t="shared" si="148"/>
        <v>5.5728029870537675E-2</v>
      </c>
      <c r="E604" s="370">
        <f t="shared" si="148"/>
        <v>0.13333087719884767</v>
      </c>
      <c r="F604" s="370">
        <f t="shared" si="148"/>
        <v>0.19926659573038413</v>
      </c>
      <c r="G604" s="370">
        <f t="shared" si="148"/>
        <v>0.19858583499101204</v>
      </c>
      <c r="H604" s="370">
        <f t="shared" si="148"/>
        <v>0.15938347268035916</v>
      </c>
      <c r="I604" s="370">
        <f t="shared" si="148"/>
        <v>7.2038354867576149E-2</v>
      </c>
      <c r="J604" s="370">
        <f t="shared" si="148"/>
        <v>5.0893014812231269E-2</v>
      </c>
      <c r="K604" s="370">
        <f t="shared" si="148"/>
        <v>3.2326481617108292E-2</v>
      </c>
      <c r="L604" s="370">
        <f t="shared" si="148"/>
        <v>2.4176226308250188E-2</v>
      </c>
      <c r="M604" s="370">
        <f t="shared" si="148"/>
        <v>2.0666994263430705E-2</v>
      </c>
      <c r="N604" s="370">
        <f t="shared" si="148"/>
        <v>1.5733116395054102E-2</v>
      </c>
      <c r="O604" s="370">
        <f t="shared" si="146"/>
        <v>1</v>
      </c>
      <c r="P604" s="61"/>
      <c r="Q604" s="61"/>
    </row>
    <row r="605" spans="1:17" ht="12.75" customHeight="1">
      <c r="A605" t="s">
        <v>93</v>
      </c>
      <c r="B605" t="s">
        <v>166</v>
      </c>
      <c r="C605" s="370">
        <f t="shared" ref="C605:N605" si="149">((C572/$O572)*($P572))+C572</f>
        <v>3.3059330354173029E-2</v>
      </c>
      <c r="D605" s="370">
        <f t="shared" si="149"/>
        <v>5.2895541010555443E-2</v>
      </c>
      <c r="E605" s="370">
        <f t="shared" si="149"/>
        <v>0.12500836824275993</v>
      </c>
      <c r="F605" s="370">
        <f t="shared" si="149"/>
        <v>0.18892876805353867</v>
      </c>
      <c r="G605" s="370">
        <f t="shared" si="149"/>
        <v>0.19479546460715949</v>
      </c>
      <c r="H605" s="370">
        <f t="shared" si="149"/>
        <v>0.15701512570120968</v>
      </c>
      <c r="I605" s="370">
        <f t="shared" si="149"/>
        <v>8.2559531495992503E-2</v>
      </c>
      <c r="J605" s="370">
        <f t="shared" si="149"/>
        <v>5.9897922681819947E-2</v>
      </c>
      <c r="K605" s="370">
        <f t="shared" si="149"/>
        <v>3.5720436515836555E-2</v>
      </c>
      <c r="L605" s="370">
        <f t="shared" si="149"/>
        <v>2.7764071946992187E-2</v>
      </c>
      <c r="M605" s="370">
        <f t="shared" si="149"/>
        <v>2.4279043234998781E-2</v>
      </c>
      <c r="N605" s="370">
        <f t="shared" si="149"/>
        <v>1.8076396154963773E-2</v>
      </c>
      <c r="O605" s="370">
        <f t="shared" si="146"/>
        <v>0.99999999999999989</v>
      </c>
      <c r="P605" s="61"/>
      <c r="Q605" s="61"/>
    </row>
    <row r="606" spans="1:17" ht="12.75" customHeight="1">
      <c r="A606" t="s">
        <v>94</v>
      </c>
      <c r="B606" t="s">
        <v>167</v>
      </c>
      <c r="C606" s="370">
        <f t="shared" ref="C606:N606" si="150">((C573/$O573)*($P573))+C573</f>
        <v>3.296391639970575E-2</v>
      </c>
      <c r="D606" s="370">
        <f t="shared" si="150"/>
        <v>5.0251472121361274E-2</v>
      </c>
      <c r="E606" s="370">
        <f t="shared" si="150"/>
        <v>0.11895224935461642</v>
      </c>
      <c r="F606" s="370">
        <f t="shared" si="150"/>
        <v>0.19253478403972621</v>
      </c>
      <c r="G606" s="370">
        <f t="shared" si="150"/>
        <v>0.19639003482850934</v>
      </c>
      <c r="H606" s="370">
        <f t="shared" si="150"/>
        <v>0.15569094678401538</v>
      </c>
      <c r="I606" s="370">
        <f t="shared" si="150"/>
        <v>7.9156313816905549E-2</v>
      </c>
      <c r="J606" s="370">
        <f t="shared" si="150"/>
        <v>5.9032408114300647E-2</v>
      </c>
      <c r="K606" s="370">
        <f t="shared" si="150"/>
        <v>3.5829584294243086E-2</v>
      </c>
      <c r="L606" s="370">
        <f t="shared" si="150"/>
        <v>3.1267216755715012E-2</v>
      </c>
      <c r="M606" s="370">
        <f t="shared" si="150"/>
        <v>2.7346583768529966E-2</v>
      </c>
      <c r="N606" s="370">
        <f t="shared" si="150"/>
        <v>2.0584489722371258E-2</v>
      </c>
      <c r="O606" s="370">
        <f t="shared" si="146"/>
        <v>0.99999999999999989</v>
      </c>
      <c r="P606" s="61"/>
      <c r="Q606" s="61"/>
    </row>
    <row r="607" spans="1:17" ht="12.75" customHeight="1">
      <c r="A607" t="s">
        <v>95</v>
      </c>
      <c r="B607" t="s">
        <v>168</v>
      </c>
      <c r="C607" s="370">
        <f t="shared" ref="C607:N607" si="151">((C574/$O574)*($P574))+C574</f>
        <v>3.4012549769308932E-2</v>
      </c>
      <c r="D607" s="370">
        <f t="shared" si="151"/>
        <v>4.9183451173445816E-2</v>
      </c>
      <c r="E607" s="370">
        <f t="shared" si="151"/>
        <v>0.12092129554351073</v>
      </c>
      <c r="F607" s="370">
        <f t="shared" si="151"/>
        <v>0.19154024739124587</v>
      </c>
      <c r="G607" s="370">
        <f t="shared" si="151"/>
        <v>0.19297021900369146</v>
      </c>
      <c r="H607" s="370">
        <f t="shared" si="151"/>
        <v>0.15476543075744897</v>
      </c>
      <c r="I607" s="370">
        <f t="shared" si="151"/>
        <v>8.4493147940926841E-2</v>
      </c>
      <c r="J607" s="370">
        <f t="shared" si="151"/>
        <v>5.4245737130834464E-2</v>
      </c>
      <c r="K607" s="370">
        <f t="shared" si="151"/>
        <v>3.5827201187017384E-2</v>
      </c>
      <c r="L607" s="370">
        <f t="shared" si="151"/>
        <v>3.1096968874784175E-2</v>
      </c>
      <c r="M607" s="370">
        <f t="shared" si="151"/>
        <v>2.7927321092667937E-2</v>
      </c>
      <c r="N607" s="370">
        <f t="shared" si="151"/>
        <v>2.3016430135117411E-2</v>
      </c>
      <c r="O607" s="370">
        <f t="shared" si="146"/>
        <v>1</v>
      </c>
      <c r="P607" s="61"/>
      <c r="Q607" s="61"/>
    </row>
    <row r="608" spans="1:17" ht="12.75" customHeight="1">
      <c r="A608" t="s">
        <v>96</v>
      </c>
      <c r="B608" t="s">
        <v>169</v>
      </c>
      <c r="C608" s="370">
        <f t="shared" ref="C608:N608" si="152">((C575/$O575)*($P575))+C575</f>
        <v>3.9007568486733903E-2</v>
      </c>
      <c r="D608" s="370">
        <f t="shared" si="152"/>
        <v>4.8893003806910432E-2</v>
      </c>
      <c r="E608" s="370">
        <f t="shared" si="152"/>
        <v>0.12140826372351493</v>
      </c>
      <c r="F608" s="370">
        <f t="shared" si="152"/>
        <v>0.18207275745054821</v>
      </c>
      <c r="G608" s="370">
        <f t="shared" si="152"/>
        <v>0.17953547576032075</v>
      </c>
      <c r="H608" s="370">
        <f t="shared" si="152"/>
        <v>0.15485975490709489</v>
      </c>
      <c r="I608" s="370">
        <f t="shared" si="152"/>
        <v>8.3387230701769691E-2</v>
      </c>
      <c r="J608" s="370">
        <f t="shared" si="152"/>
        <v>6.1076243009446474E-2</v>
      </c>
      <c r="K608" s="370">
        <f t="shared" si="152"/>
        <v>3.6434444665849886E-2</v>
      </c>
      <c r="L608" s="370">
        <f t="shared" si="152"/>
        <v>3.1742986700809536E-2</v>
      </c>
      <c r="M608" s="370">
        <f t="shared" si="152"/>
        <v>3.3738920915020627E-2</v>
      </c>
      <c r="N608" s="370">
        <f t="shared" si="152"/>
        <v>2.7843349871980737E-2</v>
      </c>
      <c r="O608" s="370">
        <f t="shared" si="146"/>
        <v>1.0000000000000002</v>
      </c>
      <c r="P608" s="61"/>
      <c r="Q608" s="61"/>
    </row>
    <row r="609" spans="1:17" ht="12.75" customHeight="1">
      <c r="A609" t="s">
        <v>97</v>
      </c>
      <c r="B609" t="s">
        <v>170</v>
      </c>
      <c r="C609" s="370">
        <f t="shared" ref="C609:N609" si="153">((C576/$O576)*($P576))+C576</f>
        <v>3.649799875510526E-2</v>
      </c>
      <c r="D609" s="370">
        <f t="shared" si="153"/>
        <v>4.70946857982322E-2</v>
      </c>
      <c r="E609" s="370">
        <f t="shared" si="153"/>
        <v>0.10921558881953554</v>
      </c>
      <c r="F609" s="370">
        <f t="shared" si="153"/>
        <v>0.1791209989630716</v>
      </c>
      <c r="G609" s="370">
        <f t="shared" si="153"/>
        <v>0.17222669593229775</v>
      </c>
      <c r="H609" s="370">
        <f t="shared" si="153"/>
        <v>0.15420924113259288</v>
      </c>
      <c r="I609" s="370">
        <f t="shared" si="153"/>
        <v>8.6366861663204939E-2</v>
      </c>
      <c r="J609" s="370">
        <f t="shared" si="153"/>
        <v>6.7550320110811427E-2</v>
      </c>
      <c r="K609" s="370">
        <f t="shared" si="153"/>
        <v>3.9110377948805133E-2</v>
      </c>
      <c r="L609" s="370">
        <f t="shared" si="153"/>
        <v>3.7912724688146535E-2</v>
      </c>
      <c r="M609" s="370">
        <f t="shared" si="153"/>
        <v>4.0928284848781971E-2</v>
      </c>
      <c r="N609" s="370">
        <f t="shared" si="153"/>
        <v>2.9766221339414721E-2</v>
      </c>
      <c r="O609" s="370">
        <f t="shared" si="146"/>
        <v>1</v>
      </c>
      <c r="P609" s="61"/>
      <c r="Q609" s="61"/>
    </row>
    <row r="610" spans="1:17" ht="12.75" customHeight="1">
      <c r="A610" t="s">
        <v>98</v>
      </c>
      <c r="B610" t="s">
        <v>171</v>
      </c>
      <c r="C610" s="370">
        <f t="shared" ref="C610:N610" si="154">((C577/$O577)*($P577))+C577</f>
        <v>3.6733385955038098E-2</v>
      </c>
      <c r="D610" s="370">
        <f t="shared" si="154"/>
        <v>4.2303154389673359E-2</v>
      </c>
      <c r="E610" s="370">
        <f t="shared" si="154"/>
        <v>0.10083556557782322</v>
      </c>
      <c r="F610" s="370">
        <f t="shared" si="154"/>
        <v>0.16600873948485315</v>
      </c>
      <c r="G610" s="370">
        <f t="shared" si="154"/>
        <v>0.17070550403744408</v>
      </c>
      <c r="H610" s="370">
        <f t="shared" si="154"/>
        <v>0.15579605799944735</v>
      </c>
      <c r="I610" s="370">
        <f t="shared" si="154"/>
        <v>9.7288618042803046E-2</v>
      </c>
      <c r="J610" s="370">
        <f t="shared" si="154"/>
        <v>7.2494455312345066E-2</v>
      </c>
      <c r="K610" s="370">
        <f t="shared" si="154"/>
        <v>4.1730158603658127E-2</v>
      </c>
      <c r="L610" s="370">
        <f t="shared" si="154"/>
        <v>4.2762503179863229E-2</v>
      </c>
      <c r="M610" s="370">
        <f t="shared" si="154"/>
        <v>4.3538059205336377E-2</v>
      </c>
      <c r="N610" s="370">
        <f t="shared" si="154"/>
        <v>2.9803798211714819E-2</v>
      </c>
      <c r="O610" s="370">
        <f t="shared" si="146"/>
        <v>1</v>
      </c>
      <c r="P610" s="61"/>
      <c r="Q610" s="61"/>
    </row>
    <row r="611" spans="1:17" ht="12.75" customHeight="1">
      <c r="A611" t="s">
        <v>99</v>
      </c>
      <c r="B611" t="s">
        <v>172</v>
      </c>
      <c r="C611" s="370">
        <f t="shared" ref="C611:N611" si="155">((C578/$O578)*($P578))+C578</f>
        <v>3.6199535804955232E-2</v>
      </c>
      <c r="D611" s="370">
        <f t="shared" si="155"/>
        <v>4.6028154221634372E-2</v>
      </c>
      <c r="E611" s="370">
        <f t="shared" si="155"/>
        <v>0.10101588862167822</v>
      </c>
      <c r="F611" s="370">
        <f t="shared" si="155"/>
        <v>0.15979244489003405</v>
      </c>
      <c r="G611" s="370">
        <f t="shared" si="155"/>
        <v>0.17335797096894412</v>
      </c>
      <c r="H611" s="370">
        <f t="shared" si="155"/>
        <v>0.14776143216382787</v>
      </c>
      <c r="I611" s="370">
        <f t="shared" si="155"/>
        <v>0.10084808462315757</v>
      </c>
      <c r="J611" s="370">
        <f t="shared" si="155"/>
        <v>7.495785147790486E-2</v>
      </c>
      <c r="K611" s="370">
        <f t="shared" si="155"/>
        <v>4.3435445912469069E-2</v>
      </c>
      <c r="L611" s="370">
        <f t="shared" si="155"/>
        <v>4.1558362420383695E-2</v>
      </c>
      <c r="M611" s="370">
        <f t="shared" si="155"/>
        <v>4.2840245990984419E-2</v>
      </c>
      <c r="N611" s="370">
        <f t="shared" si="155"/>
        <v>3.220458290402662E-2</v>
      </c>
      <c r="O611" s="370">
        <f t="shared" si="146"/>
        <v>1.0000000000000002</v>
      </c>
      <c r="P611" s="61"/>
      <c r="Q611" s="61"/>
    </row>
    <row r="612" spans="1:17" ht="12.75" customHeight="1">
      <c r="A612" t="s">
        <v>18</v>
      </c>
      <c r="B612" t="s">
        <v>173</v>
      </c>
      <c r="C612" s="370">
        <f t="shared" ref="C612:N612" si="156">((C579/$O579)*($P579))+C579</f>
        <v>4.0182251876798809E-2</v>
      </c>
      <c r="D612" s="370">
        <f t="shared" si="156"/>
        <v>4.6272053710065465E-2</v>
      </c>
      <c r="E612" s="370">
        <f t="shared" si="156"/>
        <v>9.2465734380363179E-2</v>
      </c>
      <c r="F612" s="370">
        <f t="shared" si="156"/>
        <v>0.14832032693423025</v>
      </c>
      <c r="G612" s="370">
        <f t="shared" si="156"/>
        <v>0.17034817742438402</v>
      </c>
      <c r="H612" s="370">
        <f t="shared" si="156"/>
        <v>0.16199084646714046</v>
      </c>
      <c r="I612" s="370">
        <f t="shared" si="156"/>
        <v>0.10121481421742996</v>
      </c>
      <c r="J612" s="370">
        <f t="shared" si="156"/>
        <v>7.5259097517335949E-2</v>
      </c>
      <c r="K612" s="370">
        <f t="shared" si="156"/>
        <v>4.7200253332236111E-2</v>
      </c>
      <c r="L612" s="370">
        <f t="shared" si="156"/>
        <v>4.1075741211019333E-2</v>
      </c>
      <c r="M612" s="370">
        <f t="shared" si="156"/>
        <v>4.3061229109055389E-2</v>
      </c>
      <c r="N612" s="370">
        <f t="shared" si="156"/>
        <v>3.2609473819941136E-2</v>
      </c>
      <c r="O612" s="370">
        <f t="shared" si="146"/>
        <v>1</v>
      </c>
      <c r="P612" s="61"/>
      <c r="Q612" s="61"/>
    </row>
    <row r="613" spans="1:17" ht="12.75" customHeight="1">
      <c r="A613" t="s">
        <v>19</v>
      </c>
      <c r="B613" t="s">
        <v>174</v>
      </c>
      <c r="C613" s="370">
        <f t="shared" ref="C613:N613" si="157">((C580/$O580)*($P580))+C580</f>
        <v>4.6187694260166973E-2</v>
      </c>
      <c r="D613" s="370">
        <f t="shared" si="157"/>
        <v>4.3863095202875853E-2</v>
      </c>
      <c r="E613" s="370">
        <f t="shared" si="157"/>
        <v>8.507416549530411E-2</v>
      </c>
      <c r="F613" s="370">
        <f t="shared" si="157"/>
        <v>0.13804085530008611</v>
      </c>
      <c r="G613" s="370">
        <f t="shared" si="157"/>
        <v>0.18008809291555339</v>
      </c>
      <c r="H613" s="370">
        <f t="shared" si="157"/>
        <v>0.16423461125211244</v>
      </c>
      <c r="I613" s="370">
        <f t="shared" si="157"/>
        <v>9.9688485421537978E-2</v>
      </c>
      <c r="J613" s="370">
        <f t="shared" si="157"/>
        <v>7.7421493512502548E-2</v>
      </c>
      <c r="K613" s="370">
        <f t="shared" si="157"/>
        <v>4.5865217426759058E-2</v>
      </c>
      <c r="L613" s="370">
        <f t="shared" si="157"/>
        <v>4.3456003824260549E-2</v>
      </c>
      <c r="M613" s="370">
        <f t="shared" si="157"/>
        <v>4.2246093668622489E-2</v>
      </c>
      <c r="N613" s="370">
        <f t="shared" si="157"/>
        <v>3.3834191720218489E-2</v>
      </c>
      <c r="O613" s="370">
        <f t="shared" si="146"/>
        <v>1</v>
      </c>
      <c r="P613" s="61"/>
      <c r="Q613" s="61"/>
    </row>
    <row r="614" spans="1:17" ht="12.75" customHeight="1">
      <c r="A614" t="s">
        <v>20</v>
      </c>
      <c r="B614" t="s">
        <v>175</v>
      </c>
      <c r="C614" s="370">
        <f t="shared" ref="C614:N614" si="158">((C581/$O581)*($P581))+C581</f>
        <v>5.7190956913654077E-2</v>
      </c>
      <c r="D614" s="370">
        <f t="shared" si="158"/>
        <v>3.9634774500994535E-2</v>
      </c>
      <c r="E614" s="370">
        <f t="shared" si="158"/>
        <v>7.6508214674562466E-2</v>
      </c>
      <c r="F614" s="370">
        <f t="shared" si="158"/>
        <v>0.12590082792236942</v>
      </c>
      <c r="G614" s="370">
        <f t="shared" si="158"/>
        <v>0.16811514238578809</v>
      </c>
      <c r="H614" s="370">
        <f t="shared" si="158"/>
        <v>0.15799919605621887</v>
      </c>
      <c r="I614" s="370">
        <f t="shared" si="158"/>
        <v>9.6437838252111815E-2</v>
      </c>
      <c r="J614" s="370">
        <f t="shared" si="158"/>
        <v>8.2736663776118838E-2</v>
      </c>
      <c r="K614" s="370">
        <f t="shared" si="158"/>
        <v>5.4282011367430744E-2</v>
      </c>
      <c r="L614" s="370">
        <f t="shared" si="158"/>
        <v>5.0437610441727107E-2</v>
      </c>
      <c r="M614" s="370">
        <f t="shared" si="158"/>
        <v>4.930848368856057E-2</v>
      </c>
      <c r="N614" s="370">
        <f t="shared" si="158"/>
        <v>4.1448280020463482E-2</v>
      </c>
      <c r="O614" s="370">
        <f t="shared" si="146"/>
        <v>1</v>
      </c>
      <c r="P614" s="61"/>
      <c r="Q614" s="61"/>
    </row>
    <row r="615" spans="1:17" ht="12.75" customHeight="1">
      <c r="A615" t="s">
        <v>108</v>
      </c>
      <c r="B615" t="s">
        <v>176</v>
      </c>
      <c r="C615" s="370">
        <f t="shared" ref="C615:N615" si="159">((C582/$O582)*($P582))+C582</f>
        <v>7.310216065076669E-2</v>
      </c>
      <c r="D615" s="370">
        <f t="shared" si="159"/>
        <v>3.451151190650581E-2</v>
      </c>
      <c r="E615" s="370">
        <f t="shared" si="159"/>
        <v>7.4662927677483545E-2</v>
      </c>
      <c r="F615" s="370">
        <f t="shared" si="159"/>
        <v>0.12404619717266649</v>
      </c>
      <c r="G615" s="370">
        <f t="shared" si="159"/>
        <v>0.16664985768367169</v>
      </c>
      <c r="H615" s="370">
        <f t="shared" si="159"/>
        <v>0.16210993561497422</v>
      </c>
      <c r="I615" s="370">
        <f t="shared" si="159"/>
        <v>0.10501559789632525</v>
      </c>
      <c r="J615" s="370">
        <f t="shared" si="159"/>
        <v>7.9377091530106844E-2</v>
      </c>
      <c r="K615" s="370">
        <f t="shared" si="159"/>
        <v>4.8373695450664077E-2</v>
      </c>
      <c r="L615" s="370">
        <f t="shared" si="159"/>
        <v>4.9369787084215772E-2</v>
      </c>
      <c r="M615" s="370">
        <f t="shared" si="159"/>
        <v>4.9138987697332291E-2</v>
      </c>
      <c r="N615" s="370">
        <f t="shared" si="159"/>
        <v>3.3642249635287183E-2</v>
      </c>
      <c r="O615" s="370">
        <f t="shared" si="146"/>
        <v>0.99999999999999978</v>
      </c>
      <c r="P615" s="61"/>
      <c r="Q615" s="61"/>
    </row>
    <row r="616" spans="1:17" ht="12.75" customHeight="1">
      <c r="A616" t="s">
        <v>1</v>
      </c>
      <c r="B616" t="s">
        <v>177</v>
      </c>
      <c r="C616" s="370">
        <f t="shared" ref="C616:N616" si="160">((C583/$O583)*($P583))+C583</f>
        <v>8.9426705619035443E-2</v>
      </c>
      <c r="D616" s="370">
        <f t="shared" si="160"/>
        <v>2.997263961941727E-2</v>
      </c>
      <c r="E616" s="370">
        <f t="shared" si="160"/>
        <v>6.811137005751533E-2</v>
      </c>
      <c r="F616" s="370">
        <f t="shared" si="160"/>
        <v>0.11298232509475566</v>
      </c>
      <c r="G616" s="370">
        <f t="shared" si="160"/>
        <v>0.15582536708385555</v>
      </c>
      <c r="H616" s="370">
        <f t="shared" si="160"/>
        <v>0.16608915426715101</v>
      </c>
      <c r="I616" s="370">
        <f t="shared" si="160"/>
        <v>0.10548327821722424</v>
      </c>
      <c r="J616" s="370">
        <f t="shared" si="160"/>
        <v>8.0155632923862977E-2</v>
      </c>
      <c r="K616" s="370">
        <f t="shared" si="160"/>
        <v>5.5354134979239668E-2</v>
      </c>
      <c r="L616" s="370">
        <f t="shared" si="160"/>
        <v>4.7592564357432282E-2</v>
      </c>
      <c r="M616" s="370">
        <f t="shared" si="160"/>
        <v>4.4714884648545034E-2</v>
      </c>
      <c r="N616" s="370">
        <f t="shared" si="160"/>
        <v>4.429194313196548E-2</v>
      </c>
      <c r="O616" s="370">
        <f t="shared" si="146"/>
        <v>1</v>
      </c>
      <c r="P616" s="61"/>
      <c r="Q616" s="61"/>
    </row>
    <row r="617" spans="1:17" ht="12.75" customHeight="1">
      <c r="A617" t="s">
        <v>2</v>
      </c>
      <c r="B617" t="s">
        <v>178</v>
      </c>
      <c r="C617" s="370">
        <f t="shared" ref="C617:N617" si="161">((C584/$O584)*($P584))+C584</f>
        <v>8.9007380459878049E-2</v>
      </c>
      <c r="D617" s="370">
        <f t="shared" si="161"/>
        <v>2.8481472860492116E-2</v>
      </c>
      <c r="E617" s="370">
        <f t="shared" si="161"/>
        <v>6.7844753048118392E-2</v>
      </c>
      <c r="F617" s="370">
        <f t="shared" si="161"/>
        <v>0.12129742867701908</v>
      </c>
      <c r="G617" s="370">
        <f t="shared" si="161"/>
        <v>0.16297028301288008</v>
      </c>
      <c r="H617" s="370">
        <f t="shared" si="161"/>
        <v>0.15632753948771191</v>
      </c>
      <c r="I617" s="370">
        <f t="shared" si="161"/>
        <v>0.10507037158862595</v>
      </c>
      <c r="J617" s="370">
        <f t="shared" si="161"/>
        <v>7.5626236526970356E-2</v>
      </c>
      <c r="K617" s="370">
        <f t="shared" si="161"/>
        <v>5.3612489225676435E-2</v>
      </c>
      <c r="L617" s="370">
        <f t="shared" si="161"/>
        <v>4.4180898647816685E-2</v>
      </c>
      <c r="M617" s="370">
        <f t="shared" si="161"/>
        <v>4.3280477652115977E-2</v>
      </c>
      <c r="N617" s="370">
        <f t="shared" si="161"/>
        <v>5.2300668812695114E-2</v>
      </c>
      <c r="O617" s="370">
        <f t="shared" si="146"/>
        <v>1</v>
      </c>
      <c r="P617" s="61"/>
      <c r="Q617" s="61"/>
    </row>
    <row r="618" spans="1:17" ht="12.75" customHeight="1">
      <c r="A618" t="s">
        <v>4</v>
      </c>
      <c r="B618" t="s">
        <v>179</v>
      </c>
      <c r="C618" s="370">
        <f t="shared" ref="C618:N618" si="162">((C585/$O585)*($P585))+C585</f>
        <v>8.715891213577355E-2</v>
      </c>
      <c r="D618" s="370">
        <f t="shared" si="162"/>
        <v>2.5975114245393185E-2</v>
      </c>
      <c r="E618" s="370">
        <f t="shared" si="162"/>
        <v>6.7172302070687459E-2</v>
      </c>
      <c r="F618" s="370">
        <f t="shared" si="162"/>
        <v>0.12250369564468619</v>
      </c>
      <c r="G618" s="370">
        <f t="shared" si="162"/>
        <v>0.17999566519007834</v>
      </c>
      <c r="H618" s="370">
        <f t="shared" si="162"/>
        <v>0.16387307128747033</v>
      </c>
      <c r="I618" s="370">
        <f t="shared" si="162"/>
        <v>9.5578924782789884E-2</v>
      </c>
      <c r="J618" s="370">
        <f t="shared" si="162"/>
        <v>6.9479175001058463E-2</v>
      </c>
      <c r="K618" s="370">
        <f t="shared" si="162"/>
        <v>5.2262535427063744E-2</v>
      </c>
      <c r="L618" s="370">
        <f t="shared" si="162"/>
        <v>4.3742994651638382E-2</v>
      </c>
      <c r="M618" s="370">
        <f t="shared" si="162"/>
        <v>4.2196543285587321E-2</v>
      </c>
      <c r="N618" s="370">
        <f t="shared" si="162"/>
        <v>5.0061066277773222E-2</v>
      </c>
      <c r="O618" s="370">
        <f t="shared" si="146"/>
        <v>0.99999999999999989</v>
      </c>
      <c r="P618" s="61"/>
      <c r="Q618" s="61"/>
    </row>
    <row r="619" spans="1:17" ht="12.75" customHeight="1">
      <c r="A619" t="s">
        <v>3</v>
      </c>
      <c r="B619" t="s">
        <v>180</v>
      </c>
      <c r="C619" s="370">
        <f t="shared" ref="C619:N619" si="163">((C586/$O586)*($P586))+C586</f>
        <v>7.9636098360516785E-2</v>
      </c>
      <c r="D619" s="370">
        <f t="shared" si="163"/>
        <v>2.5625947187965903E-2</v>
      </c>
      <c r="E619" s="370">
        <f t="shared" si="163"/>
        <v>7.2280561628527723E-2</v>
      </c>
      <c r="F619" s="370">
        <f t="shared" si="163"/>
        <v>0.1315464470372858</v>
      </c>
      <c r="G619" s="370">
        <f t="shared" si="163"/>
        <v>0.18181429450549477</v>
      </c>
      <c r="H619" s="370">
        <f t="shared" si="163"/>
        <v>0.1528899490916677</v>
      </c>
      <c r="I619" s="370">
        <f t="shared" si="163"/>
        <v>8.5184237320810846E-2</v>
      </c>
      <c r="J619" s="370">
        <f t="shared" si="163"/>
        <v>6.4882339383444607E-2</v>
      </c>
      <c r="K619" s="370">
        <f t="shared" si="163"/>
        <v>4.4703167824469134E-2</v>
      </c>
      <c r="L619" s="370">
        <f t="shared" si="163"/>
        <v>4.9349739854507017E-2</v>
      </c>
      <c r="M619" s="370">
        <f t="shared" si="163"/>
        <v>4.6263708144852679E-2</v>
      </c>
      <c r="N619" s="370">
        <f t="shared" si="163"/>
        <v>6.5823509660456997E-2</v>
      </c>
      <c r="O619" s="370">
        <f t="shared" si="146"/>
        <v>0.99999999999999989</v>
      </c>
      <c r="P619" s="61"/>
      <c r="Q619" s="61"/>
    </row>
    <row r="620" spans="1:17" ht="12.75" customHeight="1">
      <c r="A620" t="s">
        <v>111</v>
      </c>
      <c r="B620" t="s">
        <v>181</v>
      </c>
      <c r="C620" s="370">
        <f t="shared" ref="C620:N620" si="164">((C587/$O587)*($P587))+C587</f>
        <v>6.8191587348462895E-2</v>
      </c>
      <c r="D620" s="370">
        <f t="shared" si="164"/>
        <v>2.5463636954620755E-2</v>
      </c>
      <c r="E620" s="370">
        <f t="shared" si="164"/>
        <v>7.8587302221998889E-2</v>
      </c>
      <c r="F620" s="370">
        <f t="shared" si="164"/>
        <v>0.15211039772546733</v>
      </c>
      <c r="G620" s="370">
        <f t="shared" si="164"/>
        <v>0.18956680705779969</v>
      </c>
      <c r="H620" s="370">
        <f t="shared" si="164"/>
        <v>0.15107602056039923</v>
      </c>
      <c r="I620" s="370">
        <f t="shared" si="164"/>
        <v>8.3119461292185837E-2</v>
      </c>
      <c r="J620" s="370">
        <f t="shared" si="164"/>
        <v>5.7638123254226382E-2</v>
      </c>
      <c r="K620" s="370">
        <f t="shared" si="164"/>
        <v>4.3771741306012642E-2</v>
      </c>
      <c r="L620" s="370">
        <f t="shared" si="164"/>
        <v>4.4837236301652934E-2</v>
      </c>
      <c r="M620" s="370">
        <f t="shared" si="164"/>
        <v>4.1292316525950813E-2</v>
      </c>
      <c r="N620" s="370">
        <f t="shared" si="164"/>
        <v>6.4345369451222822E-2</v>
      </c>
      <c r="O620" s="370">
        <f t="shared" si="146"/>
        <v>1.0000000000000002</v>
      </c>
      <c r="P620" s="61"/>
      <c r="Q620" s="61"/>
    </row>
    <row r="621" spans="1:17" ht="12.75" customHeight="1">
      <c r="A621" t="s">
        <v>112</v>
      </c>
      <c r="B621" t="s">
        <v>182</v>
      </c>
      <c r="C621" s="370">
        <f t="shared" ref="C621:N621" si="165">((C588/$O588)*($P588))+C588</f>
        <v>4.4834213788217808E-2</v>
      </c>
      <c r="D621" s="370">
        <f t="shared" si="165"/>
        <v>2.7853981393322319E-2</v>
      </c>
      <c r="E621" s="370">
        <f t="shared" si="165"/>
        <v>7.8038992196082319E-2</v>
      </c>
      <c r="F621" s="370">
        <f t="shared" si="165"/>
        <v>0.17366733163340517</v>
      </c>
      <c r="G621" s="370">
        <f t="shared" si="165"/>
        <v>0.22143114903421321</v>
      </c>
      <c r="H621" s="370">
        <f t="shared" si="165"/>
        <v>0.16320646659334184</v>
      </c>
      <c r="I621" s="370">
        <f t="shared" si="165"/>
        <v>8.2260702674819039E-2</v>
      </c>
      <c r="J621" s="370">
        <f t="shared" si="165"/>
        <v>5.2475691857117208E-2</v>
      </c>
      <c r="K621" s="370">
        <f t="shared" si="165"/>
        <v>3.3843102137359408E-2</v>
      </c>
      <c r="L621" s="370">
        <f t="shared" si="165"/>
        <v>3.5285689837499551E-2</v>
      </c>
      <c r="M621" s="370">
        <f t="shared" si="165"/>
        <v>3.2727370425186648E-2</v>
      </c>
      <c r="N621" s="370">
        <f t="shared" si="165"/>
        <v>5.4375308429435505E-2</v>
      </c>
      <c r="O621" s="370">
        <f t="shared" si="146"/>
        <v>1</v>
      </c>
      <c r="P621" s="61"/>
      <c r="Q621" s="61"/>
    </row>
    <row r="622" spans="1:17" ht="12.75" customHeight="1">
      <c r="A622" t="s">
        <v>113</v>
      </c>
      <c r="B622" t="s">
        <v>183</v>
      </c>
      <c r="C622" s="370">
        <f t="shared" ref="C622:N622" si="166">((C589/$O589)*($P589))+C589</f>
        <v>2.253419631148473E-2</v>
      </c>
      <c r="D622" s="370">
        <f t="shared" si="166"/>
        <v>2.5521282708446266E-2</v>
      </c>
      <c r="E622" s="370">
        <f t="shared" si="166"/>
        <v>7.7401988374838776E-2</v>
      </c>
      <c r="F622" s="370">
        <f t="shared" si="166"/>
        <v>0.17304178713970361</v>
      </c>
      <c r="G622" s="370">
        <f t="shared" si="166"/>
        <v>0.25505250312111</v>
      </c>
      <c r="H622" s="370">
        <f t="shared" si="166"/>
        <v>0.16926510221943233</v>
      </c>
      <c r="I622" s="370">
        <f t="shared" si="166"/>
        <v>8.3768627985285282E-2</v>
      </c>
      <c r="J622" s="370">
        <f t="shared" si="166"/>
        <v>5.304961573684884E-2</v>
      </c>
      <c r="K622" s="370">
        <f t="shared" si="166"/>
        <v>3.3290206791765128E-2</v>
      </c>
      <c r="L622" s="370">
        <f t="shared" si="166"/>
        <v>2.8492449586256973E-2</v>
      </c>
      <c r="M622" s="370">
        <f t="shared" si="166"/>
        <v>2.3941671793114006E-2</v>
      </c>
      <c r="N622" s="370">
        <f t="shared" si="166"/>
        <v>5.4640568231714003E-2</v>
      </c>
      <c r="O622" s="370">
        <f t="shared" si="146"/>
        <v>0.99999999999999989</v>
      </c>
      <c r="P622" s="61"/>
      <c r="Q622" s="61"/>
    </row>
    <row r="623" spans="1:17" ht="12.75" customHeight="1">
      <c r="A623" t="s">
        <v>114</v>
      </c>
      <c r="B623" t="s">
        <v>184</v>
      </c>
      <c r="C623" s="370">
        <f t="shared" ref="C623:N623" si="167">((C590/$O590)*($P590))+C590</f>
        <v>2.2599357461782901E-2</v>
      </c>
      <c r="D623" s="370">
        <f t="shared" si="167"/>
        <v>2.5610317859891329E-2</v>
      </c>
      <c r="E623" s="370">
        <f t="shared" si="167"/>
        <v>7.5334188277095898E-2</v>
      </c>
      <c r="F623" s="370">
        <f t="shared" si="167"/>
        <v>0.17354216451033669</v>
      </c>
      <c r="G623" s="370">
        <f t="shared" si="167"/>
        <v>0.26499103112325889</v>
      </c>
      <c r="H623" s="370">
        <f t="shared" si="167"/>
        <v>0.16821275981827405</v>
      </c>
      <c r="I623" s="370">
        <f t="shared" si="167"/>
        <v>8.7380836281705884E-2</v>
      </c>
      <c r="J623" s="370">
        <f t="shared" si="167"/>
        <v>5.3203016991391308E-2</v>
      </c>
      <c r="K623" s="370">
        <f t="shared" si="167"/>
        <v>3.3386470627325554E-2</v>
      </c>
      <c r="L623" s="370">
        <f t="shared" si="167"/>
        <v>2.6591961936217143E-2</v>
      </c>
      <c r="M623" s="370">
        <f t="shared" si="167"/>
        <v>2.3079582063715558E-2</v>
      </c>
      <c r="N623" s="370">
        <f t="shared" si="167"/>
        <v>4.6068313049004737E-2</v>
      </c>
      <c r="O623" s="370">
        <f t="shared" si="146"/>
        <v>0.99999999999999989</v>
      </c>
      <c r="P623" s="61"/>
      <c r="Q623" s="61"/>
    </row>
    <row r="624" spans="1:17" ht="12.75" customHeight="1">
      <c r="A624" t="s">
        <v>115</v>
      </c>
      <c r="B624" t="s">
        <v>187</v>
      </c>
      <c r="C624" s="370">
        <f t="shared" ref="C624:N626" si="168">((C591/$O591)*($P591))+C591</f>
        <v>2.6146780868256145E-2</v>
      </c>
      <c r="D624" s="370">
        <f t="shared" si="168"/>
        <v>2.8358387732514354E-2</v>
      </c>
      <c r="E624" s="370">
        <f t="shared" si="168"/>
        <v>7.7689062863482136E-2</v>
      </c>
      <c r="F624" s="370">
        <f t="shared" si="168"/>
        <v>0.17516725277027023</v>
      </c>
      <c r="G624" s="370">
        <f t="shared" si="168"/>
        <v>0.24619831976911175</v>
      </c>
      <c r="H624" s="370">
        <f t="shared" si="168"/>
        <v>0.17882820050343204</v>
      </c>
      <c r="I624" s="370">
        <f t="shared" si="168"/>
        <v>8.6336612713088665E-2</v>
      </c>
      <c r="J624" s="370">
        <f t="shared" si="168"/>
        <v>6.0805216178037101E-2</v>
      </c>
      <c r="K624" s="370">
        <f t="shared" si="168"/>
        <v>3.5908109606610165E-2</v>
      </c>
      <c r="L624" s="370">
        <f t="shared" si="168"/>
        <v>2.3936975598341088E-2</v>
      </c>
      <c r="M624" s="370">
        <f t="shared" si="168"/>
        <v>2.0954766662629676E-2</v>
      </c>
      <c r="N624" s="370">
        <f t="shared" si="168"/>
        <v>3.9670314734226712E-2</v>
      </c>
      <c r="O624" s="370">
        <f t="shared" si="146"/>
        <v>1</v>
      </c>
      <c r="P624" s="61"/>
      <c r="Q624" s="61"/>
    </row>
    <row r="625" spans="1:17" ht="12.75" customHeight="1">
      <c r="A625" t="s">
        <v>116</v>
      </c>
      <c r="B625" s="212" t="s">
        <v>201</v>
      </c>
      <c r="C625" s="370">
        <f t="shared" si="168"/>
        <v>2.3593609116502403E-2</v>
      </c>
      <c r="D625" s="370">
        <f t="shared" si="168"/>
        <v>2.7614162060868325E-2</v>
      </c>
      <c r="E625" s="370">
        <f t="shared" si="168"/>
        <v>7.0102731692883322E-2</v>
      </c>
      <c r="F625" s="370">
        <f t="shared" si="168"/>
        <v>0.160075905595541</v>
      </c>
      <c r="G625" s="370">
        <f t="shared" si="168"/>
        <v>0.2394096800665218</v>
      </c>
      <c r="H625" s="370">
        <f t="shared" si="168"/>
        <v>0.18281471668290239</v>
      </c>
      <c r="I625" s="370">
        <f t="shared" si="168"/>
        <v>9.2944658292889656E-2</v>
      </c>
      <c r="J625" s="370">
        <f t="shared" si="168"/>
        <v>6.6316113614878727E-2</v>
      </c>
      <c r="K625" s="370">
        <f t="shared" si="168"/>
        <v>4.1498803462833633E-2</v>
      </c>
      <c r="L625" s="370">
        <f t="shared" si="168"/>
        <v>3.1036254297612451E-2</v>
      </c>
      <c r="M625" s="370">
        <f t="shared" si="168"/>
        <v>2.159074636074744E-2</v>
      </c>
      <c r="N625" s="370">
        <f t="shared" si="168"/>
        <v>4.3002618755818983E-2</v>
      </c>
      <c r="O625" s="370">
        <f>SUM(C625:N625)</f>
        <v>1.0000000000000002</v>
      </c>
      <c r="P625" s="61"/>
      <c r="Q625" s="61"/>
    </row>
    <row r="626" spans="1:17" ht="12.75" customHeight="1">
      <c r="A626" s="212" t="s">
        <v>213</v>
      </c>
      <c r="B626" s="212" t="s">
        <v>226</v>
      </c>
      <c r="C626" s="370">
        <f t="shared" si="168"/>
        <v>1.7160891239660678E-2</v>
      </c>
      <c r="D626" s="370">
        <f t="shared" si="168"/>
        <v>2.6512914700015561E-2</v>
      </c>
      <c r="E626" s="370">
        <f>((E593/$O593)*($P593))+E593</f>
        <v>6.7835146354007086E-2</v>
      </c>
      <c r="F626" s="370">
        <f t="shared" si="168"/>
        <v>0.15937623264501308</v>
      </c>
      <c r="G626" s="370">
        <f t="shared" si="168"/>
        <v>0.23931866129266294</v>
      </c>
      <c r="H626" s="370">
        <f t="shared" si="168"/>
        <v>0.18436142383935208</v>
      </c>
      <c r="I626" s="370">
        <f t="shared" si="168"/>
        <v>9.6441259210176544E-2</v>
      </c>
      <c r="J626" s="370">
        <f t="shared" si="168"/>
        <v>7.1712068567974518E-2</v>
      </c>
      <c r="K626" s="370">
        <f t="shared" si="168"/>
        <v>4.7919311622917606E-2</v>
      </c>
      <c r="L626" s="370">
        <f t="shared" si="168"/>
        <v>2.7645357927169253E-2</v>
      </c>
      <c r="M626" s="370">
        <f t="shared" si="168"/>
        <v>2.0366641673570593E-2</v>
      </c>
      <c r="N626" s="370">
        <f t="shared" si="168"/>
        <v>4.1350090927480092E-2</v>
      </c>
      <c r="O626" s="370">
        <f>SUM(C626:N626)</f>
        <v>1</v>
      </c>
      <c r="P626" s="61"/>
      <c r="Q626" s="61"/>
    </row>
    <row r="627" spans="1:17" ht="12.75" customHeight="1" thickBot="1">
      <c r="A627" s="10" t="s">
        <v>225</v>
      </c>
      <c r="B627" s="10" t="s">
        <v>229</v>
      </c>
      <c r="C627" s="565">
        <f>((C594/$O594)*($P594))+C594</f>
        <v>1.3295530149682825E-2</v>
      </c>
      <c r="D627" s="565">
        <f>((D594/$O594)*($P594))+D594</f>
        <v>2.6571246340519321E-2</v>
      </c>
      <c r="E627" s="565">
        <f>((E594/$O594)*($P594))+E594</f>
        <v>6.823235103398366E-2</v>
      </c>
      <c r="F627" s="565">
        <f t="shared" ref="F627:N627" si="169">((F594/$O594)*($P594))+F594</f>
        <v>0.15333919296954698</v>
      </c>
      <c r="G627" s="565">
        <f t="shared" si="169"/>
        <v>0.22041357215340301</v>
      </c>
      <c r="H627" s="565">
        <f t="shared" si="169"/>
        <v>0.20011072387214526</v>
      </c>
      <c r="I627" s="565">
        <f t="shared" si="169"/>
        <v>9.7193269186789749E-2</v>
      </c>
      <c r="J627" s="565">
        <f t="shared" si="169"/>
        <v>7.2131974336252042E-2</v>
      </c>
      <c r="K627" s="565">
        <f t="shared" si="169"/>
        <v>4.8088043970045825E-2</v>
      </c>
      <c r="L627" s="565">
        <f t="shared" si="169"/>
        <v>2.957671719286966E-2</v>
      </c>
      <c r="M627" s="565">
        <f t="shared" si="169"/>
        <v>2.3277057659677577E-2</v>
      </c>
      <c r="N627" s="565">
        <f t="shared" si="169"/>
        <v>4.7770321135084164E-2</v>
      </c>
      <c r="O627" s="565">
        <f>SUM(C627:N627)</f>
        <v>1</v>
      </c>
      <c r="P627" s="61"/>
      <c r="Q627" s="61"/>
    </row>
    <row r="628" spans="1:17" ht="12.75" customHeight="1">
      <c r="P628" s="61"/>
      <c r="Q628" s="61"/>
    </row>
    <row r="629" spans="1:17" ht="12.75" customHeight="1">
      <c r="P629" s="61"/>
      <c r="Q629" s="61"/>
    </row>
    <row r="630" spans="1:17" ht="12.75" customHeight="1" thickBot="1">
      <c r="A630" s="659" t="s">
        <v>350</v>
      </c>
      <c r="B630" s="660"/>
      <c r="C630" s="660"/>
      <c r="D630" s="660"/>
      <c r="E630" s="660"/>
      <c r="F630" s="660"/>
      <c r="G630" s="660"/>
      <c r="H630" s="660"/>
      <c r="I630" s="660"/>
      <c r="J630" s="660"/>
      <c r="K630" s="660"/>
      <c r="L630" s="660"/>
      <c r="P630" s="61"/>
      <c r="Q630" s="61"/>
    </row>
    <row r="631" spans="1:17" ht="12.75" customHeight="1">
      <c r="A631" s="438" t="s">
        <v>29</v>
      </c>
      <c r="B631" s="661" t="s">
        <v>191</v>
      </c>
      <c r="C631" s="441"/>
      <c r="D631" s="442"/>
      <c r="E631" s="663" t="s">
        <v>65</v>
      </c>
      <c r="F631" s="210"/>
      <c r="P631" s="61"/>
      <c r="Q631" s="61"/>
    </row>
    <row r="632" spans="1:17" ht="12.75" customHeight="1" thickBot="1">
      <c r="A632" s="439" t="s">
        <v>35</v>
      </c>
      <c r="B632" s="662"/>
      <c r="C632" s="440" t="s">
        <v>23</v>
      </c>
      <c r="D632" s="443"/>
      <c r="E632" s="662"/>
      <c r="F632" s="51"/>
      <c r="P632" s="61"/>
      <c r="Q632" s="61"/>
    </row>
    <row r="633" spans="1:17" ht="12.75" customHeight="1">
      <c r="A633" s="422"/>
      <c r="B633" s="422"/>
      <c r="C633" s="566" t="s">
        <v>189</v>
      </c>
      <c r="E633" s="562"/>
      <c r="F633" s="51"/>
      <c r="P633" s="61"/>
      <c r="Q633" s="61"/>
    </row>
    <row r="634" spans="1:17" ht="12.75" customHeight="1">
      <c r="A634" s="214">
        <v>2020</v>
      </c>
      <c r="B634" s="274">
        <v>43958</v>
      </c>
      <c r="C634" s="325">
        <v>57</v>
      </c>
      <c r="E634" s="312">
        <v>43963</v>
      </c>
      <c r="F634" s="51"/>
      <c r="P634" s="61"/>
      <c r="Q634" s="61"/>
    </row>
    <row r="635" spans="1:17" ht="12.75" customHeight="1">
      <c r="B635" s="274">
        <f>B634+7</f>
        <v>43965</v>
      </c>
      <c r="C635" s="325">
        <v>57</v>
      </c>
      <c r="E635" s="274"/>
      <c r="F635" s="51"/>
      <c r="P635" s="61"/>
      <c r="Q635" s="279"/>
    </row>
    <row r="636" spans="1:17" ht="12.75" customHeight="1">
      <c r="B636" s="274">
        <f t="shared" ref="B636:B699" si="170">B635+7</f>
        <v>43972</v>
      </c>
      <c r="C636" s="325">
        <v>57</v>
      </c>
      <c r="E636" s="274"/>
      <c r="F636" s="61"/>
      <c r="P636" s="61"/>
      <c r="Q636" s="61"/>
    </row>
    <row r="637" spans="1:17" ht="12.75" customHeight="1">
      <c r="B637" s="274">
        <f>B636+7</f>
        <v>43979</v>
      </c>
      <c r="C637" s="325">
        <v>57</v>
      </c>
      <c r="F637" s="61"/>
      <c r="P637" s="61"/>
      <c r="Q637" s="279"/>
    </row>
    <row r="638" spans="1:17" ht="12.75" customHeight="1">
      <c r="B638" s="274">
        <f t="shared" si="170"/>
        <v>43986</v>
      </c>
      <c r="C638" s="325">
        <v>57</v>
      </c>
      <c r="E638" s="274">
        <v>43993</v>
      </c>
      <c r="F638" s="61"/>
      <c r="P638" s="61"/>
      <c r="Q638" s="61"/>
    </row>
    <row r="639" spans="1:17" ht="12.75" customHeight="1">
      <c r="B639" s="274">
        <f t="shared" si="170"/>
        <v>43993</v>
      </c>
      <c r="C639" s="325">
        <v>57</v>
      </c>
      <c r="E639" s="274"/>
      <c r="F639" s="61"/>
      <c r="P639" s="61"/>
      <c r="Q639" s="61"/>
    </row>
    <row r="640" spans="1:17" ht="12.75" customHeight="1">
      <c r="B640" s="274">
        <f t="shared" si="170"/>
        <v>44000</v>
      </c>
      <c r="C640" s="325">
        <v>57</v>
      </c>
      <c r="E640" s="274"/>
      <c r="F640" s="61"/>
      <c r="G640" s="278"/>
      <c r="H640" s="278"/>
      <c r="I640" s="278"/>
      <c r="J640" s="278"/>
      <c r="K640" s="278"/>
      <c r="L640" s="278"/>
      <c r="M640" s="278"/>
      <c r="N640" s="278"/>
      <c r="O640" s="218"/>
      <c r="P640" s="61"/>
      <c r="Q640" s="61"/>
    </row>
    <row r="641" spans="2:17" ht="13.5" customHeight="1">
      <c r="B641" s="274">
        <f t="shared" si="170"/>
        <v>44007</v>
      </c>
      <c r="C641" s="325">
        <v>57</v>
      </c>
      <c r="E641" s="274"/>
      <c r="F641" s="61"/>
      <c r="G641" s="59"/>
      <c r="H641" s="59"/>
      <c r="I641" s="51"/>
      <c r="J641" s="51"/>
      <c r="K641" s="61"/>
      <c r="L641" s="61"/>
      <c r="M641" s="61"/>
      <c r="N641" s="61"/>
      <c r="O641" s="61"/>
      <c r="P641" s="61"/>
      <c r="Q641" s="61"/>
    </row>
    <row r="642" spans="2:17" ht="12.75" customHeight="1">
      <c r="B642" s="274">
        <f t="shared" si="170"/>
        <v>44014</v>
      </c>
      <c r="C642" s="325">
        <v>57</v>
      </c>
      <c r="F642" s="61"/>
      <c r="G642" s="215"/>
      <c r="H642" s="51"/>
      <c r="I642" s="51"/>
      <c r="J642" s="51"/>
      <c r="K642" s="61"/>
      <c r="L642" s="61"/>
      <c r="M642" s="61"/>
      <c r="N642" s="61"/>
      <c r="O642" s="61"/>
      <c r="P642" s="61"/>
      <c r="Q642" s="61"/>
    </row>
    <row r="643" spans="2:17" ht="12.75" customHeight="1">
      <c r="B643" s="274">
        <f t="shared" si="170"/>
        <v>44021</v>
      </c>
      <c r="C643" s="325">
        <v>59</v>
      </c>
      <c r="E643" s="274">
        <v>44022</v>
      </c>
      <c r="F643" s="61"/>
      <c r="G643" s="62"/>
      <c r="H643" s="51"/>
      <c r="I643" s="51"/>
      <c r="J643" s="51"/>
      <c r="K643" s="61"/>
      <c r="L643" s="61"/>
      <c r="M643" s="61"/>
      <c r="N643" s="61"/>
      <c r="O643" s="61"/>
      <c r="P643" s="61"/>
      <c r="Q643" s="61"/>
    </row>
    <row r="644" spans="2:17" ht="12.75" customHeight="1">
      <c r="B644" s="274">
        <f t="shared" si="170"/>
        <v>44028</v>
      </c>
      <c r="C644" s="325">
        <v>59</v>
      </c>
      <c r="E644" s="274"/>
      <c r="F644" s="61"/>
      <c r="G644" s="62"/>
      <c r="H644" s="51"/>
      <c r="I644" s="51"/>
      <c r="J644" s="51"/>
      <c r="K644" s="61"/>
      <c r="L644" s="61"/>
      <c r="M644" s="61"/>
      <c r="N644" s="61"/>
      <c r="O644" s="61"/>
      <c r="P644" s="61"/>
      <c r="Q644" s="61"/>
    </row>
    <row r="645" spans="2:17" ht="12.75" customHeight="1">
      <c r="B645" s="274">
        <f t="shared" si="170"/>
        <v>44035</v>
      </c>
      <c r="C645" s="325">
        <v>59</v>
      </c>
      <c r="E645" s="274"/>
      <c r="F645" s="61"/>
      <c r="G645" s="62"/>
      <c r="H645" s="51"/>
      <c r="I645" s="51"/>
      <c r="J645" s="51"/>
      <c r="K645" s="61"/>
      <c r="L645" s="61"/>
      <c r="M645" s="61"/>
      <c r="N645" s="61"/>
      <c r="O645" s="61"/>
      <c r="P645" s="61"/>
      <c r="Q645" s="61"/>
    </row>
    <row r="646" spans="2:17" ht="12.75" customHeight="1">
      <c r="B646" s="274">
        <f t="shared" si="170"/>
        <v>44042</v>
      </c>
      <c r="C646" s="325">
        <v>59</v>
      </c>
      <c r="F646" s="61"/>
      <c r="G646" s="11"/>
      <c r="H646" s="51"/>
      <c r="I646" s="51"/>
      <c r="J646" s="51"/>
      <c r="K646" s="61"/>
      <c r="L646" s="61"/>
      <c r="M646" s="61"/>
      <c r="N646" s="61"/>
      <c r="O646" s="61"/>
      <c r="P646" s="61"/>
      <c r="Q646" s="61"/>
    </row>
    <row r="647" spans="2:17" ht="12.75" customHeight="1">
      <c r="B647" s="274">
        <f t="shared" si="170"/>
        <v>44049</v>
      </c>
      <c r="C647" s="325">
        <v>59.6</v>
      </c>
      <c r="E647" s="274">
        <v>44055</v>
      </c>
      <c r="F647" s="61"/>
      <c r="H647" s="61"/>
      <c r="I647" s="61"/>
      <c r="J647" s="61"/>
      <c r="K647" s="61"/>
      <c r="L647" s="61"/>
      <c r="M647" s="61"/>
      <c r="N647" s="61"/>
      <c r="O647" s="61"/>
      <c r="P647" s="61"/>
      <c r="Q647" s="61"/>
    </row>
    <row r="648" spans="2:17" ht="12.75" customHeight="1">
      <c r="B648" s="274">
        <f t="shared" si="170"/>
        <v>44056</v>
      </c>
      <c r="C648" s="325">
        <v>59.6</v>
      </c>
      <c r="E648" s="274"/>
      <c r="F648" s="61"/>
      <c r="H648" s="61"/>
      <c r="I648" s="61"/>
      <c r="J648" s="61"/>
      <c r="K648" s="61"/>
      <c r="L648" s="61"/>
      <c r="M648" s="61"/>
      <c r="N648" s="61"/>
      <c r="O648" s="61"/>
      <c r="P648" s="61"/>
      <c r="Q648" s="61"/>
    </row>
    <row r="649" spans="2:17" ht="12.75" customHeight="1">
      <c r="B649" s="274">
        <f t="shared" si="170"/>
        <v>44063</v>
      </c>
      <c r="C649" s="325">
        <v>59.6</v>
      </c>
      <c r="E649" s="274"/>
      <c r="F649" s="61"/>
      <c r="H649" s="61"/>
      <c r="I649" s="61"/>
      <c r="J649" s="61"/>
      <c r="K649" s="61"/>
      <c r="L649" s="61"/>
      <c r="M649" s="61"/>
      <c r="N649" s="61"/>
      <c r="O649" s="61"/>
      <c r="P649" s="61"/>
      <c r="Q649" s="61"/>
    </row>
    <row r="650" spans="2:17" ht="12.75" customHeight="1">
      <c r="B650" s="274">
        <f t="shared" si="170"/>
        <v>44070</v>
      </c>
      <c r="C650" s="325">
        <v>59.6</v>
      </c>
      <c r="F650" s="61"/>
      <c r="H650" s="61"/>
      <c r="I650" s="61"/>
      <c r="J650" s="61"/>
      <c r="K650" s="61"/>
      <c r="L650" s="61"/>
      <c r="M650" s="61"/>
      <c r="N650" s="61"/>
      <c r="O650" s="61"/>
      <c r="P650" s="61"/>
      <c r="Q650" s="61"/>
    </row>
    <row r="651" spans="2:17" ht="12.75" customHeight="1">
      <c r="B651" s="274">
        <f t="shared" si="170"/>
        <v>44077</v>
      </c>
      <c r="C651" s="325">
        <v>59.6</v>
      </c>
      <c r="E651" s="274"/>
      <c r="F651" s="61"/>
      <c r="H651" s="61"/>
      <c r="I651" s="61"/>
      <c r="J651" s="61"/>
      <c r="K651" s="61"/>
      <c r="L651" s="61"/>
      <c r="M651" s="61"/>
      <c r="N651" s="61"/>
      <c r="O651" s="61"/>
      <c r="P651" s="61"/>
      <c r="Q651" s="61"/>
    </row>
    <row r="652" spans="2:17" ht="12.75" customHeight="1">
      <c r="B652" s="274">
        <f t="shared" si="170"/>
        <v>44084</v>
      </c>
      <c r="C652" s="325">
        <v>59.6</v>
      </c>
      <c r="E652" s="274">
        <v>44085</v>
      </c>
      <c r="F652" s="61"/>
      <c r="H652" s="61"/>
      <c r="I652" s="61"/>
      <c r="J652" s="61"/>
      <c r="K652" s="61"/>
      <c r="L652" s="61"/>
      <c r="M652" s="61"/>
      <c r="N652" s="61"/>
      <c r="O652" s="61"/>
      <c r="P652" s="61"/>
      <c r="Q652" s="61"/>
    </row>
    <row r="653" spans="2:17" ht="12.75" customHeight="1">
      <c r="B653" s="274">
        <f t="shared" si="170"/>
        <v>44091</v>
      </c>
      <c r="C653" s="325">
        <v>59.6</v>
      </c>
      <c r="E653" s="274"/>
      <c r="F653" s="61"/>
      <c r="H653" s="61"/>
      <c r="I653" s="61"/>
      <c r="J653" s="61"/>
      <c r="K653" s="61"/>
      <c r="L653" s="61"/>
      <c r="M653" s="61"/>
      <c r="N653" s="61"/>
      <c r="O653" s="61"/>
      <c r="P653" s="61"/>
      <c r="Q653" s="61"/>
    </row>
    <row r="654" spans="2:17" ht="12.75" customHeight="1">
      <c r="B654" s="274">
        <f t="shared" si="170"/>
        <v>44098</v>
      </c>
      <c r="C654" s="325">
        <v>59.6</v>
      </c>
      <c r="E654" s="274"/>
      <c r="F654" s="61"/>
      <c r="H654" s="61"/>
      <c r="I654" s="61"/>
      <c r="J654" s="61"/>
      <c r="K654" s="61"/>
      <c r="L654" s="61"/>
      <c r="M654" s="61"/>
      <c r="N654" s="61"/>
      <c r="O654" s="61"/>
      <c r="P654" s="61"/>
      <c r="Q654" s="61"/>
    </row>
    <row r="655" spans="2:17" ht="12.75" customHeight="1">
      <c r="B655" s="274">
        <f t="shared" si="170"/>
        <v>44105</v>
      </c>
      <c r="C655" s="325">
        <v>59.6</v>
      </c>
      <c r="F655" s="61"/>
      <c r="H655" s="61"/>
      <c r="I655" s="61"/>
      <c r="J655" s="61"/>
      <c r="K655" s="61"/>
      <c r="L655" s="61"/>
      <c r="M655" s="61"/>
      <c r="N655" s="61"/>
      <c r="O655" s="61"/>
      <c r="P655" s="61"/>
      <c r="Q655" s="61"/>
    </row>
    <row r="656" spans="2:17" ht="12.75" customHeight="1">
      <c r="B656" s="274">
        <f t="shared" si="170"/>
        <v>44112</v>
      </c>
      <c r="C656" s="325">
        <v>61</v>
      </c>
      <c r="E656" s="274">
        <v>44113</v>
      </c>
      <c r="F656" s="61"/>
      <c r="H656" s="61"/>
      <c r="I656" s="61"/>
      <c r="J656" s="61"/>
      <c r="K656" s="61"/>
      <c r="L656" s="61"/>
      <c r="M656" s="61"/>
      <c r="N656" s="61"/>
      <c r="O656" s="61"/>
      <c r="P656" s="61"/>
      <c r="Q656" s="61"/>
    </row>
    <row r="657" spans="1:17" ht="12.75" customHeight="1">
      <c r="B657" s="274">
        <f t="shared" si="170"/>
        <v>44119</v>
      </c>
      <c r="C657" s="325">
        <v>61</v>
      </c>
      <c r="E657" s="274"/>
      <c r="F657" s="223"/>
      <c r="H657" s="61"/>
      <c r="I657" s="61"/>
      <c r="J657" s="61"/>
      <c r="K657" s="61"/>
      <c r="L657" s="61"/>
      <c r="M657" s="61"/>
      <c r="N657" s="61"/>
      <c r="O657" s="61"/>
      <c r="P657" s="61"/>
      <c r="Q657" s="61"/>
    </row>
    <row r="658" spans="1:17" ht="12.75" customHeight="1">
      <c r="B658" s="274">
        <f t="shared" si="170"/>
        <v>44126</v>
      </c>
      <c r="C658" s="325">
        <v>61</v>
      </c>
      <c r="E658" s="274"/>
      <c r="F658" s="223"/>
      <c r="H658" s="61"/>
      <c r="I658" s="61"/>
      <c r="J658" s="61"/>
      <c r="K658" s="61"/>
      <c r="L658" s="61"/>
      <c r="M658" s="61"/>
      <c r="N658" s="61"/>
      <c r="O658" s="61"/>
      <c r="P658" s="61"/>
      <c r="Q658" s="61"/>
    </row>
    <row r="659" spans="1:17" ht="12.75" customHeight="1">
      <c r="B659" s="274">
        <f t="shared" si="170"/>
        <v>44133</v>
      </c>
      <c r="C659" s="325">
        <v>61</v>
      </c>
      <c r="F659" s="223"/>
      <c r="H659" s="61"/>
      <c r="I659" s="61"/>
      <c r="J659" s="61"/>
      <c r="K659" s="61"/>
      <c r="L659" s="61"/>
      <c r="M659" s="61"/>
      <c r="N659" s="61"/>
      <c r="O659" s="61"/>
      <c r="P659" s="61"/>
      <c r="Q659" s="61"/>
    </row>
    <row r="660" spans="1:17" ht="12.75" customHeight="1">
      <c r="B660" s="274">
        <f t="shared" si="170"/>
        <v>44140</v>
      </c>
      <c r="C660" s="325">
        <v>64</v>
      </c>
      <c r="E660" s="274">
        <v>44145</v>
      </c>
      <c r="F660" s="223"/>
      <c r="H660" s="61"/>
      <c r="I660" s="61"/>
      <c r="J660" s="61"/>
      <c r="K660" s="61"/>
      <c r="L660" s="61"/>
      <c r="M660" s="61"/>
      <c r="N660" s="61"/>
      <c r="O660" s="61"/>
      <c r="P660" s="61"/>
      <c r="Q660" s="61"/>
    </row>
    <row r="661" spans="1:17" ht="12.75" customHeight="1">
      <c r="B661" s="274">
        <f t="shared" si="170"/>
        <v>44147</v>
      </c>
      <c r="C661" s="325">
        <v>64</v>
      </c>
      <c r="E661" s="274"/>
      <c r="F661" s="223"/>
      <c r="H661" s="61"/>
      <c r="I661" s="61"/>
      <c r="J661" s="61"/>
      <c r="K661" s="61"/>
      <c r="L661" s="61"/>
      <c r="M661" s="61"/>
      <c r="N661" s="61"/>
      <c r="O661" s="61"/>
      <c r="P661" s="61"/>
      <c r="Q661" s="61"/>
    </row>
    <row r="662" spans="1:17" ht="12.75" customHeight="1">
      <c r="B662" s="274">
        <f t="shared" si="170"/>
        <v>44154</v>
      </c>
      <c r="C662" s="325">
        <v>64</v>
      </c>
      <c r="E662" s="274"/>
      <c r="F662" s="223"/>
      <c r="H662" s="61"/>
      <c r="I662" s="61"/>
      <c r="J662" s="61"/>
      <c r="K662" s="61"/>
      <c r="L662" s="61"/>
      <c r="M662" s="61"/>
      <c r="N662" s="61"/>
      <c r="O662" s="61"/>
      <c r="P662" s="61"/>
      <c r="Q662" s="61"/>
    </row>
    <row r="663" spans="1:17" ht="12.75" customHeight="1">
      <c r="B663" s="274">
        <f t="shared" si="170"/>
        <v>44161</v>
      </c>
      <c r="C663" s="325">
        <v>64</v>
      </c>
      <c r="F663" s="223"/>
      <c r="H663" s="61"/>
      <c r="I663" s="61"/>
      <c r="J663" s="61"/>
      <c r="K663" s="61"/>
      <c r="L663" s="61"/>
      <c r="M663" s="61"/>
      <c r="N663" s="61"/>
      <c r="O663" s="61"/>
      <c r="P663" s="61"/>
      <c r="Q663" s="61"/>
    </row>
    <row r="664" spans="1:17" ht="12.75" customHeight="1">
      <c r="B664" s="274">
        <f t="shared" si="170"/>
        <v>44168</v>
      </c>
      <c r="C664" s="325">
        <v>64</v>
      </c>
      <c r="E664" s="274"/>
      <c r="F664" s="223"/>
      <c r="H664" s="61"/>
      <c r="I664" s="61"/>
      <c r="J664" s="61"/>
      <c r="K664" s="61"/>
      <c r="L664" s="61"/>
      <c r="M664" s="61"/>
      <c r="N664" s="61"/>
      <c r="O664" s="61"/>
      <c r="P664" s="61"/>
      <c r="Q664" s="61"/>
    </row>
    <row r="665" spans="1:17" ht="12.75" customHeight="1">
      <c r="B665" s="274">
        <f t="shared" si="170"/>
        <v>44175</v>
      </c>
      <c r="C665" s="325">
        <v>65</v>
      </c>
      <c r="E665" s="274">
        <v>44175</v>
      </c>
      <c r="F665" s="223"/>
      <c r="H665" s="61"/>
      <c r="I665" s="61"/>
      <c r="J665" s="61"/>
      <c r="K665" s="61"/>
      <c r="L665" s="61"/>
      <c r="M665" s="61"/>
      <c r="N665" s="61"/>
      <c r="O665" s="61"/>
      <c r="P665" s="61"/>
      <c r="Q665" s="61"/>
    </row>
    <row r="666" spans="1:17" ht="12.75" customHeight="1">
      <c r="B666" s="274">
        <f t="shared" si="170"/>
        <v>44182</v>
      </c>
      <c r="C666" s="325">
        <v>65</v>
      </c>
      <c r="E666" s="274"/>
      <c r="F666" s="223"/>
      <c r="H666" s="61"/>
      <c r="I666" s="61"/>
      <c r="J666" s="61"/>
      <c r="K666" s="61"/>
      <c r="L666" s="61"/>
      <c r="M666" s="61"/>
      <c r="N666" s="61"/>
      <c r="O666" s="61"/>
      <c r="P666" s="61"/>
      <c r="Q666" s="61"/>
    </row>
    <row r="667" spans="1:17" ht="12.75" customHeight="1">
      <c r="B667" s="274">
        <f t="shared" si="170"/>
        <v>44189</v>
      </c>
      <c r="C667" s="325">
        <v>65</v>
      </c>
      <c r="F667" s="223"/>
      <c r="H667" s="61"/>
      <c r="I667" s="61"/>
      <c r="J667" s="61"/>
      <c r="K667" s="61"/>
      <c r="L667" s="61"/>
      <c r="M667" s="61"/>
      <c r="N667" s="61"/>
      <c r="O667" s="61"/>
      <c r="P667" s="61"/>
      <c r="Q667" s="61"/>
    </row>
    <row r="668" spans="1:17" ht="12.75" customHeight="1">
      <c r="B668" s="274">
        <f t="shared" si="170"/>
        <v>44196</v>
      </c>
      <c r="C668" s="325">
        <v>65</v>
      </c>
      <c r="F668" s="223"/>
      <c r="H668" s="61"/>
      <c r="I668" s="61"/>
      <c r="J668" s="61"/>
      <c r="K668" s="61"/>
      <c r="L668" s="61"/>
      <c r="M668" s="61"/>
      <c r="N668" s="61"/>
      <c r="O668" s="61"/>
      <c r="P668" s="61"/>
      <c r="Q668" s="61"/>
    </row>
    <row r="669" spans="1:17" ht="12.75" customHeight="1">
      <c r="A669" s="214">
        <v>2021</v>
      </c>
      <c r="B669" s="274">
        <f t="shared" si="170"/>
        <v>44203</v>
      </c>
      <c r="C669" s="325">
        <v>68</v>
      </c>
      <c r="E669" s="274">
        <v>44208</v>
      </c>
      <c r="F669" s="223"/>
      <c r="H669" s="61"/>
      <c r="I669" s="61"/>
      <c r="J669" s="61"/>
      <c r="K669" s="61"/>
      <c r="L669" s="61"/>
      <c r="M669" s="61"/>
      <c r="N669" s="61"/>
      <c r="O669" s="61"/>
      <c r="P669" s="61"/>
      <c r="Q669" s="61"/>
    </row>
    <row r="670" spans="1:17" ht="12.75" customHeight="1">
      <c r="A670" s="567"/>
      <c r="B670" s="274">
        <f t="shared" si="170"/>
        <v>44210</v>
      </c>
      <c r="C670" s="325">
        <v>68</v>
      </c>
      <c r="E670" s="274"/>
      <c r="F670" s="223"/>
      <c r="H670" s="61"/>
      <c r="I670" s="61"/>
      <c r="J670" s="61"/>
      <c r="K670" s="61"/>
      <c r="L670" s="61"/>
      <c r="M670" s="61"/>
      <c r="N670" s="61"/>
      <c r="O670" s="61"/>
      <c r="P670" s="61"/>
      <c r="Q670" s="61"/>
    </row>
    <row r="671" spans="1:17" ht="12.75" customHeight="1">
      <c r="B671" s="274">
        <f t="shared" si="170"/>
        <v>44217</v>
      </c>
      <c r="C671" s="325">
        <v>68</v>
      </c>
      <c r="E671" s="274"/>
      <c r="F671" s="223"/>
      <c r="H671" s="61"/>
      <c r="I671" s="61"/>
      <c r="J671" s="61"/>
      <c r="K671" s="61"/>
      <c r="L671" s="61"/>
      <c r="M671" s="61"/>
      <c r="N671" s="61"/>
      <c r="O671" s="61"/>
      <c r="P671" s="61"/>
      <c r="Q671" s="61"/>
    </row>
    <row r="672" spans="1:17" ht="12.75" customHeight="1">
      <c r="B672" s="274">
        <f t="shared" si="170"/>
        <v>44224</v>
      </c>
      <c r="C672" s="325">
        <v>68</v>
      </c>
      <c r="F672" s="223"/>
      <c r="H672" s="61"/>
      <c r="I672" s="61"/>
      <c r="J672" s="61"/>
      <c r="K672" s="61"/>
      <c r="L672" s="61"/>
      <c r="M672" s="61"/>
      <c r="N672" s="61"/>
      <c r="O672" s="61"/>
      <c r="P672" s="61"/>
      <c r="Q672" s="61"/>
    </row>
    <row r="673" spans="2:17" ht="12.75" customHeight="1">
      <c r="B673" s="274">
        <f t="shared" si="170"/>
        <v>44231</v>
      </c>
      <c r="C673" s="325">
        <v>68</v>
      </c>
      <c r="E673" s="274">
        <v>44236</v>
      </c>
      <c r="F673" s="223"/>
      <c r="H673" s="61"/>
      <c r="I673" s="61"/>
      <c r="J673" s="61"/>
      <c r="K673" s="61"/>
      <c r="L673" s="61"/>
      <c r="M673" s="61"/>
      <c r="N673" s="61"/>
      <c r="O673" s="61"/>
      <c r="P673" s="61"/>
      <c r="Q673" s="61"/>
    </row>
    <row r="674" spans="2:17" ht="12.75" customHeight="1">
      <c r="B674" s="274">
        <f t="shared" si="170"/>
        <v>44238</v>
      </c>
      <c r="C674" s="325">
        <v>68</v>
      </c>
      <c r="E674" s="312"/>
      <c r="F674" s="223"/>
      <c r="H674" s="61"/>
      <c r="I674" s="61"/>
      <c r="J674" s="61"/>
      <c r="K674" s="61"/>
      <c r="L674" s="61"/>
      <c r="M674" s="61"/>
      <c r="N674" s="61"/>
      <c r="O674" s="61"/>
      <c r="P674" s="61"/>
      <c r="Q674" s="61"/>
    </row>
    <row r="675" spans="2:17" ht="12.75" customHeight="1">
      <c r="B675" s="274">
        <f t="shared" si="170"/>
        <v>44245</v>
      </c>
      <c r="C675" s="325">
        <v>68</v>
      </c>
      <c r="E675" s="274"/>
      <c r="F675" s="223"/>
      <c r="H675" s="61"/>
      <c r="I675" s="61"/>
      <c r="J675" s="61"/>
      <c r="K675" s="61"/>
      <c r="L675" s="61"/>
      <c r="M675" s="61"/>
      <c r="N675" s="61"/>
      <c r="O675" s="61"/>
      <c r="P675" s="61"/>
      <c r="Q675" s="61"/>
    </row>
    <row r="676" spans="2:17" ht="12.75" customHeight="1">
      <c r="B676" s="274">
        <f t="shared" si="170"/>
        <v>44252</v>
      </c>
      <c r="C676" s="325">
        <v>68</v>
      </c>
      <c r="F676" s="223"/>
      <c r="H676" s="61"/>
      <c r="I676" s="61"/>
      <c r="J676" s="61"/>
      <c r="K676" s="61"/>
      <c r="L676" s="61"/>
      <c r="M676" s="61"/>
      <c r="N676" s="61"/>
      <c r="O676" s="61"/>
      <c r="P676" s="61"/>
      <c r="Q676" s="61"/>
    </row>
    <row r="677" spans="2:17" ht="12.75" customHeight="1">
      <c r="B677" s="274">
        <f t="shared" si="170"/>
        <v>44259</v>
      </c>
      <c r="C677" s="325">
        <v>69</v>
      </c>
      <c r="E677" s="274">
        <v>44264</v>
      </c>
      <c r="F677" s="223"/>
      <c r="G677" s="51"/>
      <c r="H677" s="61"/>
      <c r="I677" s="61"/>
      <c r="J677" s="61"/>
      <c r="K677" s="61"/>
      <c r="L677" s="61"/>
      <c r="M677" s="61"/>
      <c r="N677" s="61"/>
      <c r="O677" s="61"/>
      <c r="P677" s="61"/>
      <c r="Q677" s="61"/>
    </row>
    <row r="678" spans="2:17" ht="12.75" customHeight="1">
      <c r="B678" s="274">
        <f t="shared" si="170"/>
        <v>44266</v>
      </c>
      <c r="C678" s="325">
        <v>69</v>
      </c>
      <c r="E678" s="312"/>
      <c r="F678" s="223"/>
      <c r="G678" s="232"/>
      <c r="H678" s="61"/>
      <c r="I678" s="61"/>
      <c r="J678" s="61"/>
      <c r="K678" s="61"/>
      <c r="L678" s="61"/>
      <c r="M678" s="61"/>
      <c r="N678" s="61"/>
      <c r="O678" s="61"/>
      <c r="P678" s="61"/>
      <c r="Q678" s="61"/>
    </row>
    <row r="679" spans="2:17" ht="12.75" customHeight="1">
      <c r="B679" s="274">
        <f t="shared" si="170"/>
        <v>44273</v>
      </c>
      <c r="C679" s="325">
        <v>69</v>
      </c>
      <c r="E679" s="274"/>
      <c r="F679" s="223"/>
      <c r="G679" s="232"/>
      <c r="H679" s="61"/>
      <c r="I679" s="61"/>
      <c r="J679" s="61"/>
      <c r="K679" s="61"/>
      <c r="L679" s="61"/>
      <c r="M679" s="61"/>
      <c r="N679" s="61"/>
      <c r="O679" s="61"/>
      <c r="P679" s="61"/>
      <c r="Q679" s="61"/>
    </row>
    <row r="680" spans="2:17" ht="12.75" customHeight="1">
      <c r="B680" s="274">
        <f t="shared" si="170"/>
        <v>44280</v>
      </c>
      <c r="C680" s="325">
        <v>69</v>
      </c>
      <c r="F680" s="223"/>
      <c r="G680" s="232"/>
      <c r="H680" s="61"/>
      <c r="I680" s="61"/>
      <c r="J680" s="61"/>
      <c r="K680" s="61"/>
      <c r="L680" s="61"/>
      <c r="M680" s="61"/>
      <c r="N680" s="61"/>
      <c r="O680" s="61"/>
      <c r="P680" s="61"/>
      <c r="Q680" s="61"/>
    </row>
    <row r="681" spans="2:17" ht="12.75" customHeight="1">
      <c r="B681" s="274">
        <f t="shared" si="170"/>
        <v>44287</v>
      </c>
      <c r="C681" s="325">
        <v>69</v>
      </c>
      <c r="E681" s="274">
        <v>44295</v>
      </c>
      <c r="F681" s="223"/>
      <c r="G681" s="232" t="s">
        <v>81</v>
      </c>
      <c r="H681" s="61"/>
      <c r="I681" s="61"/>
      <c r="J681" s="61"/>
      <c r="K681" s="61"/>
      <c r="L681" s="61"/>
      <c r="M681" s="61"/>
      <c r="N681" s="61"/>
      <c r="O681" s="61"/>
      <c r="P681" s="61"/>
      <c r="Q681" s="61"/>
    </row>
    <row r="682" spans="2:17" ht="12.75" customHeight="1">
      <c r="B682" s="274">
        <f t="shared" si="170"/>
        <v>44294</v>
      </c>
      <c r="C682" s="325">
        <v>68</v>
      </c>
      <c r="E682" s="274"/>
      <c r="F682" s="223"/>
      <c r="G682" s="232"/>
      <c r="H682" s="61"/>
      <c r="I682" s="61"/>
      <c r="J682" s="61"/>
      <c r="K682" s="61"/>
      <c r="L682" s="61"/>
      <c r="M682" s="61"/>
      <c r="N682" s="61"/>
      <c r="O682" s="61"/>
      <c r="P682" s="61"/>
      <c r="Q682" s="61"/>
    </row>
    <row r="683" spans="2:17" ht="12.75" customHeight="1">
      <c r="B683" s="274">
        <f t="shared" si="170"/>
        <v>44301</v>
      </c>
      <c r="C683" s="325">
        <v>68</v>
      </c>
      <c r="E683" s="274"/>
      <c r="F683" s="223"/>
      <c r="G683" s="232"/>
      <c r="H683" s="61"/>
      <c r="I683" s="61"/>
      <c r="J683" s="61"/>
      <c r="K683" s="61"/>
      <c r="L683" s="61"/>
      <c r="M683" s="61"/>
      <c r="N683" s="61"/>
      <c r="O683" s="61"/>
      <c r="P683" s="61"/>
      <c r="Q683" s="61"/>
    </row>
    <row r="684" spans="2:17" ht="12.75" customHeight="1">
      <c r="B684" s="274">
        <f t="shared" si="170"/>
        <v>44308</v>
      </c>
      <c r="C684" s="325">
        <v>68</v>
      </c>
      <c r="E684" s="274"/>
      <c r="F684" s="223"/>
      <c r="G684" s="232"/>
      <c r="H684" s="61"/>
      <c r="I684" s="61"/>
      <c r="J684" s="61"/>
      <c r="K684" s="61"/>
      <c r="L684" s="61"/>
      <c r="M684" s="61"/>
      <c r="N684" s="61"/>
      <c r="O684" s="61"/>
      <c r="P684" s="61"/>
      <c r="Q684" s="61"/>
    </row>
    <row r="685" spans="2:17" ht="12.75" customHeight="1">
      <c r="B685" s="274">
        <f t="shared" si="170"/>
        <v>44315</v>
      </c>
      <c r="C685" s="325">
        <v>68</v>
      </c>
      <c r="F685" s="223"/>
      <c r="G685" s="62"/>
      <c r="H685" s="61"/>
      <c r="I685" s="61"/>
      <c r="J685" s="61"/>
      <c r="K685" s="61"/>
      <c r="L685" s="61"/>
      <c r="M685" s="61"/>
      <c r="N685" s="61"/>
      <c r="O685" s="61"/>
      <c r="P685" s="61"/>
      <c r="Q685" s="61"/>
    </row>
    <row r="686" spans="2:17" ht="12.75" customHeight="1">
      <c r="B686" s="274">
        <f t="shared" si="170"/>
        <v>44322</v>
      </c>
      <c r="C686" s="273">
        <v>68</v>
      </c>
      <c r="E686" s="568">
        <v>44328</v>
      </c>
      <c r="F686" s="223"/>
      <c r="G686" s="232" t="s">
        <v>81</v>
      </c>
      <c r="H686" s="61"/>
      <c r="I686" s="61"/>
      <c r="J686" s="61"/>
      <c r="K686" s="61"/>
      <c r="L686" s="61"/>
      <c r="M686" s="61"/>
      <c r="N686" s="61"/>
      <c r="O686" s="61"/>
      <c r="P686" s="61"/>
      <c r="Q686" s="61"/>
    </row>
    <row r="687" spans="2:17" ht="12.75" customHeight="1">
      <c r="B687" s="274">
        <f t="shared" si="170"/>
        <v>44329</v>
      </c>
      <c r="C687" s="273">
        <v>68</v>
      </c>
      <c r="F687" s="223"/>
      <c r="G687" s="232"/>
      <c r="H687" s="61"/>
      <c r="I687" s="61"/>
      <c r="J687" s="61"/>
      <c r="K687" s="61"/>
      <c r="L687" s="61"/>
      <c r="M687" s="61"/>
      <c r="N687" s="61"/>
      <c r="O687" s="61"/>
      <c r="P687" s="61"/>
      <c r="Q687" s="61"/>
    </row>
    <row r="688" spans="2:17" ht="12.75" customHeight="1">
      <c r="B688" s="274">
        <f t="shared" si="170"/>
        <v>44336</v>
      </c>
      <c r="C688" s="273">
        <v>68</v>
      </c>
      <c r="F688" s="223"/>
      <c r="G688" s="232"/>
      <c r="H688" s="61"/>
      <c r="I688" s="61"/>
      <c r="J688" s="61"/>
      <c r="K688" s="61"/>
      <c r="L688" s="61"/>
      <c r="M688" s="61"/>
      <c r="N688" s="61"/>
      <c r="O688" s="61"/>
      <c r="P688" s="61"/>
      <c r="Q688" s="61"/>
    </row>
    <row r="689" spans="1:17" ht="12.75" customHeight="1">
      <c r="B689" s="274">
        <f t="shared" si="170"/>
        <v>44343</v>
      </c>
      <c r="C689" s="273">
        <v>68</v>
      </c>
      <c r="F689" s="223"/>
      <c r="G689" s="232" t="s">
        <v>81</v>
      </c>
      <c r="H689" s="61"/>
      <c r="I689" s="61"/>
      <c r="J689" s="61"/>
      <c r="K689" s="61"/>
      <c r="L689" s="61"/>
      <c r="M689" s="61"/>
      <c r="N689" s="61"/>
      <c r="O689" s="61"/>
      <c r="P689" s="61"/>
      <c r="Q689" s="61"/>
    </row>
    <row r="690" spans="1:17" ht="12.75" customHeight="1">
      <c r="B690" s="274">
        <f t="shared" si="170"/>
        <v>44350</v>
      </c>
      <c r="C690" s="273">
        <v>68</v>
      </c>
      <c r="F690" s="223"/>
      <c r="G690" s="232"/>
      <c r="H690" s="61"/>
      <c r="I690" s="61"/>
      <c r="J690" s="61"/>
      <c r="K690" s="61"/>
      <c r="L690" s="61"/>
      <c r="M690" s="61"/>
      <c r="N690" s="61"/>
      <c r="O690" s="61"/>
      <c r="P690" s="61"/>
      <c r="Q690" s="61"/>
    </row>
    <row r="691" spans="1:17" ht="12.75" customHeight="1">
      <c r="B691" s="274">
        <f t="shared" si="170"/>
        <v>44357</v>
      </c>
      <c r="C691" s="273">
        <v>67</v>
      </c>
      <c r="E691" s="568">
        <v>44357</v>
      </c>
      <c r="F691" s="223"/>
      <c r="G691" s="232"/>
      <c r="H691" s="61"/>
      <c r="I691" s="61"/>
      <c r="J691" s="61"/>
      <c r="K691" s="61"/>
      <c r="L691" s="61"/>
      <c r="M691" s="61"/>
      <c r="N691" s="61"/>
      <c r="O691" s="61"/>
      <c r="P691" s="61"/>
      <c r="Q691" s="61"/>
    </row>
    <row r="692" spans="1:17" ht="12.75" customHeight="1">
      <c r="B692" s="274">
        <f t="shared" si="170"/>
        <v>44364</v>
      </c>
      <c r="C692" s="273">
        <v>67</v>
      </c>
      <c r="F692" s="223"/>
      <c r="G692" s="232"/>
      <c r="H692" s="61"/>
      <c r="I692" s="61"/>
      <c r="J692" s="61"/>
      <c r="K692" s="61"/>
      <c r="L692" s="61"/>
      <c r="M692" s="61"/>
      <c r="N692" s="61"/>
      <c r="O692" s="61"/>
      <c r="P692" s="61"/>
      <c r="Q692" s="61"/>
    </row>
    <row r="693" spans="1:17" ht="12.75" customHeight="1">
      <c r="B693" s="274">
        <f t="shared" si="170"/>
        <v>44371</v>
      </c>
      <c r="C693" s="273">
        <v>67</v>
      </c>
      <c r="F693" s="223"/>
      <c r="G693" s="233"/>
      <c r="H693" s="61"/>
      <c r="I693" s="61"/>
      <c r="J693" s="61"/>
      <c r="K693" s="61"/>
      <c r="L693" s="61"/>
      <c r="M693" s="61"/>
      <c r="N693" s="61"/>
      <c r="O693" s="61"/>
      <c r="P693" s="61"/>
      <c r="Q693" s="61"/>
    </row>
    <row r="694" spans="1:17" ht="12.75" customHeight="1">
      <c r="B694" s="274">
        <f t="shared" si="170"/>
        <v>44378</v>
      </c>
      <c r="C694" s="273">
        <v>75</v>
      </c>
      <c r="F694" s="223"/>
      <c r="G694" s="232" t="s">
        <v>81</v>
      </c>
      <c r="H694" s="61"/>
      <c r="I694" s="61"/>
      <c r="J694" s="61"/>
      <c r="K694" s="61"/>
      <c r="L694" s="61"/>
      <c r="M694" s="61"/>
      <c r="N694" s="61"/>
      <c r="O694" s="61"/>
      <c r="P694" s="61"/>
      <c r="Q694" s="61"/>
    </row>
    <row r="695" spans="1:17" ht="12.75" customHeight="1">
      <c r="B695" s="274">
        <f t="shared" si="170"/>
        <v>44385</v>
      </c>
      <c r="C695" s="273">
        <v>75</v>
      </c>
      <c r="F695" s="223"/>
      <c r="G695" s="233"/>
      <c r="H695" s="61"/>
      <c r="I695" s="61"/>
      <c r="J695" s="61"/>
      <c r="K695" s="61"/>
      <c r="L695" s="61"/>
      <c r="M695" s="61"/>
      <c r="N695" s="61"/>
      <c r="O695" s="61"/>
      <c r="P695" s="61"/>
      <c r="Q695" s="61"/>
    </row>
    <row r="696" spans="1:17" ht="12.75" customHeight="1">
      <c r="B696" s="274">
        <f t="shared" si="170"/>
        <v>44392</v>
      </c>
      <c r="C696" s="273">
        <v>75</v>
      </c>
      <c r="E696" s="274"/>
      <c r="F696" s="223"/>
      <c r="G696" s="234"/>
      <c r="H696" s="61"/>
      <c r="I696" s="61"/>
      <c r="J696" s="61"/>
      <c r="K696" s="61"/>
      <c r="L696" s="61"/>
      <c r="M696" s="61"/>
      <c r="N696" s="61"/>
      <c r="O696" s="61"/>
      <c r="P696" s="61"/>
      <c r="Q696" s="61"/>
    </row>
    <row r="697" spans="1:17" ht="12.75" customHeight="1">
      <c r="B697" s="274">
        <f t="shared" si="170"/>
        <v>44399</v>
      </c>
      <c r="C697" s="273">
        <v>75</v>
      </c>
      <c r="F697" s="223"/>
      <c r="G697" s="234"/>
      <c r="H697" s="61"/>
      <c r="I697" s="61"/>
      <c r="J697" s="61"/>
      <c r="K697" s="61"/>
      <c r="L697" s="61"/>
      <c r="M697" s="61"/>
      <c r="N697" s="61"/>
      <c r="O697" s="61"/>
      <c r="P697" s="61"/>
      <c r="Q697" s="61"/>
    </row>
    <row r="698" spans="1:17" ht="12.75" customHeight="1">
      <c r="B698" s="274">
        <f t="shared" si="170"/>
        <v>44406</v>
      </c>
      <c r="C698" s="273">
        <v>75</v>
      </c>
      <c r="F698" s="223"/>
      <c r="G698" s="235"/>
      <c r="H698" s="61"/>
      <c r="I698" s="61"/>
      <c r="J698" s="61"/>
      <c r="K698" s="61"/>
      <c r="L698" s="61"/>
      <c r="M698" s="61"/>
      <c r="N698" s="61"/>
      <c r="O698" s="61"/>
      <c r="P698" s="61"/>
      <c r="Q698" s="61"/>
    </row>
    <row r="699" spans="1:17" ht="12.75" customHeight="1">
      <c r="B699" s="274">
        <f t="shared" si="170"/>
        <v>44413</v>
      </c>
      <c r="C699" s="273">
        <v>80</v>
      </c>
      <c r="E699" s="274">
        <v>44468</v>
      </c>
      <c r="F699" s="236"/>
      <c r="G699" s="234"/>
      <c r="H699" s="61"/>
      <c r="I699" s="61"/>
      <c r="J699" s="61"/>
      <c r="K699" s="61"/>
      <c r="L699" s="61"/>
      <c r="M699" s="61"/>
      <c r="N699" s="61"/>
      <c r="O699" s="61"/>
      <c r="P699" s="61"/>
      <c r="Q699" s="61"/>
    </row>
    <row r="700" spans="1:17" ht="12.75" customHeight="1" thickBot="1">
      <c r="A700" s="220"/>
      <c r="B700" s="297"/>
      <c r="C700" s="311"/>
      <c r="D700" s="10"/>
      <c r="E700" s="10"/>
      <c r="F700" s="236"/>
      <c r="G700" s="234"/>
      <c r="H700" s="61"/>
      <c r="I700" s="61"/>
      <c r="J700" s="61"/>
      <c r="K700" s="61"/>
      <c r="L700" s="61"/>
      <c r="M700" s="61"/>
      <c r="N700" s="61"/>
      <c r="O700" s="61"/>
      <c r="P700" s="61"/>
      <c r="Q700" s="61"/>
    </row>
    <row r="701" spans="1:17" ht="12.75" customHeight="1">
      <c r="I701" s="61"/>
      <c r="J701" s="61"/>
      <c r="K701" s="61"/>
      <c r="L701" s="61"/>
      <c r="M701" s="61"/>
      <c r="N701" s="61"/>
      <c r="O701" s="61"/>
      <c r="P701" s="61"/>
      <c r="Q701" s="61"/>
    </row>
    <row r="702" spans="1:17" ht="12.75" customHeight="1">
      <c r="I702" s="61"/>
      <c r="J702" s="61"/>
      <c r="K702" s="61"/>
      <c r="L702" s="61"/>
      <c r="M702" s="61"/>
      <c r="N702" s="61"/>
      <c r="O702" s="61"/>
      <c r="P702" s="61"/>
      <c r="Q702" s="61"/>
    </row>
    <row r="703" spans="1:17" ht="12.75" customHeight="1">
      <c r="A703" s="212"/>
      <c r="B703" s="61"/>
      <c r="C703" s="61"/>
      <c r="D703" s="61"/>
      <c r="E703" s="61"/>
      <c r="F703" s="51"/>
      <c r="G703" s="235"/>
      <c r="H703" s="61"/>
      <c r="I703" s="61"/>
      <c r="J703" s="61"/>
      <c r="K703" s="61"/>
      <c r="L703" s="61"/>
      <c r="M703" s="61"/>
      <c r="N703" s="61"/>
      <c r="O703" s="61"/>
      <c r="P703" s="61"/>
      <c r="Q703" s="61"/>
    </row>
    <row r="704" spans="1:17" ht="12.75" customHeight="1" thickBot="1">
      <c r="A704" s="659" t="s">
        <v>349</v>
      </c>
      <c r="B704" s="660"/>
      <c r="C704" s="660"/>
      <c r="D704" s="660"/>
      <c r="E704" s="660"/>
      <c r="F704" s="660"/>
      <c r="G704" s="660"/>
      <c r="H704" s="660"/>
      <c r="I704" s="660"/>
      <c r="J704" s="660"/>
      <c r="K704" s="660"/>
      <c r="L704" s="660"/>
      <c r="M704" s="61"/>
      <c r="N704" s="61"/>
      <c r="O704" s="61"/>
      <c r="P704" s="61"/>
      <c r="Q704" s="61"/>
    </row>
    <row r="705" spans="1:17" ht="12.75" customHeight="1">
      <c r="A705" s="438" t="s">
        <v>29</v>
      </c>
      <c r="B705" s="661" t="s">
        <v>191</v>
      </c>
      <c r="C705" s="441"/>
      <c r="D705" s="442"/>
      <c r="E705" s="663" t="s">
        <v>65</v>
      </c>
      <c r="F705" s="210"/>
      <c r="G705" s="234"/>
      <c r="H705" s="61"/>
      <c r="I705" s="61"/>
      <c r="J705" s="61"/>
      <c r="K705" s="61"/>
      <c r="L705" s="61"/>
      <c r="M705" s="61"/>
      <c r="N705" s="61"/>
      <c r="O705" s="61"/>
      <c r="P705" s="61"/>
      <c r="Q705" s="61"/>
    </row>
    <row r="706" spans="1:17" ht="12.75" customHeight="1" thickBot="1">
      <c r="A706" s="439" t="s">
        <v>35</v>
      </c>
      <c r="B706" s="662"/>
      <c r="C706" s="440" t="s">
        <v>23</v>
      </c>
      <c r="D706" s="443"/>
      <c r="E706" s="662"/>
      <c r="F706" s="51"/>
      <c r="G706" s="234"/>
      <c r="H706" s="61"/>
      <c r="I706" s="61"/>
      <c r="J706" s="61"/>
      <c r="K706" s="61"/>
      <c r="L706" s="61"/>
      <c r="M706" s="61"/>
      <c r="N706" s="61"/>
      <c r="O706" s="61"/>
      <c r="P706" s="61"/>
      <c r="Q706" s="61"/>
    </row>
    <row r="707" spans="1:17" ht="12.75" customHeight="1">
      <c r="A707" s="104"/>
      <c r="B707" s="104"/>
      <c r="C707" s="371" t="s">
        <v>159</v>
      </c>
      <c r="E707" s="110"/>
      <c r="F707" s="51"/>
      <c r="G707" s="235"/>
      <c r="H707" s="61"/>
      <c r="I707" s="61"/>
      <c r="J707" s="61"/>
      <c r="K707" s="61"/>
      <c r="L707" s="61"/>
      <c r="M707" s="61"/>
      <c r="N707" s="61"/>
      <c r="O707" s="61"/>
      <c r="P707" s="61"/>
      <c r="Q707" s="61"/>
    </row>
    <row r="708" spans="1:17" ht="12.75" customHeight="1">
      <c r="A708" s="214">
        <v>2019</v>
      </c>
      <c r="B708" s="274">
        <v>43587</v>
      </c>
      <c r="C708" s="325">
        <v>65</v>
      </c>
      <c r="E708" s="312"/>
      <c r="G708" s="234"/>
      <c r="H708" s="61"/>
      <c r="I708" s="61"/>
      <c r="J708" s="61"/>
      <c r="K708" s="61"/>
      <c r="L708" s="61"/>
      <c r="M708" s="61"/>
      <c r="N708" s="61"/>
      <c r="O708" s="61"/>
      <c r="P708" s="61"/>
      <c r="Q708" s="61"/>
    </row>
    <row r="709" spans="1:17" ht="12.75" customHeight="1">
      <c r="B709" s="274">
        <f>B708+7</f>
        <v>43594</v>
      </c>
      <c r="C709" s="325">
        <v>65</v>
      </c>
      <c r="E709" s="274"/>
      <c r="G709" s="235"/>
      <c r="H709" s="61"/>
      <c r="I709" s="61"/>
      <c r="J709" s="61"/>
      <c r="K709" s="61"/>
      <c r="L709" s="61"/>
      <c r="M709" s="61"/>
      <c r="N709" s="61"/>
      <c r="O709" s="61"/>
      <c r="P709" s="61"/>
      <c r="Q709" s="61"/>
    </row>
    <row r="710" spans="1:17" ht="12.75" customHeight="1">
      <c r="B710" s="274">
        <f t="shared" ref="B710:B772" si="171">B709+7</f>
        <v>43601</v>
      </c>
      <c r="C710" s="325">
        <v>65</v>
      </c>
      <c r="E710" s="274">
        <v>43595</v>
      </c>
      <c r="G710" s="234"/>
      <c r="H710" s="61"/>
      <c r="I710" s="61"/>
      <c r="J710" s="61"/>
      <c r="K710" s="61"/>
      <c r="L710" s="61"/>
      <c r="M710" s="61"/>
      <c r="N710" s="61"/>
      <c r="O710" s="61"/>
      <c r="P710" s="61"/>
      <c r="Q710" s="61"/>
    </row>
    <row r="711" spans="1:17" ht="12.75" customHeight="1">
      <c r="B711" s="274">
        <f>B710+7</f>
        <v>43608</v>
      </c>
      <c r="C711" s="325">
        <v>65</v>
      </c>
      <c r="G711" s="232"/>
      <c r="H711" s="51"/>
      <c r="I711" s="51"/>
      <c r="J711" s="51"/>
      <c r="K711" s="61"/>
      <c r="L711" s="61"/>
      <c r="M711" s="61"/>
      <c r="N711" s="61"/>
      <c r="O711" s="61"/>
      <c r="P711" s="61"/>
      <c r="Q711" s="61"/>
    </row>
    <row r="712" spans="1:17" ht="12.75" customHeight="1">
      <c r="B712" s="274">
        <f t="shared" si="171"/>
        <v>43615</v>
      </c>
      <c r="C712" s="325">
        <v>65</v>
      </c>
      <c r="E712" s="274"/>
      <c r="G712" s="232"/>
      <c r="H712" s="51"/>
      <c r="I712" s="51"/>
      <c r="J712" s="51"/>
      <c r="K712" s="61"/>
      <c r="L712" s="61"/>
      <c r="M712" s="61"/>
      <c r="N712" s="61"/>
      <c r="O712" s="61"/>
      <c r="P712" s="61"/>
      <c r="Q712" s="61"/>
    </row>
    <row r="713" spans="1:17" ht="12.75" customHeight="1">
      <c r="B713" s="274">
        <f t="shared" si="171"/>
        <v>43622</v>
      </c>
      <c r="C713" s="325">
        <v>65</v>
      </c>
      <c r="E713" s="274"/>
      <c r="G713" s="51"/>
      <c r="H713" s="51"/>
      <c r="I713" s="51"/>
      <c r="J713" s="51"/>
      <c r="K713" s="61"/>
      <c r="L713" s="61"/>
      <c r="M713" s="61"/>
      <c r="N713" s="61"/>
      <c r="O713" s="61"/>
      <c r="P713" s="61"/>
      <c r="Q713" s="61"/>
    </row>
    <row r="714" spans="1:17" ht="12.75" customHeight="1">
      <c r="B714" s="274">
        <f t="shared" si="171"/>
        <v>43629</v>
      </c>
      <c r="C714" s="325">
        <v>64</v>
      </c>
      <c r="E714" s="274">
        <v>43627</v>
      </c>
      <c r="G714" s="51"/>
      <c r="H714" s="51"/>
      <c r="I714" s="51"/>
      <c r="J714" s="51"/>
      <c r="K714" s="61"/>
      <c r="L714" s="61"/>
      <c r="M714" s="61"/>
      <c r="N714" s="61"/>
      <c r="O714" s="61"/>
      <c r="P714" s="61"/>
      <c r="Q714" s="61"/>
    </row>
    <row r="715" spans="1:17" ht="13.5" customHeight="1">
      <c r="B715" s="274">
        <f t="shared" si="171"/>
        <v>43636</v>
      </c>
      <c r="C715" s="325">
        <v>64</v>
      </c>
      <c r="E715" s="274"/>
      <c r="G715" s="59"/>
      <c r="H715" s="59"/>
      <c r="I715" s="51"/>
      <c r="J715" s="51"/>
      <c r="K715" s="61"/>
      <c r="L715" s="61"/>
      <c r="M715" s="61"/>
      <c r="N715" s="61"/>
      <c r="O715" s="61"/>
      <c r="P715" s="61"/>
      <c r="Q715" s="61"/>
    </row>
    <row r="716" spans="1:17" ht="12.75" customHeight="1">
      <c r="B716" s="274">
        <f t="shared" si="171"/>
        <v>43643</v>
      </c>
      <c r="C716" s="325">
        <v>64</v>
      </c>
      <c r="G716" s="215"/>
      <c r="H716" s="51"/>
      <c r="I716" s="51"/>
      <c r="J716" s="51"/>
      <c r="K716" s="61"/>
      <c r="L716" s="61"/>
      <c r="M716" s="61"/>
      <c r="N716" s="61"/>
      <c r="O716" s="61"/>
      <c r="P716" s="61"/>
      <c r="Q716" s="61"/>
    </row>
    <row r="717" spans="1:17" ht="12.75" customHeight="1">
      <c r="B717" s="274">
        <f t="shared" si="171"/>
        <v>43650</v>
      </c>
      <c r="C717" s="325">
        <v>64</v>
      </c>
      <c r="E717" s="274"/>
      <c r="G717" s="62"/>
      <c r="H717" s="51"/>
      <c r="I717" s="51"/>
      <c r="J717" s="51"/>
      <c r="K717" s="61"/>
      <c r="L717" s="61"/>
      <c r="M717" s="61"/>
      <c r="N717" s="61"/>
      <c r="O717" s="61"/>
      <c r="P717" s="61"/>
      <c r="Q717" s="61"/>
    </row>
    <row r="718" spans="1:17" ht="12.75" customHeight="1">
      <c r="B718" s="274">
        <f t="shared" si="171"/>
        <v>43657</v>
      </c>
      <c r="C718" s="325">
        <v>63</v>
      </c>
      <c r="E718" s="274">
        <v>43657</v>
      </c>
      <c r="G718" s="62"/>
      <c r="H718" s="51"/>
      <c r="I718" s="51"/>
      <c r="J718" s="51"/>
      <c r="K718" s="61"/>
      <c r="L718" s="61"/>
      <c r="M718" s="61"/>
      <c r="N718" s="61"/>
      <c r="O718" s="61"/>
      <c r="P718" s="61"/>
      <c r="Q718" s="61"/>
    </row>
    <row r="719" spans="1:17" ht="12.75" customHeight="1">
      <c r="B719" s="274">
        <f t="shared" si="171"/>
        <v>43664</v>
      </c>
      <c r="C719" s="325">
        <v>63</v>
      </c>
      <c r="E719" s="274"/>
      <c r="G719" s="62"/>
      <c r="H719" s="51"/>
      <c r="I719" s="51"/>
      <c r="J719" s="51"/>
      <c r="K719" s="61"/>
      <c r="L719" s="61"/>
      <c r="M719" s="61"/>
      <c r="N719" s="61"/>
      <c r="O719" s="61"/>
      <c r="P719" s="61"/>
      <c r="Q719" s="61"/>
    </row>
    <row r="720" spans="1:17" ht="12.75" customHeight="1">
      <c r="B720" s="274">
        <f t="shared" si="171"/>
        <v>43671</v>
      </c>
      <c r="C720" s="325">
        <v>63</v>
      </c>
      <c r="G720" s="231"/>
      <c r="H720" s="51"/>
      <c r="I720" s="51"/>
      <c r="J720" s="51"/>
      <c r="K720" s="61"/>
      <c r="L720" s="61"/>
      <c r="M720" s="61"/>
      <c r="N720" s="61"/>
      <c r="O720" s="61"/>
      <c r="P720" s="61"/>
      <c r="Q720" s="61"/>
    </row>
    <row r="721" spans="2:17" ht="12.75" customHeight="1">
      <c r="B721" s="274">
        <f t="shared" si="171"/>
        <v>43678</v>
      </c>
      <c r="C721" s="325">
        <v>63</v>
      </c>
      <c r="E721" s="274"/>
      <c r="H721" s="61"/>
      <c r="I721" s="61"/>
      <c r="J721" s="61"/>
      <c r="K721" s="61"/>
      <c r="L721" s="61"/>
      <c r="M721" s="61"/>
      <c r="N721" s="61"/>
      <c r="O721" s="61"/>
      <c r="P721" s="61"/>
      <c r="Q721" s="61"/>
    </row>
    <row r="722" spans="2:17" ht="12.75" customHeight="1">
      <c r="B722" s="274">
        <f t="shared" si="171"/>
        <v>43685</v>
      </c>
      <c r="C722" s="325">
        <v>63</v>
      </c>
      <c r="E722" s="274"/>
      <c r="H722" s="61"/>
      <c r="I722" s="61"/>
      <c r="J722" s="61"/>
      <c r="K722" s="61"/>
      <c r="L722" s="61"/>
      <c r="M722" s="61"/>
      <c r="N722" s="61"/>
      <c r="O722" s="61"/>
      <c r="P722" s="61"/>
      <c r="Q722" s="61"/>
    </row>
    <row r="723" spans="2:17" ht="12.75" customHeight="1">
      <c r="B723" s="274">
        <f t="shared" si="171"/>
        <v>43692</v>
      </c>
      <c r="C723" s="325">
        <v>60</v>
      </c>
      <c r="E723" s="274">
        <v>43689</v>
      </c>
      <c r="H723" s="61"/>
      <c r="I723" s="61"/>
      <c r="J723" s="61"/>
      <c r="K723" s="61"/>
      <c r="L723" s="61"/>
      <c r="M723" s="61"/>
      <c r="N723" s="61"/>
      <c r="O723" s="61"/>
      <c r="P723" s="61"/>
      <c r="Q723" s="61"/>
    </row>
    <row r="724" spans="2:17" ht="12.75" customHeight="1">
      <c r="B724" s="274">
        <f t="shared" si="171"/>
        <v>43699</v>
      </c>
      <c r="C724" s="325">
        <v>60</v>
      </c>
      <c r="H724" s="61"/>
      <c r="I724" s="61"/>
      <c r="J724" s="61"/>
      <c r="K724" s="61"/>
      <c r="L724" s="61"/>
      <c r="M724" s="61"/>
      <c r="N724" s="61"/>
      <c r="O724" s="61"/>
      <c r="P724" s="61"/>
      <c r="Q724" s="61"/>
    </row>
    <row r="725" spans="2:17" ht="12.75" customHeight="1">
      <c r="B725" s="274">
        <f t="shared" si="171"/>
        <v>43706</v>
      </c>
      <c r="C725" s="325">
        <v>60</v>
      </c>
      <c r="E725" s="274"/>
      <c r="H725" s="61"/>
      <c r="I725" s="61"/>
      <c r="J725" s="61"/>
      <c r="K725" s="61"/>
      <c r="L725" s="61"/>
      <c r="M725" s="61"/>
      <c r="N725" s="61"/>
      <c r="O725" s="61"/>
      <c r="P725" s="61"/>
      <c r="Q725" s="61"/>
    </row>
    <row r="726" spans="2:17" ht="12.75" customHeight="1">
      <c r="B726" s="274">
        <f t="shared" si="171"/>
        <v>43713</v>
      </c>
      <c r="C726" s="325">
        <v>60</v>
      </c>
      <c r="E726" s="274"/>
      <c r="H726" s="61"/>
      <c r="I726" s="61"/>
      <c r="J726" s="61"/>
      <c r="K726" s="61"/>
      <c r="L726" s="61"/>
      <c r="M726" s="61"/>
      <c r="N726" s="61"/>
      <c r="O726" s="61"/>
      <c r="P726" s="61"/>
      <c r="Q726" s="61"/>
    </row>
    <row r="727" spans="2:17" ht="12.75" customHeight="1">
      <c r="B727" s="274">
        <f t="shared" si="171"/>
        <v>43720</v>
      </c>
      <c r="C727" s="325">
        <v>58</v>
      </c>
      <c r="E727" s="274">
        <v>43720</v>
      </c>
      <c r="H727" s="61"/>
      <c r="I727" s="61"/>
      <c r="J727" s="61"/>
      <c r="K727" s="61"/>
      <c r="L727" s="61"/>
      <c r="M727" s="61"/>
      <c r="N727" s="61"/>
      <c r="O727" s="61"/>
      <c r="P727" s="61"/>
      <c r="Q727" s="61"/>
    </row>
    <row r="728" spans="2:17" ht="12.75" customHeight="1">
      <c r="B728" s="274">
        <f t="shared" si="171"/>
        <v>43727</v>
      </c>
      <c r="C728" s="325">
        <v>58</v>
      </c>
      <c r="E728" s="274"/>
      <c r="H728" s="61"/>
      <c r="I728" s="61"/>
      <c r="J728" s="61"/>
      <c r="K728" s="61"/>
      <c r="L728" s="61"/>
      <c r="M728" s="61"/>
      <c r="N728" s="61"/>
      <c r="O728" s="61"/>
      <c r="P728" s="61"/>
      <c r="Q728" s="61"/>
    </row>
    <row r="729" spans="2:17" ht="12.75" customHeight="1">
      <c r="B729" s="274">
        <f t="shared" si="171"/>
        <v>43734</v>
      </c>
      <c r="C729" s="325">
        <v>58</v>
      </c>
      <c r="H729" s="61"/>
      <c r="I729" s="61"/>
      <c r="J729" s="61"/>
      <c r="K729" s="61"/>
      <c r="L729" s="61"/>
      <c r="M729" s="61"/>
      <c r="N729" s="61"/>
      <c r="O729" s="61"/>
      <c r="P729" s="61"/>
      <c r="Q729" s="61"/>
    </row>
    <row r="730" spans="2:17" ht="12.75" customHeight="1">
      <c r="B730" s="274">
        <f t="shared" si="171"/>
        <v>43741</v>
      </c>
      <c r="C730" s="325">
        <v>58</v>
      </c>
      <c r="E730" s="274"/>
      <c r="H730" s="61"/>
      <c r="I730" s="61"/>
      <c r="J730" s="61"/>
      <c r="K730" s="61"/>
      <c r="L730" s="61"/>
      <c r="M730" s="61"/>
      <c r="N730" s="61"/>
      <c r="O730" s="61"/>
      <c r="P730" s="61"/>
      <c r="Q730" s="61"/>
    </row>
    <row r="731" spans="2:17" ht="12.75" customHeight="1">
      <c r="B731" s="274">
        <f t="shared" si="171"/>
        <v>43748</v>
      </c>
      <c r="C731" s="325">
        <v>58</v>
      </c>
      <c r="E731" s="274">
        <v>43748</v>
      </c>
      <c r="H731" s="61"/>
      <c r="I731" s="61"/>
      <c r="J731" s="61"/>
      <c r="K731" s="61"/>
      <c r="L731" s="61"/>
      <c r="M731" s="61"/>
      <c r="N731" s="61"/>
      <c r="O731" s="61"/>
      <c r="P731" s="61"/>
      <c r="Q731" s="61"/>
    </row>
    <row r="732" spans="2:17" ht="12.75" customHeight="1">
      <c r="B732" s="274">
        <f t="shared" si="171"/>
        <v>43755</v>
      </c>
      <c r="C732" s="325">
        <v>58</v>
      </c>
      <c r="E732" s="274"/>
      <c r="H732" s="61"/>
      <c r="I732" s="61"/>
      <c r="J732" s="61"/>
      <c r="K732" s="61"/>
      <c r="L732" s="61"/>
      <c r="M732" s="61"/>
      <c r="N732" s="61"/>
      <c r="O732" s="61"/>
      <c r="P732" s="61"/>
      <c r="Q732" s="61"/>
    </row>
    <row r="733" spans="2:17" ht="12.75" customHeight="1">
      <c r="B733" s="274">
        <f t="shared" si="171"/>
        <v>43762</v>
      </c>
      <c r="C733" s="325">
        <v>58</v>
      </c>
      <c r="H733" s="61"/>
      <c r="I733" s="61"/>
      <c r="J733" s="61"/>
      <c r="K733" s="61"/>
      <c r="L733" s="61"/>
      <c r="M733" s="61"/>
      <c r="N733" s="61"/>
      <c r="O733" s="61"/>
      <c r="P733" s="61"/>
      <c r="Q733" s="61"/>
    </row>
    <row r="734" spans="2:17" ht="12.75" customHeight="1">
      <c r="B734" s="274">
        <f t="shared" si="171"/>
        <v>43769</v>
      </c>
      <c r="C734" s="325">
        <v>58</v>
      </c>
      <c r="E734" s="274"/>
      <c r="H734" s="61"/>
      <c r="I734" s="61"/>
      <c r="J734" s="61"/>
      <c r="K734" s="61"/>
      <c r="L734" s="61"/>
      <c r="M734" s="61"/>
      <c r="N734" s="61"/>
      <c r="O734" s="61"/>
      <c r="P734" s="61"/>
      <c r="Q734" s="61"/>
    </row>
    <row r="735" spans="2:17" ht="12.75" customHeight="1">
      <c r="B735" s="274">
        <f t="shared" si="171"/>
        <v>43776</v>
      </c>
      <c r="C735" s="325">
        <v>58</v>
      </c>
      <c r="E735" s="274"/>
      <c r="H735" s="334"/>
      <c r="I735" s="429"/>
      <c r="J735" s="61"/>
      <c r="K735" s="61"/>
      <c r="L735" s="61"/>
      <c r="M735" s="61"/>
      <c r="N735" s="61"/>
      <c r="O735" s="61"/>
      <c r="P735" s="61"/>
      <c r="Q735" s="61"/>
    </row>
    <row r="736" spans="2:17" ht="12.75" customHeight="1">
      <c r="B736" s="274">
        <f t="shared" si="171"/>
        <v>43783</v>
      </c>
      <c r="C736" s="325">
        <v>61</v>
      </c>
      <c r="E736" s="274">
        <v>43777</v>
      </c>
      <c r="H736" s="334"/>
      <c r="I736" s="429"/>
      <c r="J736" s="61"/>
      <c r="K736" s="61"/>
      <c r="L736" s="61"/>
      <c r="M736" s="61"/>
      <c r="N736" s="61"/>
      <c r="O736" s="61"/>
      <c r="P736" s="61"/>
      <c r="Q736" s="61"/>
    </row>
    <row r="737" spans="1:17" ht="12.75" customHeight="1">
      <c r="B737" s="274">
        <f t="shared" si="171"/>
        <v>43790</v>
      </c>
      <c r="C737" s="325">
        <v>61</v>
      </c>
      <c r="H737" s="334"/>
      <c r="I737" s="424"/>
      <c r="J737" s="61"/>
      <c r="K737" s="61"/>
      <c r="L737" s="61"/>
      <c r="M737" s="61"/>
      <c r="N737" s="61"/>
      <c r="O737" s="61"/>
      <c r="P737" s="61"/>
      <c r="Q737" s="61"/>
    </row>
    <row r="738" spans="1:17" ht="12.75" customHeight="1">
      <c r="B738" s="274">
        <f t="shared" si="171"/>
        <v>43797</v>
      </c>
      <c r="C738" s="325">
        <v>61</v>
      </c>
      <c r="E738" s="274"/>
      <c r="H738" s="334"/>
      <c r="I738" s="424"/>
      <c r="J738" s="61"/>
      <c r="K738" s="61"/>
      <c r="L738" s="61"/>
      <c r="M738" s="61"/>
      <c r="N738" s="61"/>
      <c r="O738" s="61"/>
      <c r="P738" s="61"/>
      <c r="Q738" s="61"/>
    </row>
    <row r="739" spans="1:17" ht="12.75" customHeight="1">
      <c r="B739" s="274">
        <f t="shared" si="171"/>
        <v>43804</v>
      </c>
      <c r="C739" s="325">
        <v>61</v>
      </c>
      <c r="E739" s="274"/>
      <c r="H739" s="334"/>
      <c r="I739" s="424"/>
      <c r="J739" s="61"/>
      <c r="K739" s="61"/>
      <c r="L739" s="61"/>
      <c r="M739" s="61"/>
      <c r="N739" s="61"/>
      <c r="O739" s="61"/>
      <c r="P739" s="61"/>
      <c r="Q739" s="61"/>
    </row>
    <row r="740" spans="1:17" ht="12.75" customHeight="1">
      <c r="B740" s="274">
        <f t="shared" si="171"/>
        <v>43811</v>
      </c>
      <c r="C740" s="325">
        <v>61</v>
      </c>
      <c r="E740" s="274">
        <v>43809</v>
      </c>
      <c r="H740" s="334"/>
      <c r="I740" s="424"/>
      <c r="J740" s="61"/>
      <c r="K740" s="61"/>
      <c r="L740" s="61"/>
      <c r="M740" s="61"/>
      <c r="N740" s="61"/>
      <c r="O740" s="61"/>
      <c r="P740" s="61"/>
      <c r="Q740" s="61"/>
    </row>
    <row r="741" spans="1:17" ht="12.75" customHeight="1">
      <c r="B741" s="274">
        <f t="shared" si="171"/>
        <v>43818</v>
      </c>
      <c r="C741" s="325">
        <v>61</v>
      </c>
      <c r="H741" s="334"/>
      <c r="I741" s="424"/>
      <c r="J741" s="61"/>
      <c r="K741" s="61"/>
      <c r="L741" s="61"/>
      <c r="M741" s="61"/>
      <c r="N741" s="61"/>
      <c r="O741" s="61"/>
      <c r="P741" s="61"/>
      <c r="Q741" s="61"/>
    </row>
    <row r="742" spans="1:17" ht="12.75" customHeight="1">
      <c r="B742" s="274">
        <f t="shared" si="171"/>
        <v>43825</v>
      </c>
      <c r="C742" s="325">
        <v>61</v>
      </c>
      <c r="H742" s="334"/>
      <c r="I742" s="424"/>
      <c r="J742" s="61"/>
      <c r="K742" s="61"/>
      <c r="L742" s="61"/>
      <c r="M742" s="61"/>
      <c r="N742" s="61"/>
      <c r="O742" s="61"/>
      <c r="P742" s="61"/>
      <c r="Q742" s="61"/>
    </row>
    <row r="743" spans="1:17" ht="12.75" customHeight="1">
      <c r="A743" s="214">
        <v>2020</v>
      </c>
      <c r="B743" s="274">
        <f t="shared" si="171"/>
        <v>43832</v>
      </c>
      <c r="C743" s="325">
        <v>61</v>
      </c>
      <c r="E743" s="274"/>
      <c r="H743" s="334"/>
      <c r="I743" s="424"/>
      <c r="J743" s="61"/>
      <c r="K743" s="61"/>
      <c r="L743" s="61"/>
      <c r="M743" s="61"/>
      <c r="N743" s="61"/>
      <c r="O743" s="61"/>
      <c r="P743" s="61"/>
      <c r="Q743" s="61"/>
    </row>
    <row r="744" spans="1:17" ht="12.75" customHeight="1">
      <c r="A744" s="507"/>
      <c r="B744" s="274">
        <f t="shared" si="171"/>
        <v>43839</v>
      </c>
      <c r="C744" s="325">
        <v>63</v>
      </c>
      <c r="E744" s="274"/>
      <c r="H744" s="334"/>
      <c r="I744" s="424"/>
      <c r="J744" s="61"/>
      <c r="K744" s="61"/>
      <c r="L744" s="61"/>
      <c r="M744" s="61"/>
      <c r="N744" s="61"/>
      <c r="O744" s="61"/>
      <c r="P744" s="61"/>
      <c r="Q744" s="61"/>
    </row>
    <row r="745" spans="1:17" ht="12.75" customHeight="1">
      <c r="B745" s="274">
        <f t="shared" si="171"/>
        <v>43846</v>
      </c>
      <c r="C745" s="325">
        <v>63</v>
      </c>
      <c r="E745" s="274">
        <v>43840</v>
      </c>
      <c r="H745" s="334"/>
      <c r="I745" s="424"/>
      <c r="J745" s="61"/>
      <c r="K745" s="61"/>
      <c r="L745" s="61"/>
      <c r="M745" s="61"/>
      <c r="N745" s="61"/>
      <c r="O745" s="61"/>
      <c r="P745" s="61"/>
      <c r="Q745" s="61"/>
    </row>
    <row r="746" spans="1:17" ht="12.75" customHeight="1">
      <c r="B746" s="274">
        <f t="shared" si="171"/>
        <v>43853</v>
      </c>
      <c r="C746" s="325">
        <v>63</v>
      </c>
      <c r="H746" s="334"/>
      <c r="I746" s="424"/>
      <c r="J746" s="61"/>
      <c r="K746" s="61"/>
      <c r="L746" s="61"/>
      <c r="M746" s="61"/>
      <c r="N746" s="61"/>
      <c r="O746" s="61"/>
      <c r="P746" s="61"/>
      <c r="Q746" s="61"/>
    </row>
    <row r="747" spans="1:17" ht="12.75" customHeight="1">
      <c r="B747" s="274">
        <f t="shared" si="171"/>
        <v>43860</v>
      </c>
      <c r="C747" s="325">
        <v>63</v>
      </c>
      <c r="E747" s="274"/>
      <c r="H747" s="61"/>
      <c r="I747" s="61"/>
      <c r="J747" s="61"/>
      <c r="K747" s="61"/>
      <c r="L747" s="61"/>
      <c r="M747" s="61"/>
      <c r="N747" s="61"/>
      <c r="O747" s="61"/>
      <c r="P747" s="61"/>
      <c r="Q747" s="61"/>
    </row>
    <row r="748" spans="1:17" ht="12.75" customHeight="1">
      <c r="B748" s="274">
        <f t="shared" si="171"/>
        <v>43867</v>
      </c>
      <c r="C748" s="325">
        <v>63</v>
      </c>
      <c r="E748" s="312"/>
      <c r="H748" s="61"/>
      <c r="I748" s="61"/>
      <c r="J748" s="61"/>
      <c r="K748" s="61"/>
      <c r="L748" s="61"/>
      <c r="M748" s="61"/>
      <c r="N748" s="61"/>
      <c r="O748" s="61"/>
      <c r="P748" s="61"/>
      <c r="Q748" s="61"/>
    </row>
    <row r="749" spans="1:17" ht="12.75" customHeight="1">
      <c r="B749" s="274">
        <f t="shared" si="171"/>
        <v>43874</v>
      </c>
      <c r="C749" s="325">
        <v>62</v>
      </c>
      <c r="E749" s="274">
        <v>43872</v>
      </c>
      <c r="H749" s="61"/>
      <c r="I749" s="61"/>
      <c r="J749" s="61"/>
      <c r="K749" s="61"/>
      <c r="L749" s="61"/>
      <c r="M749" s="61"/>
      <c r="N749" s="61"/>
      <c r="O749" s="61"/>
      <c r="P749" s="61"/>
      <c r="Q749" s="61"/>
    </row>
    <row r="750" spans="1:17" ht="12.75" customHeight="1">
      <c r="B750" s="274">
        <f t="shared" si="171"/>
        <v>43881</v>
      </c>
      <c r="C750" s="325">
        <v>62</v>
      </c>
      <c r="H750" s="61"/>
      <c r="I750" s="61"/>
      <c r="J750" s="61"/>
      <c r="K750" s="61"/>
      <c r="L750" s="61"/>
      <c r="M750" s="61"/>
      <c r="N750" s="61"/>
      <c r="O750" s="61"/>
      <c r="P750" s="61"/>
      <c r="Q750" s="61"/>
    </row>
    <row r="751" spans="1:17" ht="12.75" customHeight="1">
      <c r="B751" s="274">
        <f t="shared" si="171"/>
        <v>43888</v>
      </c>
      <c r="C751" s="325">
        <v>62</v>
      </c>
      <c r="E751" s="274"/>
      <c r="H751" s="61"/>
      <c r="I751" s="61"/>
      <c r="J751" s="61"/>
      <c r="K751" s="61"/>
      <c r="L751" s="61"/>
      <c r="M751" s="61"/>
      <c r="N751" s="61"/>
      <c r="O751" s="61"/>
      <c r="P751" s="61"/>
      <c r="Q751" s="61"/>
    </row>
    <row r="752" spans="1:17" ht="12.75" customHeight="1">
      <c r="B752" s="274">
        <f t="shared" si="171"/>
        <v>43895</v>
      </c>
      <c r="C752" s="325">
        <v>60</v>
      </c>
      <c r="E752" s="312">
        <v>43900</v>
      </c>
      <c r="H752" s="61"/>
      <c r="I752" s="61"/>
      <c r="J752" s="61"/>
      <c r="K752" s="61"/>
      <c r="L752" s="61"/>
      <c r="M752" s="61"/>
      <c r="N752" s="61"/>
      <c r="O752" s="61"/>
      <c r="P752" s="61"/>
      <c r="Q752" s="61"/>
    </row>
    <row r="753" spans="2:17" ht="12.75" customHeight="1">
      <c r="B753" s="274">
        <f t="shared" si="171"/>
        <v>43902</v>
      </c>
      <c r="C753" s="325">
        <v>60</v>
      </c>
      <c r="E753" s="274"/>
      <c r="H753" s="61"/>
      <c r="I753" s="61"/>
      <c r="J753" s="61"/>
      <c r="K753" s="61"/>
      <c r="L753" s="61"/>
      <c r="M753" s="61"/>
      <c r="N753" s="61"/>
      <c r="O753" s="61"/>
      <c r="P753" s="61"/>
      <c r="Q753" s="61"/>
    </row>
    <row r="754" spans="2:17" ht="12.75" customHeight="1">
      <c r="B754" s="274">
        <f t="shared" si="171"/>
        <v>43909</v>
      </c>
      <c r="C754" s="325">
        <v>60</v>
      </c>
      <c r="H754" s="61"/>
      <c r="I754" s="61"/>
      <c r="J754" s="61"/>
      <c r="K754" s="61"/>
      <c r="L754" s="61"/>
      <c r="M754" s="61"/>
      <c r="N754" s="61"/>
      <c r="O754" s="61"/>
      <c r="P754" s="61"/>
      <c r="Q754" s="61"/>
    </row>
    <row r="755" spans="2:17" ht="12.75" customHeight="1">
      <c r="B755" s="274">
        <f t="shared" si="171"/>
        <v>43916</v>
      </c>
      <c r="C755" s="325">
        <v>60</v>
      </c>
      <c r="H755" s="61"/>
      <c r="I755" s="61"/>
      <c r="J755" s="61"/>
      <c r="K755" s="61"/>
      <c r="L755" s="61"/>
      <c r="M755" s="61"/>
      <c r="N755" s="61"/>
      <c r="O755" s="61"/>
      <c r="P755" s="61"/>
      <c r="Q755" s="61"/>
    </row>
    <row r="756" spans="2:17" ht="12.75" customHeight="1">
      <c r="B756" s="274">
        <f t="shared" si="171"/>
        <v>43923</v>
      </c>
      <c r="C756" s="325">
        <v>60</v>
      </c>
      <c r="E756" s="274"/>
      <c r="H756" s="61"/>
      <c r="I756" s="61"/>
      <c r="J756" s="61"/>
      <c r="K756" s="61"/>
      <c r="L756" s="61"/>
      <c r="M756" s="61"/>
      <c r="N756" s="61"/>
      <c r="O756" s="61"/>
      <c r="P756" s="61"/>
      <c r="Q756" s="61"/>
    </row>
    <row r="757" spans="2:17" ht="12.75" customHeight="1">
      <c r="B757" s="274">
        <f t="shared" si="171"/>
        <v>43930</v>
      </c>
      <c r="C757" s="273">
        <v>59</v>
      </c>
      <c r="E757" s="274">
        <v>43933</v>
      </c>
      <c r="H757" s="61"/>
      <c r="I757" s="61"/>
      <c r="J757" s="61"/>
      <c r="K757" s="61"/>
      <c r="L757" s="61"/>
      <c r="M757" s="61"/>
      <c r="N757" s="61"/>
      <c r="O757" s="61"/>
      <c r="P757" s="61"/>
      <c r="Q757" s="61"/>
    </row>
    <row r="758" spans="2:17" ht="12.75" customHeight="1">
      <c r="B758" s="274">
        <f t="shared" si="171"/>
        <v>43937</v>
      </c>
      <c r="C758" s="273">
        <v>59</v>
      </c>
      <c r="E758" s="274"/>
      <c r="H758" s="61"/>
      <c r="I758" s="61"/>
      <c r="J758" s="61"/>
      <c r="K758" s="61"/>
      <c r="L758" s="61"/>
      <c r="M758" s="61"/>
      <c r="N758" s="61"/>
      <c r="O758" s="61"/>
      <c r="P758" s="61"/>
      <c r="Q758" s="61"/>
    </row>
    <row r="759" spans="2:17" ht="12.75" customHeight="1">
      <c r="B759" s="274">
        <f t="shared" si="171"/>
        <v>43944</v>
      </c>
      <c r="C759" s="273">
        <v>59</v>
      </c>
      <c r="H759" s="61"/>
      <c r="I759" s="61"/>
      <c r="J759" s="61"/>
      <c r="K759" s="61"/>
      <c r="L759" s="61"/>
      <c r="M759" s="61"/>
      <c r="N759" s="61"/>
      <c r="O759" s="61"/>
      <c r="P759" s="61"/>
      <c r="Q759" s="61"/>
    </row>
    <row r="760" spans="2:17" ht="12.75" customHeight="1">
      <c r="B760" s="274">
        <f t="shared" si="171"/>
        <v>43951</v>
      </c>
      <c r="C760" s="273">
        <v>59</v>
      </c>
      <c r="H760" s="61"/>
      <c r="I760" s="61"/>
      <c r="J760" s="61"/>
      <c r="K760" s="61"/>
      <c r="L760" s="61"/>
      <c r="M760" s="61"/>
      <c r="N760" s="61"/>
      <c r="O760" s="61"/>
      <c r="P760" s="61"/>
      <c r="Q760" s="61"/>
    </row>
    <row r="761" spans="2:17" ht="12.75" customHeight="1">
      <c r="B761" s="274">
        <f t="shared" si="171"/>
        <v>43958</v>
      </c>
      <c r="C761" s="273">
        <v>59</v>
      </c>
      <c r="H761" s="61"/>
      <c r="I761" s="61"/>
      <c r="J761" s="61"/>
      <c r="K761" s="61"/>
      <c r="L761" s="61"/>
      <c r="M761" s="61"/>
      <c r="N761" s="61"/>
      <c r="O761" s="61"/>
      <c r="P761" s="61"/>
      <c r="Q761" s="61"/>
    </row>
    <row r="762" spans="2:17" ht="12.75" customHeight="1">
      <c r="B762" s="274">
        <f t="shared" si="171"/>
        <v>43965</v>
      </c>
      <c r="C762" s="273"/>
      <c r="H762" s="61"/>
      <c r="I762" s="61"/>
      <c r="J762" s="61"/>
      <c r="K762" s="61"/>
      <c r="L762" s="61"/>
      <c r="M762" s="61"/>
      <c r="N762" s="61"/>
      <c r="O762" s="61"/>
      <c r="P762" s="61"/>
      <c r="Q762" s="61"/>
    </row>
    <row r="763" spans="2:17" ht="12.75" customHeight="1">
      <c r="B763" s="274">
        <f t="shared" si="171"/>
        <v>43972</v>
      </c>
      <c r="C763" s="273"/>
      <c r="H763" s="61"/>
      <c r="I763" s="61"/>
      <c r="J763" s="61"/>
      <c r="K763" s="61"/>
      <c r="L763" s="61"/>
      <c r="M763" s="61"/>
      <c r="N763" s="61"/>
      <c r="O763" s="61"/>
      <c r="P763" s="61"/>
      <c r="Q763" s="61"/>
    </row>
    <row r="764" spans="2:17" ht="12.75" customHeight="1">
      <c r="B764" s="274">
        <f t="shared" si="171"/>
        <v>43979</v>
      </c>
      <c r="C764" s="273"/>
      <c r="H764" s="61"/>
      <c r="I764" s="61"/>
      <c r="J764" s="61"/>
      <c r="K764" s="61"/>
      <c r="L764" s="61"/>
      <c r="M764" s="61"/>
      <c r="N764" s="61"/>
      <c r="O764" s="61"/>
      <c r="P764" s="61"/>
      <c r="Q764" s="61"/>
    </row>
    <row r="765" spans="2:17" ht="12.75" customHeight="1">
      <c r="B765" s="274">
        <f t="shared" si="171"/>
        <v>43986</v>
      </c>
      <c r="C765" s="273"/>
      <c r="H765" s="61"/>
      <c r="I765" s="61"/>
      <c r="J765" s="61"/>
      <c r="K765" s="61"/>
      <c r="L765" s="61"/>
      <c r="M765" s="61"/>
      <c r="N765" s="61"/>
      <c r="O765" s="61"/>
      <c r="P765" s="61"/>
      <c r="Q765" s="61"/>
    </row>
    <row r="766" spans="2:17" ht="12.75" customHeight="1">
      <c r="B766" s="274">
        <f t="shared" si="171"/>
        <v>43993</v>
      </c>
      <c r="C766" s="273"/>
      <c r="H766" s="61"/>
      <c r="I766" s="61"/>
      <c r="J766" s="61"/>
      <c r="K766" s="61"/>
      <c r="L766" s="61"/>
      <c r="M766" s="61"/>
      <c r="N766" s="61"/>
      <c r="O766" s="61"/>
      <c r="P766" s="61"/>
      <c r="Q766" s="61"/>
    </row>
    <row r="767" spans="2:17" ht="12.75" customHeight="1">
      <c r="B767" s="274">
        <f t="shared" si="171"/>
        <v>44000</v>
      </c>
      <c r="C767" s="273"/>
      <c r="H767" s="61"/>
      <c r="I767" s="61"/>
      <c r="J767" s="61"/>
      <c r="K767" s="61"/>
      <c r="L767" s="61"/>
      <c r="M767" s="61"/>
      <c r="N767" s="61"/>
      <c r="O767" s="61"/>
      <c r="P767" s="61"/>
      <c r="Q767" s="61"/>
    </row>
    <row r="768" spans="2:17" ht="12.75" customHeight="1">
      <c r="B768" s="274">
        <f t="shared" si="171"/>
        <v>44007</v>
      </c>
      <c r="C768" s="273"/>
      <c r="H768" s="61"/>
      <c r="I768" s="61"/>
      <c r="J768" s="61"/>
      <c r="K768" s="61"/>
      <c r="L768" s="61"/>
      <c r="M768" s="61"/>
      <c r="N768" s="61"/>
      <c r="O768" s="61"/>
      <c r="P768" s="61"/>
      <c r="Q768" s="61"/>
    </row>
    <row r="769" spans="1:17" ht="12.75" customHeight="1">
      <c r="B769" s="274">
        <f t="shared" si="171"/>
        <v>44014</v>
      </c>
      <c r="C769" s="273"/>
      <c r="H769" s="61"/>
      <c r="I769" s="61"/>
      <c r="J769" s="61"/>
      <c r="K769" s="61"/>
      <c r="L769" s="61"/>
      <c r="M769" s="61"/>
      <c r="N769" s="61"/>
      <c r="O769" s="61"/>
      <c r="P769" s="61"/>
      <c r="Q769" s="61"/>
    </row>
    <row r="770" spans="1:17" ht="12.75" customHeight="1">
      <c r="B770" s="274">
        <f t="shared" si="171"/>
        <v>44021</v>
      </c>
      <c r="C770" s="273"/>
      <c r="H770" s="61"/>
      <c r="I770" s="61"/>
      <c r="J770" s="61"/>
      <c r="K770" s="61"/>
      <c r="L770" s="61"/>
      <c r="M770" s="61"/>
      <c r="N770" s="61"/>
      <c r="O770" s="61"/>
      <c r="P770" s="61"/>
      <c r="Q770" s="61"/>
    </row>
    <row r="771" spans="1:17" ht="12.75" customHeight="1">
      <c r="B771" s="274">
        <f t="shared" si="171"/>
        <v>44028</v>
      </c>
      <c r="C771" s="273"/>
      <c r="H771" s="61"/>
      <c r="I771" s="61"/>
      <c r="J771" s="61"/>
      <c r="K771" s="61"/>
      <c r="L771" s="61"/>
      <c r="M771" s="61"/>
      <c r="N771" s="61"/>
      <c r="O771" s="61"/>
      <c r="P771" s="61"/>
      <c r="Q771" s="61"/>
    </row>
    <row r="772" spans="1:17" ht="12.75" customHeight="1">
      <c r="B772" s="274">
        <f t="shared" si="171"/>
        <v>44035</v>
      </c>
      <c r="C772" s="273"/>
      <c r="H772" s="61"/>
      <c r="I772" s="61"/>
      <c r="J772" s="61"/>
      <c r="K772" s="61"/>
      <c r="L772" s="61"/>
      <c r="M772" s="61"/>
      <c r="N772" s="61"/>
      <c r="O772" s="61"/>
      <c r="P772" s="61"/>
      <c r="Q772" s="61"/>
    </row>
    <row r="773" spans="1:17" ht="12.75" customHeight="1">
      <c r="B773" s="274"/>
      <c r="C773" s="273"/>
      <c r="H773" s="61"/>
      <c r="I773" s="61"/>
      <c r="J773" s="61"/>
      <c r="K773" s="61"/>
      <c r="L773" s="61"/>
      <c r="M773" s="61"/>
      <c r="N773" s="61"/>
      <c r="O773" s="61"/>
      <c r="P773" s="61"/>
      <c r="Q773" s="61"/>
    </row>
    <row r="774" spans="1:17" ht="12.75" customHeight="1" thickBot="1">
      <c r="A774" s="220"/>
      <c r="B774" s="297"/>
      <c r="C774" s="311"/>
      <c r="D774" s="10"/>
      <c r="E774" s="10"/>
      <c r="H774" s="61"/>
      <c r="I774" s="61"/>
      <c r="J774" s="61"/>
      <c r="K774" s="61"/>
      <c r="L774" s="61"/>
      <c r="M774" s="61"/>
      <c r="N774" s="61"/>
      <c r="O774" s="61"/>
      <c r="P774" s="61"/>
      <c r="Q774" s="61"/>
    </row>
    <row r="775" spans="1:17" ht="12.75" customHeight="1">
      <c r="A775" s="212" t="s">
        <v>333</v>
      </c>
      <c r="B775" s="61"/>
      <c r="C775" s="61"/>
      <c r="D775" s="61"/>
      <c r="E775" s="61"/>
      <c r="F775" s="51"/>
      <c r="G775" s="234"/>
      <c r="H775" s="61"/>
      <c r="I775" s="61"/>
      <c r="J775" s="61"/>
      <c r="K775" s="61"/>
      <c r="L775" s="61"/>
      <c r="M775" s="61"/>
      <c r="N775" s="61"/>
      <c r="O775" s="61"/>
      <c r="P775" s="61"/>
      <c r="Q775" s="61"/>
    </row>
    <row r="776" spans="1:17" ht="12.75" customHeight="1">
      <c r="A776" s="212" t="s">
        <v>214</v>
      </c>
      <c r="B776" s="61"/>
      <c r="C776" s="61"/>
      <c r="D776" s="61"/>
      <c r="E776" s="61"/>
      <c r="F776" s="51"/>
      <c r="G776" s="235"/>
      <c r="H776" s="61"/>
      <c r="I776" s="61"/>
      <c r="J776" s="61"/>
      <c r="K776" s="61"/>
      <c r="L776" s="61"/>
      <c r="M776" s="61"/>
      <c r="N776" s="61"/>
      <c r="O776" s="61"/>
      <c r="P776" s="61"/>
      <c r="Q776" s="61"/>
    </row>
    <row r="777" spans="1:17" ht="12.75" customHeight="1">
      <c r="H777" s="61"/>
      <c r="I777" s="61"/>
      <c r="J777" s="61"/>
      <c r="K777" s="61"/>
      <c r="L777" s="61"/>
      <c r="M777" s="61"/>
      <c r="N777" s="61"/>
      <c r="O777" s="61"/>
      <c r="P777" s="61"/>
      <c r="Q777" s="61"/>
    </row>
    <row r="778" spans="1:17" ht="12.75" customHeight="1">
      <c r="H778" s="61"/>
      <c r="I778" s="61"/>
      <c r="J778" s="61"/>
      <c r="K778" s="61"/>
      <c r="L778" s="61"/>
      <c r="M778" s="61"/>
      <c r="N778" s="61"/>
      <c r="O778" s="61"/>
      <c r="P778" s="61"/>
      <c r="Q778" s="61"/>
    </row>
    <row r="779" spans="1:17" ht="12.75" customHeight="1">
      <c r="H779" s="61"/>
      <c r="I779" s="61"/>
      <c r="J779" s="61"/>
      <c r="K779" s="61"/>
      <c r="L779" s="61"/>
      <c r="M779" s="61"/>
      <c r="N779" s="61"/>
      <c r="O779" s="61"/>
      <c r="P779" s="61"/>
      <c r="Q779" s="61"/>
    </row>
    <row r="780" spans="1:17" ht="12.75" customHeight="1">
      <c r="H780" s="61"/>
      <c r="I780" s="61"/>
      <c r="J780" s="61"/>
      <c r="K780" s="61"/>
      <c r="L780" s="61"/>
      <c r="M780" s="61"/>
      <c r="N780" s="61"/>
      <c r="O780" s="61"/>
      <c r="P780" s="61"/>
      <c r="Q780" s="61"/>
    </row>
    <row r="781" spans="1:17" ht="12.75" customHeight="1">
      <c r="H781" s="61"/>
      <c r="I781" s="61"/>
      <c r="J781" s="61"/>
      <c r="K781" s="61"/>
      <c r="L781" s="61"/>
      <c r="M781" s="61"/>
      <c r="N781" s="61"/>
      <c r="O781" s="61"/>
      <c r="P781" s="61"/>
      <c r="Q781" s="61"/>
    </row>
    <row r="782" spans="1:17" ht="12.75" customHeight="1">
      <c r="H782" s="61"/>
      <c r="I782" s="61"/>
      <c r="J782" s="61"/>
      <c r="K782" s="61"/>
      <c r="L782" s="61"/>
      <c r="M782" s="61"/>
      <c r="N782" s="61"/>
      <c r="O782" s="61"/>
      <c r="P782" s="61"/>
      <c r="Q782" s="61"/>
    </row>
    <row r="783" spans="1:17" ht="12.75" customHeight="1">
      <c r="H783" s="61"/>
      <c r="I783" s="61"/>
      <c r="J783" s="61"/>
      <c r="K783" s="61"/>
      <c r="L783" s="61"/>
      <c r="M783" s="61"/>
      <c r="N783" s="61"/>
      <c r="O783" s="61"/>
      <c r="P783" s="61"/>
      <c r="Q783" s="61"/>
    </row>
    <row r="784" spans="1:17" ht="12.75" customHeight="1">
      <c r="G784" s="237"/>
      <c r="H784" s="51"/>
      <c r="I784" s="51"/>
      <c r="J784" s="61"/>
      <c r="K784" s="61"/>
      <c r="L784" s="61"/>
      <c r="M784" s="61"/>
      <c r="N784" s="61"/>
      <c r="O784" s="61"/>
      <c r="P784" s="61"/>
      <c r="Q784" s="61"/>
    </row>
    <row r="785" spans="1:17" ht="12.75" customHeight="1">
      <c r="G785" s="237"/>
      <c r="H785" s="51"/>
      <c r="I785" s="51"/>
      <c r="J785" s="51"/>
      <c r="K785" s="61"/>
      <c r="L785" s="61"/>
      <c r="M785" s="61"/>
      <c r="N785" s="61"/>
      <c r="O785" s="61"/>
      <c r="P785" s="61"/>
      <c r="Q785" s="61"/>
    </row>
    <row r="786" spans="1:17" ht="12.75" customHeight="1">
      <c r="G786" s="237"/>
      <c r="H786" s="51"/>
      <c r="I786" s="51"/>
      <c r="J786" s="51"/>
      <c r="K786" s="61"/>
      <c r="L786" s="61"/>
      <c r="M786" s="61"/>
      <c r="N786" s="61"/>
      <c r="O786" s="61"/>
      <c r="P786" s="61"/>
      <c r="Q786" s="61"/>
    </row>
    <row r="787" spans="1:17" ht="12.75" customHeight="1">
      <c r="A787" s="51"/>
      <c r="B787" s="51"/>
      <c r="C787" s="51"/>
      <c r="D787" s="51"/>
      <c r="E787" s="51"/>
      <c r="F787" s="61"/>
      <c r="G787" s="61"/>
      <c r="H787" s="61"/>
      <c r="I787" s="61"/>
      <c r="J787" s="61"/>
      <c r="K787" s="61"/>
      <c r="L787" s="61"/>
      <c r="M787" s="61"/>
      <c r="N787" s="61"/>
      <c r="O787" s="61"/>
      <c r="P787" s="61"/>
      <c r="Q787" s="61"/>
    </row>
    <row r="788" spans="1:17" ht="12.75" customHeight="1">
      <c r="A788" s="180"/>
      <c r="B788" s="61"/>
      <c r="C788" s="61"/>
      <c r="D788" s="61"/>
      <c r="E788" s="61"/>
      <c r="F788" s="61"/>
      <c r="G788" s="61"/>
      <c r="H788" s="61"/>
      <c r="I788" s="61"/>
      <c r="J788" s="61"/>
      <c r="K788" s="61"/>
      <c r="L788" s="61"/>
      <c r="M788" s="61"/>
      <c r="N788" s="61"/>
      <c r="O788" s="61"/>
      <c r="P788" s="61"/>
      <c r="Q788" s="61"/>
    </row>
    <row r="789" spans="1:17" ht="14.25" customHeight="1">
      <c r="A789" s="667"/>
      <c r="B789" s="668"/>
      <c r="C789" s="668"/>
      <c r="D789" s="668"/>
      <c r="E789" s="668"/>
      <c r="F789" s="668"/>
      <c r="G789" s="59"/>
      <c r="H789" s="51"/>
      <c r="I789" s="51"/>
      <c r="J789" s="61"/>
      <c r="K789" s="61"/>
      <c r="L789" s="61"/>
      <c r="M789" s="61"/>
      <c r="N789" s="61"/>
      <c r="O789" s="61"/>
      <c r="P789" s="61"/>
      <c r="Q789" s="61"/>
    </row>
    <row r="790" spans="1:17" ht="12.75" customHeight="1">
      <c r="A790" s="664"/>
      <c r="B790" s="375"/>
      <c r="C790" s="666"/>
      <c r="D790" s="666"/>
      <c r="E790" s="411"/>
      <c r="F790" s="322"/>
      <c r="G790" s="51"/>
      <c r="H790" s="51"/>
      <c r="I790" s="51"/>
      <c r="J790" s="61"/>
      <c r="K790" s="61"/>
      <c r="L790" s="61"/>
      <c r="M790" s="61"/>
      <c r="N790" s="61"/>
      <c r="O790" s="61"/>
      <c r="P790" s="61"/>
      <c r="Q790" s="61"/>
    </row>
    <row r="791" spans="1:17" ht="14.25" customHeight="1">
      <c r="A791" s="665"/>
      <c r="B791" s="375"/>
      <c r="C791" s="666"/>
      <c r="D791" s="666"/>
      <c r="E791" s="412"/>
      <c r="F791" s="413"/>
      <c r="G791" s="51"/>
      <c r="H791" s="51"/>
      <c r="I791" s="51"/>
      <c r="J791" s="61"/>
      <c r="K791" s="61"/>
      <c r="L791" s="61"/>
      <c r="M791" s="61"/>
      <c r="N791" s="61"/>
      <c r="O791" s="61"/>
      <c r="P791" s="61"/>
      <c r="Q791" s="61"/>
    </row>
    <row r="792" spans="1:17" ht="12.75" customHeight="1">
      <c r="A792" s="322"/>
      <c r="B792" s="649"/>
      <c r="C792" s="650"/>
      <c r="D792" s="650"/>
      <c r="E792" s="650"/>
      <c r="F792" s="650"/>
      <c r="G792" s="51"/>
      <c r="H792" s="51"/>
      <c r="I792" s="51"/>
      <c r="J792" s="61"/>
      <c r="K792" s="61"/>
      <c r="L792" s="61"/>
      <c r="M792" s="61"/>
      <c r="N792" s="61"/>
      <c r="O792" s="61"/>
      <c r="P792" s="61"/>
      <c r="Q792" s="61"/>
    </row>
    <row r="793" spans="1:17" ht="12.75" customHeight="1">
      <c r="A793" s="321"/>
      <c r="B793" s="318"/>
      <c r="C793" s="318"/>
      <c r="D793" s="318"/>
      <c r="E793" s="318"/>
      <c r="F793" s="322"/>
      <c r="G793" s="51"/>
      <c r="H793" s="51"/>
      <c r="I793" s="51"/>
      <c r="J793" s="61"/>
      <c r="K793" s="61"/>
      <c r="L793" s="61"/>
      <c r="M793" s="61"/>
      <c r="N793" s="61"/>
      <c r="O793" s="61"/>
      <c r="P793" s="61"/>
      <c r="Q793" s="61"/>
    </row>
    <row r="794" spans="1:17" ht="12.75" customHeight="1">
      <c r="A794" s="321"/>
      <c r="B794" s="318"/>
      <c r="C794" s="318"/>
      <c r="D794" s="318"/>
      <c r="E794" s="318"/>
      <c r="F794" s="322"/>
      <c r="G794" s="51"/>
      <c r="H794" s="51"/>
      <c r="I794" s="51"/>
      <c r="J794" s="61"/>
      <c r="K794" s="61"/>
      <c r="L794" s="61"/>
      <c r="M794" s="61"/>
      <c r="N794" s="61"/>
      <c r="O794" s="61"/>
      <c r="P794" s="61"/>
      <c r="Q794" s="61"/>
    </row>
    <row r="795" spans="1:17" ht="12.75" customHeight="1">
      <c r="A795" s="321"/>
      <c r="B795" s="318"/>
      <c r="C795" s="318"/>
      <c r="D795" s="318"/>
      <c r="E795" s="318"/>
      <c r="F795" s="322"/>
      <c r="G795" s="51"/>
      <c r="H795" s="51"/>
      <c r="I795" s="51"/>
      <c r="J795" s="61"/>
      <c r="K795" s="61"/>
      <c r="L795" s="61"/>
      <c r="M795" s="61"/>
      <c r="N795" s="61"/>
      <c r="O795" s="61"/>
      <c r="P795" s="61"/>
      <c r="Q795" s="61"/>
    </row>
    <row r="796" spans="1:17" ht="12.75" customHeight="1">
      <c r="A796" s="321"/>
      <c r="B796" s="318"/>
      <c r="C796" s="318"/>
      <c r="D796" s="318"/>
      <c r="E796" s="318"/>
      <c r="F796" s="322"/>
      <c r="G796" s="280"/>
      <c r="H796" s="51"/>
      <c r="I796" s="51"/>
      <c r="J796" s="61"/>
      <c r="K796" s="61"/>
      <c r="L796" s="61"/>
      <c r="M796" s="61"/>
      <c r="N796" s="61"/>
      <c r="O796" s="61"/>
      <c r="P796" s="61"/>
      <c r="Q796" s="61"/>
    </row>
    <row r="797" spans="1:17" ht="12.75" customHeight="1">
      <c r="A797" s="321"/>
      <c r="B797" s="318"/>
      <c r="C797" s="318"/>
      <c r="D797" s="318"/>
      <c r="E797" s="318"/>
      <c r="F797" s="322"/>
      <c r="G797" s="51"/>
      <c r="H797" s="51"/>
      <c r="I797" s="51"/>
      <c r="J797" s="61"/>
      <c r="K797" s="61"/>
      <c r="L797" s="61"/>
      <c r="M797" s="61"/>
      <c r="N797" s="61"/>
      <c r="O797" s="61"/>
      <c r="P797" s="61"/>
      <c r="Q797" s="61"/>
    </row>
    <row r="798" spans="1:17" ht="12.75" customHeight="1">
      <c r="A798" s="321"/>
      <c r="B798" s="318"/>
      <c r="C798" s="318"/>
      <c r="D798" s="318"/>
      <c r="E798" s="318"/>
      <c r="F798" s="322"/>
      <c r="G798" s="51"/>
      <c r="H798" s="51"/>
      <c r="I798" s="51"/>
      <c r="J798" s="61"/>
      <c r="K798" s="61"/>
      <c r="L798" s="61"/>
      <c r="M798" s="61"/>
      <c r="N798" s="61"/>
      <c r="O798" s="61"/>
      <c r="P798" s="61"/>
      <c r="Q798" s="61"/>
    </row>
    <row r="799" spans="1:17" ht="12.75" customHeight="1">
      <c r="A799" s="321"/>
      <c r="B799" s="318"/>
      <c r="C799" s="318"/>
      <c r="D799" s="318"/>
      <c r="E799" s="318"/>
      <c r="F799" s="322"/>
      <c r="G799" s="51"/>
      <c r="H799" s="51"/>
      <c r="I799" s="51"/>
      <c r="J799" s="61"/>
      <c r="K799" s="61"/>
      <c r="L799" s="61"/>
      <c r="M799" s="61"/>
      <c r="N799" s="61"/>
      <c r="O799" s="61"/>
      <c r="P799" s="61"/>
      <c r="Q799" s="61"/>
    </row>
    <row r="800" spans="1:17" ht="12.75" customHeight="1">
      <c r="A800" s="321"/>
      <c r="B800" s="318"/>
      <c r="C800" s="318"/>
      <c r="D800" s="318"/>
      <c r="E800" s="318"/>
      <c r="F800" s="36"/>
    </row>
    <row r="801" spans="1:6" ht="12.75" customHeight="1">
      <c r="A801" s="321"/>
      <c r="B801" s="318"/>
      <c r="C801" s="318"/>
      <c r="D801" s="318"/>
      <c r="E801" s="318"/>
      <c r="F801" s="36"/>
    </row>
    <row r="802" spans="1:6" ht="12.75" customHeight="1">
      <c r="A802" s="321"/>
      <c r="B802" s="318"/>
      <c r="C802" s="318"/>
      <c r="D802" s="318"/>
      <c r="E802" s="318"/>
      <c r="F802" s="36"/>
    </row>
    <row r="803" spans="1:6" ht="12.75" customHeight="1">
      <c r="A803" s="321"/>
      <c r="B803" s="318"/>
      <c r="C803" s="318"/>
      <c r="D803" s="318"/>
      <c r="E803" s="318"/>
      <c r="F803" s="36"/>
    </row>
    <row r="804" spans="1:6" ht="12.75" customHeight="1">
      <c r="A804" s="321"/>
      <c r="B804" s="318"/>
      <c r="C804" s="318"/>
      <c r="D804" s="318"/>
      <c r="E804" s="318"/>
      <c r="F804" s="36"/>
    </row>
    <row r="805" spans="1:6">
      <c r="A805" s="321"/>
      <c r="B805" s="318"/>
      <c r="C805" s="318"/>
      <c r="D805" s="36"/>
      <c r="E805" s="36"/>
      <c r="F805" s="376"/>
    </row>
    <row r="806" spans="1:6">
      <c r="A806" s="321"/>
      <c r="B806" s="36"/>
      <c r="C806" s="318"/>
      <c r="D806" s="36"/>
      <c r="E806" s="36"/>
      <c r="F806" s="376"/>
    </row>
    <row r="807" spans="1:6">
      <c r="A807" s="321"/>
      <c r="B807" s="36"/>
      <c r="C807" s="318"/>
      <c r="D807" s="36"/>
      <c r="E807" s="36"/>
      <c r="F807" s="376"/>
    </row>
    <row r="808" spans="1:6">
      <c r="A808" s="321"/>
      <c r="B808" s="36"/>
      <c r="C808" s="318"/>
      <c r="D808" s="36"/>
      <c r="E808" s="36"/>
      <c r="F808" s="376"/>
    </row>
    <row r="809" spans="1:6">
      <c r="A809" s="321"/>
      <c r="B809" s="36"/>
      <c r="C809" s="318"/>
      <c r="D809" s="36"/>
      <c r="E809" s="36"/>
      <c r="F809" s="376"/>
    </row>
    <row r="810" spans="1:6">
      <c r="A810" s="11"/>
      <c r="B810" s="11"/>
      <c r="C810" s="11"/>
      <c r="D810" s="11"/>
      <c r="E810" s="11"/>
      <c r="F810" s="11"/>
    </row>
  </sheetData>
  <mergeCells count="58">
    <mergeCell ref="A20:I20"/>
    <mergeCell ref="P565:P566"/>
    <mergeCell ref="B598:B599"/>
    <mergeCell ref="B631:B632"/>
    <mergeCell ref="E631:E632"/>
    <mergeCell ref="A630:L630"/>
    <mergeCell ref="C598:N598"/>
    <mergeCell ref="C600:N600"/>
    <mergeCell ref="C567:N567"/>
    <mergeCell ref="A26:J26"/>
    <mergeCell ref="B527:M527"/>
    <mergeCell ref="B529:M529"/>
    <mergeCell ref="A527:A528"/>
    <mergeCell ref="C565:N565"/>
    <mergeCell ref="B455:B456"/>
    <mergeCell ref="A5:H5"/>
    <mergeCell ref="A6:H6"/>
    <mergeCell ref="A11:L11"/>
    <mergeCell ref="A10:L10"/>
    <mergeCell ref="B184:C184"/>
    <mergeCell ref="D184:E184"/>
    <mergeCell ref="F184:H184"/>
    <mergeCell ref="I184:J184"/>
    <mergeCell ref="B183:M183"/>
    <mergeCell ref="C32:G32"/>
    <mergeCell ref="C110:G110"/>
    <mergeCell ref="A16:J16"/>
    <mergeCell ref="A19:G19"/>
    <mergeCell ref="A22:K22"/>
    <mergeCell ref="A21:H21"/>
    <mergeCell ref="A25:J25"/>
    <mergeCell ref="B705:B706"/>
    <mergeCell ref="E705:E706"/>
    <mergeCell ref="C455:N455"/>
    <mergeCell ref="A790:A791"/>
    <mergeCell ref="D790:D791"/>
    <mergeCell ref="C790:C791"/>
    <mergeCell ref="A789:F789"/>
    <mergeCell ref="A488:A489"/>
    <mergeCell ref="B488:M488"/>
    <mergeCell ref="N488:N489"/>
    <mergeCell ref="B490:N490"/>
    <mergeCell ref="A7:K7"/>
    <mergeCell ref="A12:H12"/>
    <mergeCell ref="A15:I15"/>
    <mergeCell ref="B792:F792"/>
    <mergeCell ref="B187:M187"/>
    <mergeCell ref="B377:N377"/>
    <mergeCell ref="E225:P225"/>
    <mergeCell ref="B418:M418"/>
    <mergeCell ref="E227:P227"/>
    <mergeCell ref="E301:P301"/>
    <mergeCell ref="E303:P303"/>
    <mergeCell ref="B379:N379"/>
    <mergeCell ref="B416:M416"/>
    <mergeCell ref="C457:N457"/>
    <mergeCell ref="L184:M184"/>
    <mergeCell ref="A704:L704"/>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7" location="Data!A185" display="Table 3.  Average monthly closing price for the nearby corn futures contract by marketing year month, marketing years 1975-2003  " xr:uid="{00000000-0004-0000-0600-000002000000}"/>
    <hyperlink ref="A10" location="Data!A228" display="Table 4.  Observed monthly farm price received by week for U.S. corn producers, marketing year 2004/05 (from monthly Agricultural Prices report)" xr:uid="{00000000-0004-0000-0600-000003000000}"/>
    <hyperlink ref="A11" location="Data!A306" display="Table 5.  Observed monthly farm price received by week for U.S. corn producers, marketing year 2003/04 (from monthly Agricultural Prices report)" xr:uid="{00000000-0004-0000-0600-000004000000}"/>
    <hyperlink ref="A12" location="Data!A385" display="Table 6.  Monthly and annual price received by U.S. corn producers, marketing years 1975-2003" xr:uid="{00000000-0004-0000-0600-000005000000}"/>
    <hyperlink ref="A15" location="Data!A426" display="Table 7.  Average monthly basis (farm price received less futures) for U.S. Corn, marketing years 1975-2003 " xr:uid="{00000000-0004-0000-0600-000006000000}"/>
    <hyperlink ref="A16" location="Data!A466" display="Table 8.  5-Year average monthly basis (farm price received less futures), for U.S. corn, marketing years 1980-2003 " xr:uid="{00000000-0004-0000-0600-000007000000}"/>
    <hyperlink ref="A19" location="Data!A502" display="Table 9.  Monthly marketing weights for U.S. corn, marketing years 1975-2003" xr:uid="{00000000-0004-0000-0600-000008000000}"/>
    <hyperlink ref="A21" location="Data!A543" display="Table10.  5-Year average monthly marketing weights for U.S. corn, marketing years 1975-2003  " xr:uid="{00000000-0004-0000-0600-000009000000}"/>
    <hyperlink ref="A25" location="Data!A579" display="Table 11.  WASDE monthly projection of the U.S.farm price received for corn by forecast period, marketing year 2004/05 " xr:uid="{00000000-0004-0000-0600-00000A000000}"/>
    <hyperlink ref="A26" location="Data!A655" display="Table 12.  WASDE monthly projection of the U.S.farm price received for corn by forecast period, marketing year 2003/04 " xr:uid="{00000000-0004-0000-0600-00000B000000}"/>
    <hyperlink ref="A10:K10" location="Data!A238" display="Table 4.  Observed monthly farm price received by week for U.S. corn producers, marketing year 2017/18 (from monthly Agricultural Prices report)" xr:uid="{00000000-0004-0000-0600-00000C000000}"/>
    <hyperlink ref="A11:K11" location="Data!A316" display="Table 5.  Observed monthly farm price received by week for U.S. corn producers, marketing year 2016/17 (from monthly Agricultural Prices report)" xr:uid="{00000000-0004-0000-0600-00000D000000}"/>
    <hyperlink ref="A7:J7" location="Data!A187" display="Table 3.  Average monthly settlement price for the nearby corn futures contract by marketing year month, marketing years 1975-2016" xr:uid="{00000000-0004-0000-0600-00000E000000}"/>
    <hyperlink ref="A5:G5" location="Data!A30" display="Table 1.  Weekly (Thursday) closing price of the nearby corn futures contract, marketing year 2011/12" xr:uid="{00000000-0004-0000-0600-00000F000000}"/>
    <hyperlink ref="A21:G21" location="Data!A513" display="Table 10.  5-year average monthly marketing weights for U.S. upland cotton, marketing years 1975-2018" xr:uid="{00000000-0004-0000-0600-000010000000}"/>
    <hyperlink ref="A25:I25" location="Data!A629" display="Table 11.  WASDE monthly projection of the U.S. farm price received for corn by forecast period, marketing year 2017/18" xr:uid="{00000000-0004-0000-0600-000011000000}"/>
    <hyperlink ref="A26:I26" location="Data!A705" display="Table 12.  WASDE monthly projection of the U.S. farm price received for corn by forecast period, marketing year 2016/17" xr:uid="{00000000-0004-0000-0600-000012000000}"/>
    <hyperlink ref="A12:G12" location="Data!A395" display="Table 6.  Monthly and annual price received by U.S. corn producers, marketing years 1975-2017" xr:uid="{00000000-0004-0000-0600-000013000000}"/>
    <hyperlink ref="A15:H15" location="Data!A444" display="Table 7.  Average monthly basis (farm price received less futures) for U.S. corn, marketing years 1975-2017" xr:uid="{00000000-0004-0000-0600-000014000000}"/>
    <hyperlink ref="A16:I16" location="Data!A493" display="Table 8.  5-year average monthly basis (farm price received less futures), for U.S. corn, marketing years 1980-2018" xr:uid="{00000000-0004-0000-0600-000015000000}"/>
    <hyperlink ref="A19:F19" location="Data!A474" display="Table 9.  Monthly marketing weights for U.S. upland cotton, marketing years 1975-2017" xr:uid="{00000000-0004-0000-0600-000016000000}"/>
    <hyperlink ref="A6:G6" location="Data!A108" display="Table 2.  Weekly (Thursday) settlement price of the nearby corn futures contract, marketing year 2015/16" xr:uid="{00000000-0004-0000-0600-000017000000}"/>
    <hyperlink ref="A5:H5" location="Data!A29" display="         Table 1.  Weekly (Thursday) settlement price of the nearby upland cotton futures contract, marketing year 2018/19" xr:uid="{00000000-0004-0000-0600-000018000000}"/>
    <hyperlink ref="A6:H6" location="Data!A107" display="         Table 2.  Weekly (Thursday) settlement price of the nearby upland cortton futures contract, marketing year 2018/19" xr:uid="{00000000-0004-0000-0600-000019000000}"/>
    <hyperlink ref="A7:K7" location="Data!A183" display="Table 3.  Average monthly settlement price for the nearby upland cotton futures contract by marketing year month, marketing years 1987/88--2019/20" xr:uid="{00000000-0004-0000-0600-00001A000000}"/>
    <hyperlink ref="A15:I15" location="Data!A413" display="         Table 7.  Average monthly basis (farm price received less futures) for U.S. upland cotton, marketing years 1987/88--2019/20" xr:uid="{00000000-0004-0000-0600-00001B000000}"/>
    <hyperlink ref="A10:L10" location="Data!A223" display="Table 4.  Observed monthly farm price received by week for U.S. upland cotton producers, marketing year 2019/20 (from monthly Agricultural Prices report)" xr:uid="{00000000-0004-0000-0600-00001C000000}"/>
    <hyperlink ref="A11:L11" location="Data!A299" display="Table 5.  Observed monthly farm price received by week for U.S. upland cotton producers, marketing year 2018/19 (from monthly Agricultural Prices report)" xr:uid="{00000000-0004-0000-0600-00001D000000}"/>
    <hyperlink ref="A12:H12" location="Data!A375" display="Table 6.  Monthly and annual price received by U.S. upland cotton producers, marketing years 1987/88--2019/20" xr:uid="{00000000-0004-0000-0600-00001E000000}"/>
    <hyperlink ref="A16:J16" location="Data!A451" display="Table 8.  7-year olympic average monthly basis (farm price received less futures), for U.S. upland cotton, marketing years 1994/95--2019/20" xr:uid="{00000000-0004-0000-0600-00001F000000}"/>
    <hyperlink ref="A19:G19" location="Data!A484" display="Table 9.  Monthly marketings for U.S. upland cotton, marketing years 1987/88--2019/20" xr:uid="{00000000-0004-0000-0600-000020000000}"/>
    <hyperlink ref="A22:K22" location="Data!A593" display="Table 12.  Adjusted 7 -year olympic average monthly marketing weights for U.S. upland cotton, marketing years 1987/88--2019/20" xr:uid="{00000000-0004-0000-0600-000021000000}"/>
    <hyperlink ref="A25:J25" location="Data!A626" display="Table 13.  WASDE monthly projection of the U.S. farm price received for upland cotton by forecast period, marketing year 2019/20" xr:uid="{00000000-0004-0000-0600-000022000000}"/>
    <hyperlink ref="A26:J26" location="Data!A700" display="Table 14.  WASDE monthly projection of the U.S. farm price received for upland cotton by forecast period, marketing year 2018/19" xr:uid="{00000000-0004-0000-0600-000023000000}"/>
    <hyperlink ref="A21:H21" location="Data!A560" display="Table 11.  7-year olympic average monthly marketing weights for U.S. upland cotton, marketing years 1994/95--2019/20" xr:uid="{00000000-0004-0000-0600-000024000000}"/>
    <hyperlink ref="A20:I20" location="Data!A522" display="Table 10.  Monthly marketing weights for U.S. upland cotton, marketing years 1987/88-2019/20" xr:uid="{00000000-0004-0000-0600-000025000000}"/>
  </hyperlinks>
  <pageMargins left="0.75" right="0.75" top="1" bottom="1" header="0.5" footer="0.5"/>
  <pageSetup scale="10" orientation="landscape" r:id="rId1"/>
  <headerFooter alignWithMargins="0"/>
  <cellWatches>
    <cellWatch r="AF329"/>
  </cellWatches>
  <ignoredErrors>
    <ignoredError sqref="C568:O59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2020-21 Forecast</vt:lpstr>
      <vt:lpstr>2019-20 Forecast</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cotton</dc:title>
  <dc:subject>agricultural economics</dc:subject>
  <dc:creator>Bonnie LeBeau</dc:creator>
  <cp:keywords>cotton, forecast model, futures prices, season average price, counter-cyclical payments, CCP</cp:keywords>
  <cp:lastModifiedBy>LeBeau, Bonnie - REE-ERS, Kansas City, MO</cp:lastModifiedBy>
  <cp:lastPrinted>2020-02-12T21:12:29Z</cp:lastPrinted>
  <dcterms:created xsi:type="dcterms:W3CDTF">2004-10-01T15:31:32Z</dcterms:created>
  <dcterms:modified xsi:type="dcterms:W3CDTF">2021-10-01T15:43:53Z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