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
    </mc:Choice>
  </mc:AlternateContent>
  <xr:revisionPtr revIDLastSave="0" documentId="13_ncr:1_{BDDBD785-2189-4792-ABC6-CAC8BA473932}" xr6:coauthVersionLast="45" xr6:coauthVersionMax="45" xr10:uidLastSave="{00000000-0000-0000-0000-000000000000}"/>
  <bookViews>
    <workbookView xWindow="-108" yWindow="-108" windowWidth="23256" windowHeight="12576" tabRatio="666" xr2:uid="{00000000-000D-0000-FFFF-FFFF00000000}"/>
  </bookViews>
  <sheets>
    <sheet name="Read Me" sheetId="11" r:id="rId1"/>
    <sheet name="STEC O157 Mean COI 2018" sheetId="13" r:id="rId2"/>
    <sheet name="low 2018" sheetId="14" r:id="rId3"/>
    <sheet name="high 2018" sheetId="15" r:id="rId4"/>
    <sheet name="STEC O157 Assumptions 2018" sheetId="12" r:id="rId5"/>
  </sheets>
  <definedNames>
    <definedName name="_xlnm.Print_Area" localSheetId="4">'STEC O157 Assumptions 2018'!$A$1:$N$54</definedName>
    <definedName name="_xlnm.Print_Area" localSheetId="1">'STEC O157 Mean COI 2018'!$A$1:$M$36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4" l="1"/>
  <c r="K24" i="15"/>
  <c r="L24" i="15"/>
  <c r="M24" i="15"/>
  <c r="L23" i="13" l="1"/>
  <c r="J17" i="15" l="1"/>
  <c r="J16" i="14"/>
  <c r="J16" i="13"/>
  <c r="M22" i="15" l="1"/>
  <c r="L22" i="15"/>
  <c r="K22" i="15"/>
  <c r="J22" i="15"/>
  <c r="I22" i="15"/>
  <c r="G22" i="15"/>
  <c r="F22" i="15"/>
  <c r="K18" i="15"/>
  <c r="M21" i="14"/>
  <c r="L21" i="14"/>
  <c r="K21" i="14"/>
  <c r="J21" i="14"/>
  <c r="I21" i="14"/>
  <c r="G21" i="14"/>
  <c r="F21" i="14"/>
  <c r="K17" i="14"/>
  <c r="H8" i="15"/>
  <c r="H7" i="14"/>
  <c r="M23" i="13"/>
  <c r="K23" i="13"/>
  <c r="M21" i="13"/>
  <c r="L21" i="13"/>
  <c r="K21" i="13"/>
  <c r="J21" i="13"/>
  <c r="I21" i="13"/>
  <c r="G21" i="13"/>
  <c r="F21" i="13"/>
  <c r="K17" i="13"/>
  <c r="H8" i="13"/>
  <c r="M16" i="13"/>
  <c r="L16" i="13"/>
  <c r="K16" i="13"/>
  <c r="I16" i="14"/>
  <c r="M16" i="15"/>
  <c r="L15" i="13"/>
  <c r="K15" i="13"/>
  <c r="J15" i="13"/>
  <c r="I15" i="13"/>
  <c r="G15" i="13"/>
  <c r="M14" i="13"/>
  <c r="L15" i="15"/>
  <c r="K15" i="15"/>
  <c r="J14" i="13"/>
  <c r="I14" i="13"/>
  <c r="G14" i="13"/>
  <c r="M13" i="13"/>
  <c r="L13" i="13"/>
  <c r="K13" i="13"/>
  <c r="J13" i="13"/>
  <c r="I14" i="15"/>
  <c r="G13" i="13"/>
  <c r="F13" i="12"/>
  <c r="J14" i="15" l="1"/>
  <c r="L14" i="13"/>
  <c r="F13" i="14"/>
  <c r="F19" i="14" s="1"/>
  <c r="F25" i="14" s="1"/>
  <c r="I17" i="15"/>
  <c r="I14" i="14"/>
  <c r="M15" i="13"/>
  <c r="M19" i="13" s="1"/>
  <c r="M25" i="13" s="1"/>
  <c r="J14" i="14"/>
  <c r="I16" i="13"/>
  <c r="K14" i="14"/>
  <c r="K17" i="15"/>
  <c r="K16" i="14"/>
  <c r="M15" i="15"/>
  <c r="L14" i="15"/>
  <c r="G15" i="14"/>
  <c r="L17" i="15"/>
  <c r="I13" i="14"/>
  <c r="I15" i="14"/>
  <c r="G13" i="14"/>
  <c r="G15" i="15"/>
  <c r="J16" i="15"/>
  <c r="M17" i="15"/>
  <c r="G16" i="15"/>
  <c r="I13" i="13"/>
  <c r="J13" i="14"/>
  <c r="J15" i="14"/>
  <c r="F14" i="15"/>
  <c r="F20" i="15" s="1"/>
  <c r="F26" i="15" s="1"/>
  <c r="I15" i="15"/>
  <c r="K16" i="15"/>
  <c r="K14" i="15"/>
  <c r="I16" i="15"/>
  <c r="F13" i="13"/>
  <c r="K13" i="14"/>
  <c r="K15" i="14"/>
  <c r="G14" i="15"/>
  <c r="J15" i="15"/>
  <c r="L16" i="15"/>
  <c r="M14" i="15"/>
  <c r="K14" i="13"/>
  <c r="K19" i="13" s="1"/>
  <c r="K25" i="13" s="1"/>
  <c r="G14" i="14"/>
  <c r="J19" i="13"/>
  <c r="J25" i="13" s="1"/>
  <c r="G19" i="13"/>
  <c r="G25" i="13" s="1"/>
  <c r="L19" i="13"/>
  <c r="L25" i="13" s="1"/>
  <c r="L13" i="12"/>
  <c r="K13" i="12"/>
  <c r="J13" i="12"/>
  <c r="I13" i="12"/>
  <c r="H13" i="12"/>
  <c r="G13" i="12"/>
  <c r="F19" i="13" l="1"/>
  <c r="F25" i="13" s="1"/>
  <c r="I19" i="13"/>
  <c r="I25" i="13" s="1"/>
  <c r="E27" i="13" s="1"/>
  <c r="I20" i="15"/>
  <c r="I26" i="15" s="1"/>
  <c r="K19" i="14"/>
  <c r="K25" i="14" s="1"/>
  <c r="J19" i="14"/>
  <c r="J25" i="14" s="1"/>
  <c r="I19" i="14"/>
  <c r="I25" i="14" s="1"/>
  <c r="K20" i="15"/>
  <c r="K26" i="15" s="1"/>
  <c r="J20" i="15"/>
  <c r="J26" i="15" s="1"/>
  <c r="G20" i="15"/>
  <c r="G26" i="15" s="1"/>
  <c r="L20" i="15"/>
  <c r="L26" i="15" s="1"/>
  <c r="M20" i="15"/>
  <c r="M26" i="15" s="1"/>
  <c r="G19" i="14"/>
  <c r="G25" i="14" s="1"/>
  <c r="E27" i="14" l="1"/>
  <c r="E28" i="15"/>
</calcChain>
</file>

<file path=xl/sharedStrings.xml><?xml version="1.0" encoding="utf-8"?>
<sst xmlns="http://schemas.openxmlformats.org/spreadsheetml/2006/main" count="147" uniqueCount="57">
  <si>
    <t>Cost component</t>
  </si>
  <si>
    <t>Number of cases</t>
  </si>
  <si>
    <t>Premature death</t>
  </si>
  <si>
    <t>low</t>
  </si>
  <si>
    <t>mean</t>
  </si>
  <si>
    <t>high</t>
  </si>
  <si>
    <t>low value per death</t>
  </si>
  <si>
    <t>mean value per death</t>
  </si>
  <si>
    <t>high value per death</t>
  </si>
  <si>
    <t>Total</t>
  </si>
  <si>
    <t>Productivity loss per case</t>
  </si>
  <si>
    <t>Hospitalized</t>
  </si>
  <si>
    <t>Not hospitalized</t>
  </si>
  <si>
    <t>Medications</t>
  </si>
  <si>
    <t>Office visits</t>
  </si>
  <si>
    <t>Hospitalization</t>
  </si>
  <si>
    <t>Chronic medical</t>
  </si>
  <si>
    <t>Productivity loss</t>
  </si>
  <si>
    <t>Chronic medical costs</t>
  </si>
  <si>
    <t>Didn't visit physician; recovered</t>
  </si>
  <si>
    <t>Visited physician; recovered</t>
  </si>
  <si>
    <t>Hospitalized, HUS only; recovered</t>
  </si>
  <si>
    <t>Hospitalized, non-HUS; died</t>
  </si>
  <si>
    <t>Hospitalized, HUS; died</t>
  </si>
  <si>
    <t>Total direct medical costs</t>
  </si>
  <si>
    <t>Total costs by outcome</t>
  </si>
  <si>
    <t>1.  HUS is haemolytic uraemic syndrome.</t>
  </si>
  <si>
    <r>
      <t>Hospitalized, non-HUS; recovered</t>
    </r>
    <r>
      <rPr>
        <b/>
        <vertAlign val="superscript"/>
        <sz val="11"/>
        <color theme="1"/>
        <rFont val="Calibri"/>
        <family val="2"/>
        <scheme val="minor"/>
      </rPr>
      <t>1</t>
    </r>
  </si>
  <si>
    <r>
      <t>Hospitalized HUS &amp; ESRD; survived with later premature death</t>
    </r>
    <r>
      <rPr>
        <b/>
        <vertAlign val="superscript"/>
        <sz val="11"/>
        <color theme="1"/>
        <rFont val="Calibri"/>
        <family val="2"/>
        <scheme val="minor"/>
      </rPr>
      <t>2</t>
    </r>
  </si>
  <si>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</si>
  <si>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</si>
  <si>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</si>
  <si>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rPr>
        <b/>
        <i/>
        <sz val="11"/>
        <color theme="1"/>
        <rFont val="Calibri"/>
        <family val="2"/>
        <scheme val="minor"/>
      </rPr>
      <t>Escherichia coli</t>
    </r>
    <r>
      <rPr>
        <b/>
        <sz val="11"/>
        <color theme="1"/>
        <rFont val="Calibri"/>
        <family val="2"/>
        <scheme val="minor"/>
      </rPr>
      <t xml:space="preserve"> O157</t>
    </r>
  </si>
  <si>
    <r>
      <t>Hospitalized HUS &amp; ESRD*; survived with later premature death</t>
    </r>
    <r>
      <rPr>
        <b/>
        <vertAlign val="superscript"/>
        <sz val="11"/>
        <color theme="1"/>
        <rFont val="Calibri"/>
        <family val="2"/>
        <scheme val="minor"/>
      </rPr>
      <t>2</t>
    </r>
  </si>
  <si>
    <t>* The assumption is that End Stage Renal Disease (ESRD) shortens life expectancy.  Thus, these cases are counted as resulting in deaths at a future date, the value of which is discounted back to present value.</t>
  </si>
  <si>
    <t>2.  ESRD is end stage renal disease.</t>
  </si>
  <si>
    <t>Cases by outcome</t>
  </si>
  <si>
    <t>Acute medical costs</t>
  </si>
  <si>
    <t>Emergency room visits</t>
  </si>
  <si>
    <t>Total costs</t>
  </si>
  <si>
    <t>Medical costs (average cost per case)</t>
  </si>
  <si>
    <t>Total cases</t>
  </si>
  <si>
    <t>Mean estimates, 2018</t>
  </si>
  <si>
    <t>Low estimates, 2018</t>
  </si>
  <si>
    <t>High estimates, 2018</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</si>
  <si>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</si>
  <si>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t>This Excel file contains four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</si>
  <si>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t>Hoffmann, Sandra, Michael Batz, J. Glenn Morris Jr.  2012.  “Annual Cost of Illness and Quality-Adjusted Life Year Losses in the United States Due to 14 Foodborne Pathogens.” J. Food Protection 75(7): 1291-1302.</t>
  </si>
  <si>
    <t>Batz, Michael B., Sandra A. Hoffmann, J. Glenn Morris Jr. 2014. Disease-Outcome Trees, EQ-5D Scores, and Estimated Annual Losses of Quality-Adjusted Life Years (QALYs) Due to 14 Foodborne Pathogens in the United States.  Foodborne Pathogen and Disease 11(5): 395-402.</t>
  </si>
  <si>
    <t>Cite as: U.S. Department of Agriculture (USDA), Economic Research Service (ERS). Cost Estimates of Foodborne
Illnesses. (2020).</t>
  </si>
  <si>
    <t>Citation: U.S. Department of Agriculture (USDA), Economic Research Service (ERS). Cost Estimates of Foodborne Illnesses.</t>
  </si>
  <si>
    <t>Per case assumptions, 2018 dollars</t>
  </si>
  <si>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</si>
  <si>
    <r>
      <t xml:space="preserve">Cost of foodborne illness estimates for Shiga toxin-producing </t>
    </r>
    <r>
      <rPr>
        <b/>
        <i/>
        <sz val="11"/>
        <color theme="1"/>
        <rFont val="Calibri"/>
        <family val="2"/>
        <scheme val="minor"/>
      </rPr>
      <t xml:space="preserve">E. coli </t>
    </r>
    <r>
      <rPr>
        <b/>
        <sz val="11"/>
        <color theme="1"/>
        <rFont val="Calibri"/>
        <family val="2"/>
        <scheme val="minor"/>
      </rPr>
      <t>O157 (STEC O157)</t>
    </r>
  </si>
  <si>
    <r>
      <t xml:space="preserve">Low, Mean, and High Estimates of the Annual Cost of Foodborne Illnesses Caused by Shiga toxin-producing </t>
    </r>
    <r>
      <rPr>
        <b/>
        <i/>
        <sz val="11"/>
        <color theme="1"/>
        <rFont val="Calibri"/>
        <family val="2"/>
        <scheme val="minor"/>
      </rPr>
      <t xml:space="preserve">E. coli </t>
    </r>
    <r>
      <rPr>
        <b/>
        <sz val="11"/>
        <color theme="1"/>
        <rFont val="Calibri"/>
        <family val="2"/>
        <scheme val="minor"/>
      </rPr>
      <t>O157  (STEC O157)</t>
    </r>
  </si>
  <si>
    <r>
      <t xml:space="preserve">This Excel file reports the USDA, Economic Research Service (ERS) estimates of the annual cost of foodborne illnesses for </t>
    </r>
    <r>
      <rPr>
        <i/>
        <sz val="11"/>
        <color theme="1"/>
        <rFont val="Calibri"/>
        <family val="2"/>
      </rPr>
      <t xml:space="preserve">Escherichia coli </t>
    </r>
    <r>
      <rPr>
        <sz val="11"/>
        <color theme="1"/>
        <rFont val="Calibri"/>
        <family val="2"/>
      </rPr>
      <t xml:space="preserve">O157 (STEC O157) in the United States. This set of estimates updates ERS 2013 estimates to 2018 by adjusting for inflation and income growth as described in the </t>
    </r>
    <r>
      <rPr>
        <i/>
        <sz val="11"/>
        <color theme="1"/>
        <rFont val="Calibri"/>
        <family val="2"/>
      </rPr>
      <t>Documentation</t>
    </r>
    <r>
      <rPr>
        <sz val="11"/>
        <color theme="1"/>
        <rFont val="Calibri"/>
        <family val="2"/>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</si>
  <si>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Note: In each pathogen Excel file, the spreadsheets for low, mean, and high costs of foodborne illness are linked to the spreadsheet with per-case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USDA, Economic Research Service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</si>
</sst>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7" formatCode="_(* #,##0_);_(* \(#,##0\);_(* &quot;-&quot;??_);_(@_)"/>
    <numFmt numFmtId="168" formatCode="0.0%"/>
  </numFmts>
  <fonts count="20">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sz val="10"/>
      <name val="Arial"/>
      <family val="2"/>
    </font>
    <font>
      <sz val="7.5"/>
      <color theme="1"/>
      <name val="Verdana"/>
      <family val="2"/>
    </font>
    <font>
      <i/>
      <u/>
      <sz val="11"/>
      <color theme="1"/>
      <name val="Calibri"/>
      <family val="2"/>
      <scheme val="minor"/>
    </font>
    <font>
      <b/>
      <i/>
      <sz val="11"/>
      <color theme="1"/>
      <name val="Calibri"/>
      <family val="2"/>
      <scheme val="minor"/>
    </font>
    <font>
      <b/>
      <vertAlign val="superscript"/>
      <sz val="11"/>
      <color theme="1"/>
      <name val="Calibri"/>
      <family val="2"/>
      <scheme val="minor"/>
    </font>
    <font>
      <sz val="11"/>
      <name val="Calibri"/>
      <family val="2"/>
      <scheme val="minor"/>
    </font>
    <font>
      <sz val="11"/>
      <color rgb="FF000000"/>
      <name val="Calibri"/>
      <family val="2"/>
      <scheme val="minor"/>
    </font>
    <font>
      <i/>
      <sz val="10"/>
      <color theme="1"/>
      <name val="Calibri"/>
      <family val="2"/>
      <scheme val="minor"/>
    </font>
    <font>
      <b/>
      <sz val="10"/>
      <color theme="1"/>
      <name val="Calibri"/>
      <family val="2"/>
      <scheme val="minor"/>
    </font>
    <font>
      <sz val="10"/>
      <name val="News Gothic Condensed"/>
      <family val="2"/>
    </font>
    <font>
      <sz val="11"/>
      <color theme="1"/>
      <name val="Calibri"/>
      <family val="2"/>
    </font>
    <font>
      <i/>
      <sz val="11"/>
      <color rgb="FF000000"/>
      <name val="Calibri"/>
      <family val="2"/>
    </font>
    <font>
      <sz val="11"/>
      <color rgb="FF000000"/>
      <name val="Times New Roman"/>
      <family val="1"/>
    </font>
    <font>
      <i/>
      <sz val="11"/>
      <color theme="1"/>
      <name val="Calibri"/>
      <family val="2"/>
    </font>
    <font>
      <sz val="9"/>
      <color rgb="FF666666"/>
      <name val="Inherit"/>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43" fontId="4" fillId="0" borderId="0" applyFont="0" applyFill="0" applyBorder="0" applyAlignment="0" applyProtection="0"/>
  </cellStyleXfs>
  <cellXfs count="211">
    <xf numFmtId="0" fontId="0" fillId="0" borderId="0" xfId="0"/>
    <xf numFmtId="0" fontId="1" fillId="0" borderId="0" xfId="0" applyFont="1"/>
    <xf numFmtId="0" fontId="2" fillId="0" borderId="0" xfId="0" applyFont="1"/>
    <xf numFmtId="0" fontId="0" fillId="0" borderId="0" xfId="0" applyFill="1"/>
    <xf numFmtId="0" fontId="0" fillId="0" borderId="0" xfId="0" applyFill="1" applyBorder="1"/>
    <xf numFmtId="3" fontId="0" fillId="0" borderId="0" xfId="0" applyNumberFormat="1" applyFill="1" applyBorder="1" applyAlignment="1">
      <alignment horizontal="right" wrapText="1"/>
    </xf>
    <xf numFmtId="0" fontId="0" fillId="0" borderId="0" xfId="0" applyBorder="1" applyAlignment="1">
      <alignment wrapText="1"/>
    </xf>
    <xf numFmtId="0" fontId="0" fillId="0" borderId="0" xfId="0" applyBorder="1"/>
    <xf numFmtId="3" fontId="0" fillId="0" borderId="0" xfId="0" applyNumberFormat="1" applyFill="1" applyBorder="1" applyAlignment="1">
      <alignment horizontal="right"/>
    </xf>
    <xf numFmtId="165" fontId="0" fillId="0" borderId="0" xfId="0" applyNumberFormat="1"/>
    <xf numFmtId="10" fontId="0" fillId="0" borderId="0" xfId="0" applyNumberFormat="1" applyFill="1" applyBorder="1" applyAlignment="1">
      <alignment horizontal="right"/>
    </xf>
    <xf numFmtId="0" fontId="0" fillId="0" borderId="0" xfId="0" quotePrefix="1" applyFill="1"/>
    <xf numFmtId="6" fontId="0" fillId="0" borderId="0" xfId="0" applyNumberFormat="1" applyFill="1" applyBorder="1"/>
    <xf numFmtId="0" fontId="0" fillId="0" borderId="2" xfId="0" applyBorder="1"/>
    <xf numFmtId="0" fontId="0" fillId="0" borderId="2" xfId="0" applyBorder="1" applyAlignment="1">
      <alignment wrapText="1"/>
    </xf>
    <xf numFmtId="3" fontId="0" fillId="0" borderId="0" xfId="0" applyNumberFormat="1" applyBorder="1"/>
    <xf numFmtId="0" fontId="0" fillId="0" borderId="0" xfId="0" applyFont="1"/>
    <xf numFmtId="8" fontId="0" fillId="0" borderId="0" xfId="0" applyNumberFormat="1" applyFill="1"/>
    <xf numFmtId="0" fontId="0" fillId="0" borderId="0" xfId="0" applyFill="1" applyAlignment="1">
      <alignment wrapText="1"/>
    </xf>
    <xf numFmtId="3" fontId="6" fillId="0" borderId="0" xfId="0" applyNumberFormat="1" applyFont="1" applyFill="1" applyBorder="1" applyAlignment="1">
      <alignment horizontal="right" wrapText="1"/>
    </xf>
    <xf numFmtId="0" fontId="6" fillId="0" borderId="0" xfId="0" applyFont="1" applyFill="1" applyBorder="1" applyAlignment="1">
      <alignment horizontal="right" wrapText="1"/>
    </xf>
    <xf numFmtId="0" fontId="0" fillId="0" borderId="0" xfId="0" applyFont="1" applyFill="1" applyBorder="1" applyAlignment="1">
      <alignment horizontal="left"/>
    </xf>
    <xf numFmtId="165" fontId="0" fillId="0" borderId="0" xfId="0" applyNumberFormat="1" applyFill="1" applyBorder="1"/>
    <xf numFmtId="0" fontId="0" fillId="0" borderId="0" xfId="0" applyFont="1" applyBorder="1"/>
    <xf numFmtId="0" fontId="0" fillId="0" borderId="2" xfId="0" applyFont="1" applyBorder="1" applyAlignment="1">
      <alignment wrapText="1"/>
    </xf>
    <xf numFmtId="0" fontId="0" fillId="0" borderId="0" xfId="0" applyFont="1" applyAlignment="1">
      <alignment wrapText="1"/>
    </xf>
    <xf numFmtId="0" fontId="0" fillId="0" borderId="2" xfId="0" applyFont="1" applyBorder="1"/>
    <xf numFmtId="3" fontId="0" fillId="0" borderId="2" xfId="0" applyNumberFormat="1" applyFont="1" applyFill="1" applyBorder="1" applyAlignment="1">
      <alignment horizontal="right"/>
    </xf>
    <xf numFmtId="3" fontId="0" fillId="0" borderId="0" xfId="0" applyNumberFormat="1" applyFont="1" applyFill="1" applyBorder="1" applyAlignment="1">
      <alignment horizontal="right"/>
    </xf>
    <xf numFmtId="3" fontId="0" fillId="0" borderId="3" xfId="0" applyNumberFormat="1" applyFont="1" applyFill="1" applyBorder="1" applyAlignment="1">
      <alignment horizontal="right"/>
    </xf>
    <xf numFmtId="0" fontId="0" fillId="0" borderId="11" xfId="0" applyFont="1" applyBorder="1"/>
    <xf numFmtId="0" fontId="0" fillId="0" borderId="11" xfId="0" applyBorder="1"/>
    <xf numFmtId="0" fontId="0" fillId="0" borderId="0" xfId="0" applyFont="1" applyFill="1"/>
    <xf numFmtId="3" fontId="6" fillId="0" borderId="2" xfId="0" applyNumberFormat="1" applyFont="1" applyFill="1" applyBorder="1" applyAlignment="1">
      <alignment horizontal="right" wrapText="1"/>
    </xf>
    <xf numFmtId="10" fontId="0" fillId="0" borderId="2" xfId="0" applyNumberFormat="1" applyFill="1" applyBorder="1" applyAlignment="1">
      <alignment horizontal="right"/>
    </xf>
    <xf numFmtId="0" fontId="0" fillId="0" borderId="2" xfId="0" applyFill="1" applyBorder="1"/>
    <xf numFmtId="3" fontId="6" fillId="0" borderId="0" xfId="0" applyNumberFormat="1" applyFont="1" applyFill="1" applyBorder="1" applyAlignment="1">
      <alignment wrapText="1"/>
    </xf>
    <xf numFmtId="0" fontId="6" fillId="0" borderId="0" xfId="0" applyFont="1" applyFill="1" applyBorder="1" applyAlignment="1">
      <alignment wrapText="1"/>
    </xf>
    <xf numFmtId="0" fontId="0" fillId="0" borderId="0" xfId="0" applyFont="1" applyFill="1" applyBorder="1"/>
    <xf numFmtId="0" fontId="0" fillId="0" borderId="0" xfId="0" applyFont="1" applyFill="1" applyBorder="1" applyAlignment="1">
      <alignment horizontal="center"/>
    </xf>
    <xf numFmtId="165" fontId="0" fillId="0" borderId="0" xfId="0" applyNumberFormat="1" applyFont="1" applyFill="1" applyBorder="1"/>
    <xf numFmtId="0" fontId="0" fillId="0" borderId="2" xfId="0" applyFont="1" applyFill="1" applyBorder="1"/>
    <xf numFmtId="3" fontId="6" fillId="0" borderId="2" xfId="0" applyNumberFormat="1" applyFont="1" applyFill="1" applyBorder="1" applyAlignment="1">
      <alignment wrapText="1"/>
    </xf>
    <xf numFmtId="0" fontId="0" fillId="0" borderId="2" xfId="0" applyFont="1" applyFill="1" applyBorder="1" applyAlignment="1">
      <alignment horizontal="center"/>
    </xf>
    <xf numFmtId="8" fontId="0" fillId="0" borderId="2" xfId="0" applyNumberFormat="1" applyFont="1" applyFill="1" applyBorder="1"/>
    <xf numFmtId="8" fontId="0" fillId="0" borderId="2" xfId="0" applyNumberFormat="1" applyFill="1" applyBorder="1"/>
    <xf numFmtId="0" fontId="0" fillId="0" borderId="12" xfId="0" applyFont="1" applyFill="1" applyBorder="1"/>
    <xf numFmtId="0" fontId="0" fillId="0" borderId="11" xfId="0" applyFont="1" applyFill="1" applyBorder="1"/>
    <xf numFmtId="0" fontId="0" fillId="0" borderId="2" xfId="0" applyFill="1" applyBorder="1" applyAlignment="1">
      <alignment wrapText="1"/>
    </xf>
    <xf numFmtId="0" fontId="0" fillId="0" borderId="0" xfId="0" quotePrefix="1" applyFont="1" applyFill="1"/>
    <xf numFmtId="0" fontId="0" fillId="0" borderId="2" xfId="0" quotePrefix="1" applyFont="1" applyFill="1" applyBorder="1"/>
    <xf numFmtId="0" fontId="0" fillId="0" borderId="9" xfId="0" applyFont="1" applyFill="1" applyBorder="1"/>
    <xf numFmtId="2" fontId="0" fillId="0" borderId="2" xfId="0" quotePrefix="1" applyNumberFormat="1" applyFont="1" applyFill="1" applyBorder="1"/>
    <xf numFmtId="8" fontId="0" fillId="0" borderId="0" xfId="0" applyNumberFormat="1" applyFont="1" applyFill="1"/>
    <xf numFmtId="0" fontId="0" fillId="0" borderId="14" xfId="0" applyFont="1" applyBorder="1"/>
    <xf numFmtId="3" fontId="0" fillId="0" borderId="14" xfId="0" applyNumberFormat="1" applyFont="1" applyBorder="1"/>
    <xf numFmtId="0" fontId="1" fillId="0" borderId="0" xfId="0" applyFont="1" applyAlignment="1">
      <alignment vertical="center"/>
    </xf>
    <xf numFmtId="0" fontId="7" fillId="0" borderId="0" xfId="0" applyFont="1"/>
    <xf numFmtId="0" fontId="0" fillId="0" borderId="0" xfId="0" applyAlignment="1">
      <alignment vertical="center" wrapText="1"/>
    </xf>
    <xf numFmtId="0" fontId="1" fillId="0" borderId="0" xfId="0" applyFont="1" applyBorder="1"/>
    <xf numFmtId="0" fontId="1" fillId="0" borderId="13" xfId="0" applyFont="1" applyBorder="1"/>
    <xf numFmtId="0" fontId="1" fillId="0" borderId="14" xfId="0" applyFont="1" applyBorder="1"/>
    <xf numFmtId="0" fontId="1" fillId="0" borderId="15" xfId="0" applyFont="1" applyBorder="1" applyAlignment="1">
      <alignment wrapText="1"/>
    </xf>
    <xf numFmtId="0" fontId="1" fillId="0" borderId="16" xfId="0" applyFont="1" applyBorder="1" applyAlignment="1">
      <alignment wrapText="1"/>
    </xf>
    <xf numFmtId="0" fontId="1" fillId="0" borderId="1" xfId="0" applyFont="1" applyBorder="1" applyAlignment="1">
      <alignment wrapText="1"/>
    </xf>
    <xf numFmtId="0" fontId="1" fillId="0" borderId="0" xfId="0" applyFont="1" applyFill="1"/>
    <xf numFmtId="0" fontId="1" fillId="0" borderId="11" xfId="0" applyFont="1" applyBorder="1"/>
    <xf numFmtId="0" fontId="8" fillId="0" borderId="0" xfId="0" applyFont="1"/>
    <xf numFmtId="6" fontId="0" fillId="0" borderId="2" xfId="8" applyNumberFormat="1" applyFont="1" applyFill="1" applyBorder="1"/>
    <xf numFmtId="6" fontId="0" fillId="0" borderId="0" xfId="8" applyNumberFormat="1" applyFont="1" applyFill="1" applyBorder="1"/>
    <xf numFmtId="6" fontId="0" fillId="0" borderId="2" xfId="8" applyNumberFormat="1" applyFont="1" applyFill="1" applyBorder="1" applyAlignment="1">
      <alignment horizontal="right" wrapText="1"/>
    </xf>
    <xf numFmtId="6" fontId="0" fillId="0" borderId="0" xfId="8" applyNumberFormat="1" applyFont="1" applyFill="1" applyBorder="1" applyAlignment="1">
      <alignment horizontal="right" wrapText="1"/>
    </xf>
    <xf numFmtId="3" fontId="0" fillId="0" borderId="0" xfId="0" applyNumberFormat="1" applyFont="1" applyAlignment="1">
      <alignment wrapText="1"/>
    </xf>
    <xf numFmtId="165" fontId="6" fillId="0" borderId="2" xfId="0" applyNumberFormat="1" applyFont="1" applyFill="1" applyBorder="1" applyAlignment="1">
      <alignment horizontal="right" wrapText="1"/>
    </xf>
    <xf numFmtId="165" fontId="6" fillId="0" borderId="0" xfId="0" applyNumberFormat="1" applyFont="1" applyFill="1" applyBorder="1" applyAlignment="1">
      <alignment horizontal="right" wrapText="1"/>
    </xf>
    <xf numFmtId="3" fontId="0" fillId="0" borderId="2" xfId="0" applyNumberFormat="1" applyFont="1" applyFill="1" applyBorder="1"/>
    <xf numFmtId="165" fontId="0" fillId="0" borderId="0" xfId="0" quotePrefix="1" applyNumberFormat="1" applyFont="1" applyFill="1" applyBorder="1" applyAlignment="1">
      <alignment horizontal="right"/>
    </xf>
    <xf numFmtId="3" fontId="0" fillId="0" borderId="2" xfId="0" applyNumberFormat="1" applyFont="1" applyBorder="1" applyAlignment="1">
      <alignment wrapText="1"/>
    </xf>
    <xf numFmtId="0" fontId="1" fillId="0" borderId="0" xfId="0" applyFont="1" applyBorder="1" applyAlignment="1">
      <alignment horizontal="center"/>
    </xf>
    <xf numFmtId="0" fontId="1" fillId="0" borderId="0" xfId="0" applyFont="1" applyFill="1" applyAlignment="1">
      <alignment wrapText="1"/>
    </xf>
    <xf numFmtId="0" fontId="0" fillId="0" borderId="0" xfId="0" applyFill="1" applyBorder="1" applyAlignment="1">
      <alignment wrapText="1"/>
    </xf>
    <xf numFmtId="0" fontId="1" fillId="0" borderId="6" xfId="0" applyFont="1" applyFill="1" applyBorder="1"/>
    <xf numFmtId="0" fontId="0" fillId="0" borderId="2" xfId="0" applyFont="1" applyFill="1" applyBorder="1" applyAlignment="1"/>
    <xf numFmtId="0" fontId="1" fillId="0" borderId="2" xfId="0" applyFont="1" applyFill="1" applyBorder="1"/>
    <xf numFmtId="0" fontId="1" fillId="0" borderId="15" xfId="0" applyFont="1" applyFill="1" applyBorder="1" applyAlignment="1">
      <alignment wrapText="1"/>
    </xf>
    <xf numFmtId="0" fontId="1" fillId="0" borderId="16" xfId="0" applyFont="1" applyFill="1" applyBorder="1" applyAlignment="1">
      <alignment wrapText="1"/>
    </xf>
    <xf numFmtId="0" fontId="1" fillId="0" borderId="1" xfId="0" applyFont="1" applyFill="1" applyBorder="1" applyAlignment="1">
      <alignment wrapText="1"/>
    </xf>
    <xf numFmtId="0" fontId="2" fillId="0" borderId="0" xfId="0" applyFont="1" applyFill="1" applyBorder="1"/>
    <xf numFmtId="0" fontId="0" fillId="0" borderId="2" xfId="0" applyFont="1" applyFill="1" applyBorder="1" applyAlignment="1">
      <alignment wrapText="1"/>
    </xf>
    <xf numFmtId="0" fontId="0" fillId="0" borderId="0" xfId="0" applyFont="1" applyFill="1" applyBorder="1" applyAlignment="1">
      <alignment wrapText="1"/>
    </xf>
    <xf numFmtId="0" fontId="0" fillId="0" borderId="0" xfId="0" applyFont="1" applyFill="1" applyAlignment="1">
      <alignment wrapText="1"/>
    </xf>
    <xf numFmtId="0" fontId="1" fillId="0" borderId="9" xfId="0" applyFont="1" applyFill="1" applyBorder="1"/>
    <xf numFmtId="0" fontId="0" fillId="0" borderId="4" xfId="0" applyFont="1" applyFill="1" applyBorder="1"/>
    <xf numFmtId="0" fontId="1" fillId="0" borderId="4" xfId="0" applyFont="1" applyFill="1" applyBorder="1"/>
    <xf numFmtId="0" fontId="0" fillId="0" borderId="4" xfId="0" applyFont="1" applyFill="1" applyBorder="1" applyAlignment="1">
      <alignment wrapText="1"/>
    </xf>
    <xf numFmtId="0" fontId="0" fillId="0" borderId="9" xfId="0" applyFont="1" applyFill="1" applyBorder="1" applyAlignment="1">
      <alignment wrapText="1"/>
    </xf>
    <xf numFmtId="0" fontId="0" fillId="0" borderId="0" xfId="0" quotePrefix="1" applyFont="1" applyFill="1" applyAlignment="1">
      <alignment wrapText="1"/>
    </xf>
    <xf numFmtId="167" fontId="14" fillId="0" borderId="0" xfId="2" applyNumberFormat="1" applyFont="1" applyFill="1" applyAlignment="1">
      <alignment vertical="top" wrapText="1"/>
    </xf>
    <xf numFmtId="0" fontId="0" fillId="0" borderId="12" xfId="0" quotePrefix="1" applyFont="1" applyFill="1" applyBorder="1"/>
    <xf numFmtId="0" fontId="0" fillId="0" borderId="12" xfId="0" applyFont="1" applyFill="1" applyBorder="1" applyAlignment="1">
      <alignment wrapText="1"/>
    </xf>
    <xf numFmtId="0" fontId="0" fillId="0" borderId="11" xfId="0" applyFont="1" applyFill="1" applyBorder="1" applyAlignment="1">
      <alignment wrapText="1"/>
    </xf>
    <xf numFmtId="0" fontId="15" fillId="0" borderId="0" xfId="0" applyFont="1" applyAlignment="1">
      <alignment vertical="center" wrapText="1"/>
    </xf>
    <xf numFmtId="0" fontId="15" fillId="0" borderId="0" xfId="0" applyFont="1" applyAlignment="1">
      <alignment horizontal="left" vertical="top" wrapText="1"/>
    </xf>
    <xf numFmtId="0" fontId="16" fillId="0" borderId="0" xfId="0" applyFont="1" applyAlignment="1">
      <alignment vertical="center" wrapText="1"/>
    </xf>
    <xf numFmtId="0" fontId="15" fillId="0" borderId="0" xfId="0" applyFont="1" applyAlignment="1">
      <alignment horizontal="left" vertical="center" wrapText="1"/>
    </xf>
    <xf numFmtId="0" fontId="17" fillId="0" borderId="0" xfId="0" applyFont="1" applyAlignment="1">
      <alignment vertical="center" wrapText="1"/>
    </xf>
    <xf numFmtId="0" fontId="1" fillId="0" borderId="0" xfId="0" applyFont="1" applyFill="1" applyBorder="1"/>
    <xf numFmtId="0" fontId="0" fillId="0" borderId="1" xfId="0" applyFont="1" applyFill="1" applyBorder="1"/>
    <xf numFmtId="0" fontId="1" fillId="0" borderId="13" xfId="0" applyFont="1" applyFill="1" applyBorder="1"/>
    <xf numFmtId="0" fontId="1" fillId="0" borderId="19" xfId="0" applyFont="1" applyFill="1" applyBorder="1"/>
    <xf numFmtId="0" fontId="2" fillId="0" borderId="0" xfId="0" applyFont="1" applyFill="1"/>
    <xf numFmtId="0" fontId="0" fillId="0" borderId="14" xfId="0" applyFont="1" applyFill="1" applyBorder="1"/>
    <xf numFmtId="0" fontId="0" fillId="0" borderId="3" xfId="0" applyFont="1" applyFill="1" applyBorder="1" applyAlignment="1">
      <alignment wrapText="1"/>
    </xf>
    <xf numFmtId="3" fontId="0" fillId="0" borderId="14" xfId="0" applyNumberFormat="1" applyFont="1" applyFill="1" applyBorder="1"/>
    <xf numFmtId="0" fontId="6" fillId="0" borderId="3" xfId="0" applyFont="1" applyFill="1" applyBorder="1" applyAlignment="1">
      <alignment wrapText="1"/>
    </xf>
    <xf numFmtId="0" fontId="0" fillId="0" borderId="3" xfId="0" applyFont="1" applyFill="1" applyBorder="1" applyAlignment="1">
      <alignment horizontal="center"/>
    </xf>
    <xf numFmtId="168" fontId="0" fillId="0" borderId="2" xfId="10" applyNumberFormat="1" applyFont="1" applyFill="1" applyBorder="1"/>
    <xf numFmtId="0" fontId="1" fillId="0" borderId="0" xfId="0" applyFont="1" applyFill="1" applyBorder="1" applyAlignment="1">
      <alignment horizontal="center"/>
    </xf>
    <xf numFmtId="0" fontId="8" fillId="0" borderId="0" xfId="0" applyFont="1" applyFill="1"/>
    <xf numFmtId="165" fontId="6" fillId="0" borderId="3" xfId="0" applyNumberFormat="1" applyFont="1" applyFill="1" applyBorder="1" applyAlignment="1">
      <alignment horizontal="right" wrapText="1"/>
    </xf>
    <xf numFmtId="3" fontId="0" fillId="0" borderId="0" xfId="0" applyNumberFormat="1" applyFill="1" applyBorder="1"/>
    <xf numFmtId="165" fontId="0" fillId="0" borderId="0" xfId="0" applyNumberFormat="1" applyFill="1"/>
    <xf numFmtId="0" fontId="1" fillId="0" borderId="11" xfId="0" applyFont="1" applyFill="1" applyBorder="1"/>
    <xf numFmtId="0" fontId="0" fillId="0" borderId="11" xfId="0" applyFill="1" applyBorder="1"/>
    <xf numFmtId="168" fontId="0" fillId="0" borderId="0" xfId="0" applyNumberFormat="1" applyFill="1"/>
    <xf numFmtId="0" fontId="19" fillId="0" borderId="0" xfId="0" applyFont="1" applyAlignment="1">
      <alignment horizontal="left" vertical="center"/>
    </xf>
    <xf numFmtId="0" fontId="1" fillId="0" borderId="18" xfId="0" applyFont="1" applyFill="1" applyBorder="1"/>
    <xf numFmtId="0" fontId="1" fillId="0" borderId="14" xfId="0" applyFont="1" applyFill="1" applyBorder="1"/>
    <xf numFmtId="0" fontId="13" fillId="0" borderId="15" xfId="0" applyFont="1" applyFill="1" applyBorder="1" applyAlignment="1">
      <alignment wrapText="1"/>
    </xf>
    <xf numFmtId="0" fontId="19" fillId="0" borderId="0" xfId="0" applyFont="1" applyFill="1" applyAlignment="1">
      <alignment horizontal="left" vertical="center"/>
    </xf>
    <xf numFmtId="0" fontId="0" fillId="0" borderId="0" xfId="0" applyFill="1" applyAlignment="1">
      <alignment vertical="center" wrapText="1"/>
    </xf>
    <xf numFmtId="6" fontId="0" fillId="0" borderId="2" xfId="0" applyNumberFormat="1" applyFill="1" applyBorder="1" applyAlignment="1">
      <alignment wrapText="1"/>
    </xf>
    <xf numFmtId="6" fontId="0" fillId="0" borderId="0" xfId="0" applyNumberFormat="1" applyFill="1"/>
    <xf numFmtId="6" fontId="0" fillId="0" borderId="0" xfId="0" applyNumberFormat="1" applyFill="1" applyAlignment="1">
      <alignment wrapText="1"/>
    </xf>
    <xf numFmtId="0" fontId="0" fillId="0" borderId="0" xfId="0" applyAlignment="1">
      <alignment wrapText="1"/>
    </xf>
    <xf numFmtId="0" fontId="0" fillId="0" borderId="0" xfId="0" applyAlignment="1">
      <alignment horizontal="left" vertical="center" wrapText="1"/>
    </xf>
    <xf numFmtId="0" fontId="0" fillId="0" borderId="1"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5" xfId="0" applyFont="1" applyFill="1" applyBorder="1" applyAlignment="1">
      <alignment horizontal="center"/>
    </xf>
    <xf numFmtId="0" fontId="10" fillId="0" borderId="0" xfId="0" applyFont="1" applyAlignment="1">
      <alignment horizontal="left" wrapText="1"/>
    </xf>
    <xf numFmtId="0" fontId="0" fillId="0" borderId="0" xfId="0" applyFill="1" applyAlignment="1">
      <alignment horizontal="left" vertical="center" wrapText="1"/>
    </xf>
    <xf numFmtId="0" fontId="1" fillId="0" borderId="0" xfId="0" applyFont="1" applyFill="1" applyBorder="1" applyAlignment="1">
      <alignment horizontal="center"/>
    </xf>
    <xf numFmtId="0" fontId="10" fillId="0" borderId="0" xfId="0" applyFont="1" applyFill="1" applyAlignment="1">
      <alignment horizontal="left" wrapText="1"/>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0" fillId="0" borderId="0" xfId="0" applyFill="1" applyAlignment="1">
      <alignment horizontal="left" wrapText="1"/>
    </xf>
    <xf numFmtId="3" fontId="0" fillId="0" borderId="14" xfId="0" applyNumberFormat="1" applyFont="1" applyFill="1" applyBorder="1" applyAlignment="1">
      <alignment horizontal="center" wrapText="1"/>
    </xf>
    <xf numFmtId="3" fontId="0" fillId="0" borderId="2" xfId="0" applyNumberFormat="1" applyFont="1" applyFill="1" applyBorder="1" applyAlignment="1">
      <alignment horizontal="center"/>
    </xf>
    <xf numFmtId="3" fontId="0" fillId="0" borderId="0" xfId="0" applyNumberFormat="1" applyFont="1" applyFill="1" applyAlignment="1">
      <alignment horizontal="center"/>
    </xf>
    <xf numFmtId="3" fontId="0" fillId="0" borderId="3" xfId="0"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0" xfId="0" applyNumberFormat="1" applyFont="1" applyFill="1" applyBorder="1" applyAlignment="1">
      <alignment horizontal="center"/>
    </xf>
    <xf numFmtId="3" fontId="0" fillId="0" borderId="0" xfId="0" applyNumberFormat="1" applyFont="1" applyFill="1" applyAlignment="1">
      <alignment horizontal="center" wrapText="1"/>
    </xf>
    <xf numFmtId="3" fontId="0" fillId="0" borderId="3" xfId="0" applyNumberFormat="1" applyFont="1" applyFill="1" applyBorder="1" applyAlignment="1">
      <alignment horizontal="center" wrapText="1"/>
    </xf>
    <xf numFmtId="0" fontId="0" fillId="0" borderId="14" xfId="0" applyFont="1" applyFill="1" applyBorder="1" applyAlignment="1">
      <alignment horizontal="right"/>
    </xf>
    <xf numFmtId="165" fontId="0" fillId="0" borderId="2" xfId="0" applyNumberFormat="1" applyFont="1" applyFill="1" applyBorder="1" applyAlignment="1">
      <alignment horizontal="right"/>
    </xf>
    <xf numFmtId="165" fontId="0" fillId="0" borderId="0" xfId="0" applyNumberFormat="1" applyFont="1" applyFill="1" applyBorder="1" applyAlignment="1">
      <alignment horizontal="right"/>
    </xf>
    <xf numFmtId="165" fontId="0" fillId="0" borderId="3" xfId="0" applyNumberFormat="1" applyFont="1" applyFill="1" applyBorder="1" applyAlignment="1">
      <alignment horizontal="right"/>
    </xf>
    <xf numFmtId="165" fontId="0" fillId="0" borderId="4" xfId="0" quotePrefix="1" applyNumberFormat="1" applyFont="1" applyFill="1" applyBorder="1" applyAlignment="1">
      <alignment horizontal="right"/>
    </xf>
    <xf numFmtId="165" fontId="0" fillId="0" borderId="8" xfId="0" quotePrefix="1" applyNumberFormat="1" applyFont="1" applyFill="1" applyBorder="1" applyAlignment="1">
      <alignment horizontal="right"/>
    </xf>
    <xf numFmtId="165" fontId="0" fillId="0" borderId="9" xfId="0" quotePrefix="1" applyNumberFormat="1" applyFont="1" applyFill="1" applyBorder="1" applyAlignment="1">
      <alignment horizontal="right"/>
    </xf>
    <xf numFmtId="165" fontId="0" fillId="0" borderId="0" xfId="0" applyNumberFormat="1" applyFont="1" applyFill="1" applyAlignment="1">
      <alignment horizontal="right"/>
    </xf>
    <xf numFmtId="165" fontId="0" fillId="0" borderId="4" xfId="0" applyNumberFormat="1" applyFont="1" applyFill="1" applyBorder="1" applyAlignment="1">
      <alignment horizontal="right"/>
    </xf>
    <xf numFmtId="165" fontId="0" fillId="0" borderId="8" xfId="0" applyNumberFormat="1" applyFont="1" applyFill="1" applyBorder="1" applyAlignment="1">
      <alignment horizontal="right"/>
    </xf>
    <xf numFmtId="165" fontId="0" fillId="0" borderId="9" xfId="0" applyNumberFormat="1" applyFont="1" applyFill="1" applyBorder="1" applyAlignment="1">
      <alignment horizontal="right"/>
    </xf>
    <xf numFmtId="165" fontId="0" fillId="0" borderId="11" xfId="0" applyNumberFormat="1" applyFill="1" applyBorder="1" applyAlignment="1">
      <alignment horizontal="right"/>
    </xf>
    <xf numFmtId="164" fontId="0" fillId="0" borderId="2" xfId="0" applyNumberFormat="1" applyFont="1" applyFill="1" applyBorder="1" applyAlignment="1">
      <alignment horizontal="right"/>
    </xf>
    <xf numFmtId="165" fontId="0" fillId="0" borderId="14" xfId="0" applyNumberFormat="1" applyFont="1" applyFill="1" applyBorder="1" applyAlignment="1">
      <alignment horizontal="right"/>
    </xf>
    <xf numFmtId="165" fontId="0" fillId="0" borderId="17" xfId="0" applyNumberFormat="1" applyFill="1" applyBorder="1" applyAlignment="1">
      <alignment horizontal="right"/>
    </xf>
    <xf numFmtId="165" fontId="0" fillId="0" borderId="12" xfId="0" applyNumberFormat="1" applyFill="1" applyBorder="1" applyAlignment="1">
      <alignment horizontal="right"/>
    </xf>
    <xf numFmtId="165" fontId="0" fillId="0" borderId="10" xfId="0" applyNumberFormat="1" applyFill="1" applyBorder="1" applyAlignment="1">
      <alignment horizontal="right"/>
    </xf>
    <xf numFmtId="3" fontId="0" fillId="0" borderId="0" xfId="0" applyNumberFormat="1" applyFont="1" applyFill="1" applyBorder="1" applyAlignment="1">
      <alignment horizontal="center" wrapText="1"/>
    </xf>
    <xf numFmtId="3" fontId="0" fillId="0" borderId="2" xfId="0" applyNumberFormat="1" applyFont="1" applyFill="1" applyBorder="1" applyAlignment="1">
      <alignment horizontal="center" wrapText="1"/>
    </xf>
    <xf numFmtId="6" fontId="0" fillId="0" borderId="14" xfId="0" applyNumberFormat="1" applyFont="1" applyFill="1" applyBorder="1" applyAlignment="1">
      <alignment horizontal="right"/>
    </xf>
    <xf numFmtId="8" fontId="0" fillId="0" borderId="14" xfId="0" applyNumberFormat="1" applyFill="1" applyBorder="1" applyAlignment="1">
      <alignment horizontal="right"/>
    </xf>
    <xf numFmtId="165" fontId="0" fillId="0" borderId="2" xfId="0" applyNumberFormat="1" applyFill="1" applyBorder="1" applyAlignment="1">
      <alignment horizontal="right"/>
    </xf>
    <xf numFmtId="165" fontId="0" fillId="0" borderId="0" xfId="0" applyNumberFormat="1" applyFill="1" applyBorder="1" applyAlignment="1">
      <alignment horizontal="right"/>
    </xf>
    <xf numFmtId="165" fontId="0" fillId="0" borderId="0" xfId="0" applyNumberFormat="1" applyFill="1" applyAlignment="1">
      <alignment horizontal="right"/>
    </xf>
    <xf numFmtId="6" fontId="0" fillId="0" borderId="17" xfId="0" applyNumberFormat="1" applyFill="1" applyBorder="1" applyAlignment="1">
      <alignment horizontal="right"/>
    </xf>
    <xf numFmtId="3" fontId="0" fillId="0" borderId="14" xfId="0" applyNumberFormat="1" applyFont="1" applyBorder="1" applyAlignment="1">
      <alignment horizontal="center"/>
    </xf>
    <xf numFmtId="0" fontId="0" fillId="0" borderId="14" xfId="0" applyFont="1" applyBorder="1" applyAlignment="1">
      <alignment horizontal="right"/>
    </xf>
    <xf numFmtId="6" fontId="0" fillId="0" borderId="14" xfId="0" applyNumberFormat="1" applyFont="1" applyBorder="1" applyAlignment="1">
      <alignment horizontal="right"/>
    </xf>
    <xf numFmtId="8" fontId="0" fillId="0" borderId="14" xfId="0" applyNumberFormat="1" applyFont="1" applyBorder="1" applyAlignment="1">
      <alignment horizontal="right"/>
    </xf>
    <xf numFmtId="0" fontId="0" fillId="0" borderId="2" xfId="0" applyFont="1" applyFill="1" applyBorder="1" applyAlignment="1">
      <alignment horizontal="right"/>
    </xf>
    <xf numFmtId="0" fontId="0" fillId="0" borderId="0" xfId="0" applyFont="1" applyFill="1" applyBorder="1" applyAlignment="1">
      <alignment horizontal="right"/>
    </xf>
    <xf numFmtId="5" fontId="0" fillId="0" borderId="17" xfId="0" applyNumberFormat="1" applyFont="1" applyFill="1" applyBorder="1" applyAlignment="1">
      <alignment horizontal="right"/>
    </xf>
    <xf numFmtId="0" fontId="0" fillId="0" borderId="12" xfId="0" applyFont="1" applyFill="1" applyBorder="1" applyAlignment="1">
      <alignment horizontal="right"/>
    </xf>
    <xf numFmtId="0" fontId="0" fillId="0" borderId="11" xfId="0" applyFont="1" applyFill="1" applyBorder="1" applyAlignment="1">
      <alignment horizontal="right"/>
    </xf>
    <xf numFmtId="0" fontId="0" fillId="0" borderId="11" xfId="0" applyFont="1" applyBorder="1" applyAlignment="1">
      <alignment horizontal="right"/>
    </xf>
    <xf numFmtId="165" fontId="0" fillId="0" borderId="11" xfId="0" applyNumberFormat="1" applyFont="1" applyBorder="1" applyAlignment="1">
      <alignment horizontal="right"/>
    </xf>
    <xf numFmtId="0" fontId="0" fillId="0" borderId="10" xfId="0" applyFont="1" applyBorder="1" applyAlignment="1">
      <alignment horizontal="right"/>
    </xf>
    <xf numFmtId="6" fontId="0" fillId="0" borderId="2" xfId="0" applyNumberFormat="1" applyFont="1" applyFill="1" applyBorder="1" applyAlignment="1">
      <alignment horizontal="right"/>
    </xf>
    <xf numFmtId="6" fontId="0" fillId="0" borderId="0" xfId="0" applyNumberFormat="1" applyFont="1" applyFill="1" applyAlignment="1">
      <alignment horizontal="right"/>
    </xf>
    <xf numFmtId="6" fontId="0" fillId="0" borderId="0" xfId="0" applyNumberFormat="1" applyFont="1" applyFill="1" applyBorder="1" applyAlignment="1">
      <alignment horizontal="right"/>
    </xf>
    <xf numFmtId="0" fontId="0" fillId="0" borderId="2" xfId="0" quotePrefix="1" applyFont="1" applyFill="1" applyBorder="1" applyAlignment="1">
      <alignment horizontal="right"/>
    </xf>
    <xf numFmtId="6" fontId="0" fillId="0" borderId="2" xfId="8" applyNumberFormat="1" applyFont="1" applyFill="1" applyBorder="1" applyAlignment="1">
      <alignment horizontal="right"/>
    </xf>
    <xf numFmtId="6" fontId="0" fillId="0" borderId="0" xfId="8" applyNumberFormat="1" applyFont="1" applyFill="1" applyBorder="1" applyAlignment="1">
      <alignment horizontal="right"/>
    </xf>
    <xf numFmtId="6" fontId="0" fillId="0" borderId="2" xfId="8" quotePrefix="1" applyNumberFormat="1" applyFont="1" applyFill="1" applyBorder="1" applyAlignment="1">
      <alignment horizontal="right"/>
    </xf>
    <xf numFmtId="6" fontId="0" fillId="0" borderId="0" xfId="0" applyNumberFormat="1" applyFont="1" applyFill="1" applyAlignment="1">
      <alignment horizontal="right" wrapText="1"/>
    </xf>
    <xf numFmtId="2" fontId="0" fillId="0" borderId="4" xfId="0" quotePrefix="1" applyNumberFormat="1" applyFont="1" applyFill="1" applyBorder="1" applyAlignment="1">
      <alignment horizontal="right"/>
    </xf>
    <xf numFmtId="6" fontId="0" fillId="0" borderId="4" xfId="0" applyNumberFormat="1" applyFont="1" applyFill="1" applyBorder="1" applyAlignment="1">
      <alignment horizontal="right"/>
    </xf>
    <xf numFmtId="6" fontId="0" fillId="0" borderId="9" xfId="0" applyNumberFormat="1" applyFont="1" applyFill="1" applyBorder="1" applyAlignment="1">
      <alignment horizontal="right"/>
    </xf>
    <xf numFmtId="6" fontId="0" fillId="0" borderId="9" xfId="0" quotePrefix="1" applyNumberFormat="1" applyFont="1" applyFill="1" applyBorder="1" applyAlignment="1">
      <alignment horizontal="right" wrapText="1"/>
    </xf>
    <xf numFmtId="37" fontId="10" fillId="0" borderId="0" xfId="11" applyNumberFormat="1" applyFont="1" applyFill="1" applyAlignment="1">
      <alignment horizontal="center" vertical="top" wrapText="1"/>
    </xf>
    <xf numFmtId="37" fontId="4" fillId="0" borderId="0" xfId="11" applyNumberFormat="1" applyFont="1" applyFill="1" applyAlignment="1">
      <alignment horizontal="center"/>
    </xf>
    <xf numFmtId="37" fontId="10" fillId="0" borderId="11" xfId="11" applyNumberFormat="1" applyFont="1" applyFill="1" applyBorder="1" applyAlignment="1">
      <alignment horizontal="center" vertical="top" wrapText="1"/>
    </xf>
    <xf numFmtId="37" fontId="4" fillId="0" borderId="11" xfId="11" applyNumberFormat="1" applyFont="1" applyFill="1" applyBorder="1" applyAlignment="1">
      <alignment horizontal="center"/>
    </xf>
    <xf numFmtId="37" fontId="4" fillId="0" borderId="10" xfId="11" applyNumberFormat="1" applyFont="1" applyFill="1" applyBorder="1" applyAlignment="1">
      <alignment horizontal="center"/>
    </xf>
  </cellXfs>
  <cellStyles count="12">
    <cellStyle name="Comma" xfId="11" builtinId="3"/>
    <cellStyle name="Comma 2" xfId="2" xr:uid="{00000000-0005-0000-0000-000001000000}"/>
    <cellStyle name="Currency" xfId="8" builtinId="4"/>
    <cellStyle name="Currency 2"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1" xr:uid="{00000000-0005-0000-0000-000008000000}"/>
    <cellStyle name="Normal 6" xfId="9" xr:uid="{00000000-0005-0000-0000-000009000000}"/>
    <cellStyle name="Percent" xfId="10" builtinId="5"/>
    <cellStyle name="Percent 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ht="24.9" customHeight="1">
      <c r="B2" s="56" t="s">
        <v>54</v>
      </c>
      <c r="J2" s="57"/>
    </row>
    <row r="3" spans="2:10">
      <c r="B3" s="56"/>
      <c r="J3" s="57"/>
    </row>
    <row r="4" spans="2:10" ht="79.2" customHeight="1">
      <c r="B4" s="101" t="s">
        <v>55</v>
      </c>
    </row>
    <row r="5" spans="2:10">
      <c r="B5" s="101"/>
    </row>
    <row r="6" spans="2:10" ht="43.2">
      <c r="B6" s="134" t="s">
        <v>52</v>
      </c>
    </row>
    <row r="7" spans="2:10">
      <c r="B7" s="101"/>
    </row>
    <row r="8" spans="2:10" ht="48" customHeight="1">
      <c r="B8" s="102" t="s">
        <v>46</v>
      </c>
    </row>
    <row r="9" spans="2:10">
      <c r="B9" s="101"/>
    </row>
    <row r="10" spans="2:10">
      <c r="B10" s="103" t="s">
        <v>29</v>
      </c>
    </row>
    <row r="11" spans="2:10" ht="28.8">
      <c r="B11" s="104" t="s">
        <v>47</v>
      </c>
    </row>
    <row r="12" spans="2:10">
      <c r="B12" s="101"/>
    </row>
    <row r="13" spans="2:10" ht="43.2">
      <c r="B13" s="101" t="s">
        <v>48</v>
      </c>
    </row>
    <row r="14" spans="2:10">
      <c r="B14" s="105"/>
    </row>
    <row r="15" spans="2:10" ht="28.8">
      <c r="B15" s="101" t="s">
        <v>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38"/>
  <sheetViews>
    <sheetView zoomScaleNormal="100" workbookViewId="0"/>
  </sheetViews>
  <sheetFormatPr defaultColWidth="9.109375" defaultRowHeight="14.4"/>
  <cols>
    <col min="1" max="1" width="5.109375" style="3" customWidth="1"/>
    <col min="2" max="2" width="4" style="3" customWidth="1"/>
    <col min="3" max="3" width="38.33203125" style="3" customWidth="1"/>
    <col min="4" max="4" width="3.33203125" style="3" customWidth="1"/>
    <col min="5" max="5" width="18.44140625" style="3" customWidth="1"/>
    <col min="6" max="6" width="17.5546875" style="3" customWidth="1"/>
    <col min="7" max="7" width="19.44140625" style="3" customWidth="1"/>
    <col min="8" max="8" width="16.88671875" style="3" customWidth="1"/>
    <col min="9" max="9" width="15.88671875" style="3" customWidth="1"/>
    <col min="10" max="10" width="16" style="3" customWidth="1"/>
    <col min="11" max="11" width="18" style="3" customWidth="1"/>
    <col min="12" max="12" width="15.33203125" style="3" customWidth="1"/>
    <col min="13" max="13" width="17" style="3" customWidth="1"/>
    <col min="14" max="19" width="9.109375" style="3"/>
    <col min="20" max="20" width="10.44140625" style="3" customWidth="1"/>
    <col min="21" max="21" width="10.109375" style="3" customWidth="1"/>
    <col min="22" max="22" width="11.6640625" style="3" customWidth="1"/>
    <col min="23" max="23" width="12.5546875" style="3" customWidth="1"/>
    <col min="24" max="24" width="13.33203125" style="3" customWidth="1"/>
    <col min="25" max="25" width="13.109375" style="3" customWidth="1"/>
    <col min="26" max="26" width="12.88671875" style="3" customWidth="1"/>
    <col min="27" max="27" width="14" style="3" customWidth="1"/>
    <col min="28" max="28" width="12.88671875" style="3" customWidth="1"/>
    <col min="29" max="30" width="15" style="3" customWidth="1"/>
    <col min="31" max="16384" width="9.109375" style="3"/>
  </cols>
  <sheetData>
    <row r="1" spans="1:39">
      <c r="A1" s="65" t="s">
        <v>53</v>
      </c>
      <c r="D1" s="4"/>
    </row>
    <row r="2" spans="1:39">
      <c r="D2" s="4"/>
      <c r="E2" s="106" t="s">
        <v>42</v>
      </c>
      <c r="F2" s="4"/>
    </row>
    <row r="3" spans="1:39" ht="14.4" customHeight="1">
      <c r="D3" s="4"/>
      <c r="E3" s="107"/>
      <c r="F3" s="136"/>
      <c r="G3" s="136"/>
      <c r="H3" s="136"/>
      <c r="I3" s="136"/>
      <c r="J3" s="136"/>
      <c r="K3" s="136"/>
      <c r="L3" s="136"/>
      <c r="M3" s="136"/>
      <c r="AE3" s="4"/>
      <c r="AF3" s="4"/>
      <c r="AG3" s="4"/>
      <c r="AH3" s="4"/>
      <c r="AI3" s="4"/>
      <c r="AJ3" s="4"/>
      <c r="AK3" s="4"/>
      <c r="AL3" s="4"/>
    </row>
    <row r="4" spans="1:39" ht="14.4" customHeight="1">
      <c r="E4" s="108"/>
      <c r="F4" s="137" t="s">
        <v>12</v>
      </c>
      <c r="G4" s="138"/>
      <c r="H4" s="137" t="s">
        <v>11</v>
      </c>
      <c r="I4" s="139"/>
      <c r="J4" s="139"/>
      <c r="K4" s="139"/>
      <c r="L4" s="139"/>
      <c r="M4" s="138"/>
      <c r="AE4" s="4"/>
      <c r="AF4" s="4"/>
      <c r="AG4" s="4"/>
      <c r="AH4" s="4"/>
      <c r="AI4" s="4"/>
      <c r="AJ4" s="4"/>
      <c r="AK4" s="4"/>
      <c r="AL4" s="4"/>
    </row>
    <row r="5" spans="1:39" ht="59.4">
      <c r="A5" s="32"/>
      <c r="E5" s="109" t="s">
        <v>9</v>
      </c>
      <c r="F5" s="84" t="s">
        <v>19</v>
      </c>
      <c r="G5" s="85" t="s">
        <v>20</v>
      </c>
      <c r="H5" s="84" t="s">
        <v>11</v>
      </c>
      <c r="I5" s="86" t="s">
        <v>27</v>
      </c>
      <c r="J5" s="86" t="s">
        <v>21</v>
      </c>
      <c r="K5" s="86" t="s">
        <v>28</v>
      </c>
      <c r="L5" s="86" t="s">
        <v>22</v>
      </c>
      <c r="M5" s="85" t="s">
        <v>23</v>
      </c>
      <c r="AE5" s="80"/>
      <c r="AF5" s="80"/>
      <c r="AG5" s="80"/>
      <c r="AH5" s="4"/>
      <c r="AI5" s="4"/>
      <c r="AJ5" s="4"/>
      <c r="AK5" s="4"/>
      <c r="AL5" s="4"/>
    </row>
    <row r="6" spans="1:39">
      <c r="A6" s="110"/>
      <c r="E6" s="111"/>
      <c r="F6" s="88"/>
      <c r="G6" s="90"/>
      <c r="H6" s="88"/>
      <c r="I6" s="90"/>
      <c r="J6" s="90"/>
      <c r="K6" s="90"/>
      <c r="L6" s="90"/>
      <c r="M6" s="112"/>
      <c r="AE6" s="80"/>
      <c r="AF6" s="80"/>
      <c r="AG6" s="80"/>
      <c r="AH6" s="80"/>
      <c r="AI6" s="4"/>
      <c r="AJ6" s="4"/>
      <c r="AK6" s="4"/>
      <c r="AL6" s="4"/>
    </row>
    <row r="7" spans="1:39">
      <c r="A7" s="110"/>
      <c r="E7" s="111"/>
      <c r="F7" s="88"/>
      <c r="G7" s="90"/>
      <c r="H7" s="88"/>
      <c r="I7" s="90"/>
      <c r="J7" s="90"/>
      <c r="K7" s="90"/>
      <c r="L7" s="90"/>
      <c r="M7" s="112"/>
      <c r="AE7" s="80"/>
      <c r="AF7" s="80"/>
      <c r="AG7" s="4"/>
      <c r="AH7" s="4"/>
      <c r="AI7" s="4"/>
      <c r="AJ7" s="4"/>
      <c r="AK7" s="4"/>
      <c r="AL7" s="4"/>
    </row>
    <row r="8" spans="1:39" ht="29.1" customHeight="1">
      <c r="A8" s="65" t="s">
        <v>1</v>
      </c>
      <c r="E8" s="149">
        <v>63153</v>
      </c>
      <c r="F8" s="150"/>
      <c r="G8" s="151"/>
      <c r="H8" s="150">
        <f>SUM(I9:M9)</f>
        <v>2138</v>
      </c>
      <c r="I8" s="151"/>
      <c r="J8" s="151"/>
      <c r="K8" s="151"/>
      <c r="L8" s="151"/>
      <c r="M8" s="152"/>
      <c r="N8" s="4"/>
      <c r="O8" s="4"/>
      <c r="P8" s="4"/>
      <c r="AE8" s="4"/>
      <c r="AF8" s="4"/>
      <c r="AG8" s="4"/>
      <c r="AH8" s="4"/>
      <c r="AI8" s="4"/>
      <c r="AJ8" s="4"/>
      <c r="AK8" s="4"/>
      <c r="AL8" s="4"/>
    </row>
    <row r="9" spans="1:39">
      <c r="A9" s="65" t="s">
        <v>36</v>
      </c>
      <c r="E9" s="153"/>
      <c r="F9" s="150">
        <v>49278</v>
      </c>
      <c r="G9" s="154">
        <v>11737</v>
      </c>
      <c r="H9" s="150"/>
      <c r="I9" s="155">
        <v>1806</v>
      </c>
      <c r="J9" s="155">
        <v>302</v>
      </c>
      <c r="K9" s="155">
        <v>10</v>
      </c>
      <c r="L9" s="155">
        <v>8</v>
      </c>
      <c r="M9" s="156">
        <v>12</v>
      </c>
      <c r="N9" s="4"/>
      <c r="O9" s="4"/>
      <c r="P9" s="4"/>
      <c r="AE9" s="80"/>
      <c r="AF9" s="4"/>
      <c r="AG9" s="8"/>
      <c r="AH9" s="8"/>
      <c r="AI9" s="8"/>
      <c r="AJ9" s="8"/>
      <c r="AK9" s="4"/>
      <c r="AL9" s="4"/>
    </row>
    <row r="10" spans="1:39">
      <c r="A10" s="65"/>
      <c r="B10" s="32"/>
      <c r="C10" s="32"/>
      <c r="E10" s="113"/>
      <c r="F10" s="42"/>
      <c r="G10" s="36"/>
      <c r="H10" s="42"/>
      <c r="I10" s="36"/>
      <c r="J10" s="37"/>
      <c r="K10" s="37"/>
      <c r="L10" s="37"/>
      <c r="M10" s="114"/>
      <c r="N10" s="10"/>
      <c r="O10" s="4"/>
      <c r="P10" s="4"/>
      <c r="Q10" s="4"/>
      <c r="AF10" s="4"/>
      <c r="AG10" s="4"/>
      <c r="AH10" s="4"/>
      <c r="AI10" s="4"/>
      <c r="AJ10" s="4"/>
      <c r="AK10" s="4"/>
      <c r="AL10" s="4"/>
      <c r="AM10" s="4"/>
    </row>
    <row r="11" spans="1:39">
      <c r="A11" s="65" t="s">
        <v>0</v>
      </c>
      <c r="B11" s="38"/>
      <c r="C11" s="38"/>
      <c r="D11" s="4"/>
      <c r="E11" s="113"/>
      <c r="F11" s="27"/>
      <c r="G11" s="28"/>
      <c r="H11" s="27"/>
      <c r="I11" s="28"/>
      <c r="J11" s="28"/>
      <c r="K11" s="28"/>
      <c r="L11" s="28"/>
      <c r="M11" s="29"/>
      <c r="N11" s="4"/>
      <c r="O11" s="4"/>
      <c r="P11" s="4"/>
      <c r="AE11" s="4"/>
      <c r="AF11" s="4"/>
      <c r="AG11" s="4"/>
      <c r="AH11" s="4"/>
      <c r="AI11" s="4"/>
      <c r="AJ11" s="4"/>
      <c r="AK11" s="4"/>
      <c r="AL11" s="4"/>
    </row>
    <row r="12" spans="1:39">
      <c r="A12" s="65"/>
      <c r="B12" s="38" t="s">
        <v>37</v>
      </c>
      <c r="C12" s="38"/>
      <c r="D12" s="4"/>
      <c r="E12" s="111"/>
      <c r="F12" s="43"/>
      <c r="G12" s="39"/>
      <c r="H12" s="43"/>
      <c r="I12" s="39"/>
      <c r="J12" s="39"/>
      <c r="K12" s="39"/>
      <c r="L12" s="39"/>
      <c r="M12" s="115"/>
      <c r="N12" s="4"/>
      <c r="O12" s="4"/>
      <c r="P12" s="4"/>
      <c r="AE12" s="4"/>
      <c r="AF12" s="4"/>
      <c r="AG12" s="4"/>
      <c r="AH12" s="4"/>
      <c r="AI12" s="4"/>
      <c r="AJ12" s="4"/>
      <c r="AK12" s="4"/>
      <c r="AL12" s="4"/>
    </row>
    <row r="13" spans="1:39">
      <c r="A13" s="65"/>
      <c r="B13" s="38"/>
      <c r="C13" s="21" t="s">
        <v>13</v>
      </c>
      <c r="D13" s="4"/>
      <c r="E13" s="170"/>
      <c r="F13" s="158">
        <f>'STEC O157 Assumptions 2018'!F15*F$9</f>
        <v>162203.82093487901</v>
      </c>
      <c r="G13" s="159">
        <f>'STEC O157 Assumptions 2018'!G15*G$9</f>
        <v>253597.26209725026</v>
      </c>
      <c r="H13" s="158"/>
      <c r="I13" s="159">
        <f>'STEC O157 Assumptions 2018'!H15*I$9</f>
        <v>113436.30255055717</v>
      </c>
      <c r="J13" s="159">
        <f>'STEC O157 Assumptions 2018'!I15*J$9</f>
        <v>11087.839142432957</v>
      </c>
      <c r="K13" s="159">
        <f>'STEC O157 Assumptions 2018'!J15*K$9</f>
        <v>513.47960948379318</v>
      </c>
      <c r="L13" s="159">
        <f>'STEC O157 Assumptions 2018'!K15*L$9</f>
        <v>418.61039756992841</v>
      </c>
      <c r="M13" s="160">
        <f>'STEC O157 Assumptions 2018'!L15*M$9</f>
        <v>387.77790369792234</v>
      </c>
      <c r="N13" s="116"/>
      <c r="O13" s="4"/>
      <c r="P13" s="4"/>
      <c r="AE13" s="4"/>
      <c r="AF13" s="4"/>
      <c r="AG13" s="4"/>
      <c r="AH13" s="4"/>
      <c r="AI13" s="4"/>
      <c r="AJ13" s="4"/>
      <c r="AK13" s="4"/>
      <c r="AL13" s="4"/>
    </row>
    <row r="14" spans="1:39">
      <c r="A14" s="65"/>
      <c r="B14" s="32"/>
      <c r="C14" s="21" t="s">
        <v>14</v>
      </c>
      <c r="E14" s="170"/>
      <c r="F14" s="158"/>
      <c r="G14" s="159">
        <f>'STEC O157 Assumptions 2018'!G16*G$9</f>
        <v>2177006.9063659562</v>
      </c>
      <c r="H14" s="158"/>
      <c r="I14" s="159">
        <f>'STEC O157 Assumptions 2018'!H16*I$9</f>
        <v>269039.88660151535</v>
      </c>
      <c r="J14" s="159">
        <f>'STEC O157 Assumptions 2018'!I16*J$9</f>
        <v>85125.934048189563</v>
      </c>
      <c r="K14" s="159">
        <f>'STEC O157 Assumptions 2018'!J16*K$9</f>
        <v>2818.9908640764925</v>
      </c>
      <c r="L14" s="159">
        <f>'STEC O157 Assumptions 2018'!K16*L$9</f>
        <v>1191.8745554887951</v>
      </c>
      <c r="M14" s="160">
        <f>'STEC O157 Assumptions 2018'!L16*M$9</f>
        <v>3382.3146589592561</v>
      </c>
      <c r="N14" s="116"/>
      <c r="O14" s="4"/>
      <c r="P14" s="4"/>
      <c r="AE14" s="4"/>
      <c r="AF14" s="4"/>
      <c r="AG14" s="4"/>
      <c r="AH14" s="4"/>
      <c r="AI14" s="4"/>
      <c r="AJ14" s="4"/>
      <c r="AK14" s="4"/>
      <c r="AL14" s="4"/>
    </row>
    <row r="15" spans="1:39">
      <c r="A15" s="65"/>
      <c r="B15" s="32"/>
      <c r="C15" s="21" t="s">
        <v>38</v>
      </c>
      <c r="E15" s="170"/>
      <c r="F15" s="158"/>
      <c r="G15" s="159">
        <f>'STEC O157 Assumptions 2018'!G17*G$9</f>
        <v>3289078.6756589105</v>
      </c>
      <c r="H15" s="158"/>
      <c r="I15" s="159">
        <f>'STEC O157 Assumptions 2018'!H17*I$9</f>
        <v>1113416.5420614376</v>
      </c>
      <c r="J15" s="159">
        <f>'STEC O157 Assumptions 2018'!I17*J$9</f>
        <v>268699.97482251871</v>
      </c>
      <c r="K15" s="159">
        <f>'STEC O157 Assumptions 2018'!J17*K$9</f>
        <v>8896.8834095409366</v>
      </c>
      <c r="L15" s="159">
        <f>'STEC O157 Assumptions 2018'!K17*L$9</f>
        <v>4932.0494747986104</v>
      </c>
      <c r="M15" s="160">
        <f>'STEC O157 Assumptions 2018'!L17*M$9</f>
        <v>10676.859915039864</v>
      </c>
      <c r="N15" s="116"/>
      <c r="AE15" s="80"/>
    </row>
    <row r="16" spans="1:39">
      <c r="A16" s="65"/>
      <c r="B16" s="32"/>
      <c r="C16" s="21" t="s">
        <v>15</v>
      </c>
      <c r="E16" s="170"/>
      <c r="F16" s="158"/>
      <c r="G16" s="159"/>
      <c r="H16" s="158"/>
      <c r="I16" s="159">
        <f xml:space="preserve"> 'STEC O157 Assumptions 2018'!H18*I$9</f>
        <v>19029470.788469814</v>
      </c>
      <c r="J16" s="159">
        <f xml:space="preserve"> 'STEC O157 Assumptions 2018'!K18*J$9</f>
        <v>3182110.4729096601</v>
      </c>
      <c r="K16" s="159">
        <f>'STEC O157 Assumptions 2018'!J18*K$9</f>
        <v>682196.16566042637</v>
      </c>
      <c r="L16" s="159">
        <f>'STEC O157 Assumptions 2018'!K18*L$9</f>
        <v>84294.317163169806</v>
      </c>
      <c r="M16" s="160">
        <f>'STEC O157 Assumptions 2018'!L18*M$9</f>
        <v>818635.71755789209</v>
      </c>
      <c r="N16" s="116"/>
      <c r="S16" s="117"/>
      <c r="T16" s="117"/>
      <c r="U16" s="117"/>
      <c r="V16" s="117"/>
      <c r="W16" s="117"/>
      <c r="X16" s="117"/>
      <c r="Y16" s="117"/>
      <c r="Z16" s="117"/>
      <c r="AA16" s="117"/>
      <c r="AB16" s="117"/>
      <c r="AC16" s="117"/>
      <c r="AD16" s="117"/>
      <c r="AE16" s="117"/>
    </row>
    <row r="17" spans="1:31">
      <c r="A17" s="65"/>
      <c r="B17" s="21" t="s">
        <v>18</v>
      </c>
      <c r="C17" s="32"/>
      <c r="E17" s="170"/>
      <c r="F17" s="158"/>
      <c r="G17" s="159"/>
      <c r="H17" s="158"/>
      <c r="I17" s="159"/>
      <c r="J17" s="159"/>
      <c r="K17" s="159">
        <f>'STEC O157 Assumptions 2018'!J19*K$9</f>
        <v>10167434.87797674</v>
      </c>
      <c r="L17" s="159"/>
      <c r="M17" s="160"/>
      <c r="N17" s="116"/>
      <c r="S17" s="117"/>
      <c r="T17" s="117"/>
      <c r="U17" s="117"/>
      <c r="V17" s="117"/>
      <c r="W17" s="117"/>
      <c r="X17" s="117"/>
      <c r="Y17" s="117"/>
      <c r="Z17" s="117"/>
      <c r="AA17" s="117"/>
      <c r="AB17" s="117"/>
      <c r="AC17" s="117"/>
      <c r="AD17" s="117"/>
      <c r="AE17" s="117"/>
    </row>
    <row r="18" spans="1:31">
      <c r="A18" s="65"/>
      <c r="B18" s="32"/>
      <c r="C18" s="32"/>
      <c r="E18" s="170"/>
      <c r="F18" s="158"/>
      <c r="G18" s="76"/>
      <c r="H18" s="158"/>
      <c r="I18" s="159"/>
      <c r="J18" s="159"/>
      <c r="K18" s="159"/>
      <c r="L18" s="159"/>
      <c r="M18" s="160"/>
      <c r="N18" s="116"/>
      <c r="S18" s="117"/>
      <c r="T18" s="117"/>
      <c r="U18" s="117"/>
      <c r="V18" s="117"/>
      <c r="W18" s="117"/>
      <c r="X18" s="117"/>
      <c r="Y18" s="117"/>
      <c r="Z18" s="117"/>
      <c r="AA18" s="117"/>
      <c r="AB18" s="117"/>
      <c r="AC18" s="117"/>
      <c r="AD18" s="117"/>
      <c r="AE18" s="117"/>
    </row>
    <row r="19" spans="1:31">
      <c r="A19" s="65"/>
      <c r="B19" s="118" t="s">
        <v>24</v>
      </c>
      <c r="E19" s="170"/>
      <c r="F19" s="161">
        <f>SUM(F13:F17)</f>
        <v>162203.82093487901</v>
      </c>
      <c r="G19" s="162">
        <f>SUM(G13:G17)</f>
        <v>5719682.8441221174</v>
      </c>
      <c r="H19" s="158"/>
      <c r="I19" s="163">
        <f t="shared" ref="I19:M19" si="0">SUM(I13:I17)</f>
        <v>20525363.519683324</v>
      </c>
      <c r="J19" s="163">
        <f t="shared" si="0"/>
        <v>3547024.2209228012</v>
      </c>
      <c r="K19" s="163">
        <f t="shared" si="0"/>
        <v>10861860.397520266</v>
      </c>
      <c r="L19" s="163">
        <f t="shared" si="0"/>
        <v>90836.851591027138</v>
      </c>
      <c r="M19" s="162">
        <f t="shared" si="0"/>
        <v>833082.67003558914</v>
      </c>
      <c r="S19" s="5"/>
      <c r="T19" s="4"/>
      <c r="U19" s="4"/>
      <c r="V19" s="4"/>
      <c r="W19" s="4"/>
      <c r="X19" s="4"/>
      <c r="Y19" s="4"/>
      <c r="Z19" s="4"/>
      <c r="AA19" s="4"/>
      <c r="AB19" s="4"/>
      <c r="AC19" s="4"/>
      <c r="AD19" s="4"/>
      <c r="AE19" s="4"/>
    </row>
    <row r="20" spans="1:31">
      <c r="A20" s="65"/>
      <c r="B20" s="110"/>
      <c r="C20" s="32"/>
      <c r="E20" s="170"/>
      <c r="F20" s="73"/>
      <c r="G20" s="74"/>
      <c r="H20" s="158"/>
      <c r="I20" s="74"/>
      <c r="J20" s="74"/>
      <c r="K20" s="74"/>
      <c r="L20" s="74"/>
      <c r="M20" s="119"/>
      <c r="N20" s="116"/>
      <c r="O20" s="19"/>
      <c r="S20" s="120"/>
      <c r="T20" s="8"/>
      <c r="U20" s="8"/>
      <c r="V20" s="8"/>
      <c r="W20" s="80"/>
      <c r="X20" s="80"/>
      <c r="Y20" s="80"/>
      <c r="Z20" s="80"/>
      <c r="AA20" s="80"/>
      <c r="AB20" s="8"/>
      <c r="AC20" s="8"/>
      <c r="AD20" s="8"/>
      <c r="AE20" s="8"/>
    </row>
    <row r="21" spans="1:31">
      <c r="A21" s="65"/>
      <c r="B21" s="118" t="s">
        <v>17</v>
      </c>
      <c r="C21" s="32"/>
      <c r="E21" s="170"/>
      <c r="F21" s="158">
        <f>'STEC O157 Assumptions 2018'!F21*'STEC O157 Mean COI 2018'!F$9</f>
        <v>1542523.2198962916</v>
      </c>
      <c r="G21" s="159">
        <f>'STEC O157 Assumptions 2018'!G21*'STEC O157 Mean COI 2018'!G$9</f>
        <v>2670950.95193377</v>
      </c>
      <c r="H21" s="158"/>
      <c r="I21" s="159">
        <f>'STEC O157 Assumptions 2018'!H21*'STEC O157 Mean COI 2018'!I$9</f>
        <v>1197111.4314262155</v>
      </c>
      <c r="J21" s="159">
        <f>'STEC O157 Assumptions 2018'!I21*'STEC O157 Mean COI 2018'!J$9</f>
        <v>24269.465531015809</v>
      </c>
      <c r="K21" s="159">
        <f>'STEC O157 Assumptions 2018'!J21*'STEC O157 Mean COI 2018'!K$9</f>
        <v>634776.15196051786</v>
      </c>
      <c r="L21" s="159">
        <f>'STEC O157 Assumptions 2018'!K21*'STEC O157 Mean COI 2018'!L$9</f>
        <v>8276.3149635791106</v>
      </c>
      <c r="M21" s="160">
        <f>'STEC O157 Assumptions 2018'!L21*'STEC O157 Mean COI 2018'!M$9</f>
        <v>4776.6428180407747</v>
      </c>
      <c r="N21" s="116"/>
      <c r="S21" s="120"/>
      <c r="T21" s="10"/>
      <c r="U21" s="10"/>
      <c r="V21" s="10"/>
      <c r="W21" s="10"/>
      <c r="X21" s="10"/>
      <c r="Y21" s="10"/>
      <c r="Z21" s="10"/>
      <c r="AA21" s="10"/>
      <c r="AB21" s="10"/>
      <c r="AC21" s="10"/>
      <c r="AD21" s="10"/>
      <c r="AE21" s="10"/>
    </row>
    <row r="22" spans="1:31">
      <c r="A22" s="65"/>
      <c r="B22" s="110"/>
      <c r="C22" s="32"/>
      <c r="E22" s="170"/>
      <c r="F22" s="158"/>
      <c r="G22" s="159"/>
      <c r="H22" s="158"/>
      <c r="I22" s="159"/>
      <c r="J22" s="159"/>
      <c r="K22" s="159"/>
      <c r="L22" s="159"/>
      <c r="M22" s="160"/>
      <c r="N22" s="121"/>
    </row>
    <row r="23" spans="1:31">
      <c r="A23" s="65"/>
      <c r="B23" s="118" t="s">
        <v>2</v>
      </c>
      <c r="C23" s="32"/>
      <c r="E23" s="170"/>
      <c r="F23" s="158"/>
      <c r="G23" s="159"/>
      <c r="H23" s="158"/>
      <c r="I23" s="159"/>
      <c r="J23" s="159"/>
      <c r="K23" s="159">
        <f>K9*'STEC O157 Assumptions 2018'!J25</f>
        <v>69161838.818069562</v>
      </c>
      <c r="L23" s="159">
        <f>L9*'STEC O157 Assumptions 2018'!K25</f>
        <v>77620931.903946921</v>
      </c>
      <c r="M23" s="160">
        <f>M9*'STEC O157 Assumptions 2018'!L25</f>
        <v>116431397.85592037</v>
      </c>
      <c r="N23" s="116"/>
    </row>
    <row r="24" spans="1:31">
      <c r="A24" s="65"/>
      <c r="B24" s="32"/>
      <c r="C24" s="32"/>
      <c r="E24" s="170"/>
      <c r="F24" s="158"/>
      <c r="G24" s="164"/>
      <c r="H24" s="158"/>
      <c r="I24" s="164"/>
      <c r="J24" s="164"/>
      <c r="K24" s="164"/>
      <c r="L24" s="164"/>
      <c r="M24" s="160"/>
    </row>
    <row r="25" spans="1:31">
      <c r="A25" s="65" t="s">
        <v>25</v>
      </c>
      <c r="B25" s="32"/>
      <c r="C25" s="32"/>
      <c r="E25" s="170"/>
      <c r="F25" s="165">
        <f>SUM(F19:F23)</f>
        <v>1704727.0408311705</v>
      </c>
      <c r="G25" s="166">
        <f>SUM(G19:G23)</f>
        <v>8390633.7960558869</v>
      </c>
      <c r="H25" s="158"/>
      <c r="I25" s="167">
        <f>SUM(I19:I23)</f>
        <v>21722474.95110954</v>
      </c>
      <c r="J25" s="167">
        <f>SUM(J19:J23)</f>
        <v>3571293.6864538169</v>
      </c>
      <c r="K25" s="167">
        <f>SUM(K19:K23)</f>
        <v>80658475.367550343</v>
      </c>
      <c r="L25" s="167">
        <f>SUM(L19:L23)</f>
        <v>77720045.070501521</v>
      </c>
      <c r="M25" s="166">
        <f>SUM(M19:M23)</f>
        <v>117269257.16877401</v>
      </c>
    </row>
    <row r="26" spans="1:31">
      <c r="A26" s="65"/>
      <c r="B26" s="32"/>
      <c r="C26" s="32"/>
      <c r="E26" s="170"/>
      <c r="F26" s="158"/>
      <c r="G26" s="159"/>
      <c r="H26" s="159"/>
      <c r="I26" s="159"/>
      <c r="J26" s="159"/>
      <c r="K26" s="159"/>
      <c r="L26" s="159"/>
      <c r="M26" s="159"/>
      <c r="N26" s="35"/>
    </row>
    <row r="27" spans="1:31" ht="15" thickBot="1">
      <c r="A27" s="122" t="s">
        <v>39</v>
      </c>
      <c r="B27" s="123"/>
      <c r="C27" s="123"/>
      <c r="D27" s="123"/>
      <c r="E27" s="171">
        <f>SUM(F25:M25)</f>
        <v>311036907.0812763</v>
      </c>
      <c r="F27" s="172"/>
      <c r="G27" s="168"/>
      <c r="H27" s="168"/>
      <c r="I27" s="168"/>
      <c r="J27" s="168"/>
      <c r="K27" s="168"/>
      <c r="L27" s="168"/>
      <c r="M27" s="173"/>
      <c r="N27" s="124"/>
    </row>
    <row r="28" spans="1:31" ht="15" thickTop="1">
      <c r="A28" s="65"/>
      <c r="K28" s="121"/>
    </row>
    <row r="29" spans="1:31">
      <c r="A29" s="3" t="s">
        <v>26</v>
      </c>
    </row>
    <row r="30" spans="1:31">
      <c r="A30" s="3" t="s">
        <v>35</v>
      </c>
    </row>
    <row r="31" spans="1:31" ht="75" customHeight="1">
      <c r="A31" s="140" t="s">
        <v>56</v>
      </c>
      <c r="B31" s="140"/>
      <c r="C31" s="140"/>
      <c r="D31" s="140"/>
      <c r="E31" s="140"/>
      <c r="F31" s="140"/>
      <c r="G31" s="140"/>
      <c r="H31" s="140"/>
      <c r="I31" s="140"/>
      <c r="J31" s="140"/>
      <c r="K31" s="140"/>
      <c r="L31" s="140"/>
    </row>
    <row r="32" spans="1:31" ht="13.5" customHeight="1">
      <c r="A32"/>
      <c r="B32"/>
      <c r="C32"/>
      <c r="D32"/>
      <c r="E32"/>
      <c r="F32"/>
      <c r="G32"/>
      <c r="H32"/>
      <c r="I32"/>
      <c r="J32"/>
      <c r="K32"/>
      <c r="L32"/>
    </row>
    <row r="33" spans="1:12">
      <c r="A33" t="s">
        <v>50</v>
      </c>
      <c r="B33"/>
      <c r="C33"/>
      <c r="D33"/>
      <c r="E33"/>
      <c r="F33"/>
      <c r="G33"/>
      <c r="H33"/>
      <c r="I33"/>
      <c r="J33"/>
      <c r="K33"/>
      <c r="L33"/>
    </row>
    <row r="34" spans="1:12" ht="13.5" customHeight="1">
      <c r="A34"/>
      <c r="B34"/>
      <c r="C34"/>
      <c r="D34"/>
      <c r="E34"/>
      <c r="F34"/>
      <c r="G34"/>
      <c r="H34"/>
      <c r="I34"/>
      <c r="J34"/>
      <c r="K34"/>
      <c r="L34"/>
    </row>
    <row r="35" spans="1:12" ht="13.5" customHeight="1">
      <c r="A35" s="135" t="s">
        <v>31</v>
      </c>
      <c r="B35" s="135"/>
      <c r="C35" s="135"/>
      <c r="D35" s="135"/>
      <c r="E35" s="135"/>
      <c r="F35" s="135"/>
      <c r="G35" s="135"/>
      <c r="H35" s="135"/>
      <c r="I35" s="135"/>
      <c r="J35" s="135"/>
      <c r="K35"/>
      <c r="L35"/>
    </row>
    <row r="36" spans="1:12" ht="32.4" customHeight="1">
      <c r="A36" s="125"/>
      <c r="B36"/>
      <c r="C36" s="135" t="s">
        <v>45</v>
      </c>
      <c r="D36" s="135"/>
      <c r="E36" s="135"/>
      <c r="F36" s="135"/>
      <c r="G36" s="135"/>
      <c r="H36" s="135"/>
      <c r="I36" s="135"/>
      <c r="J36" s="135"/>
      <c r="K36" s="135"/>
      <c r="L36"/>
    </row>
    <row r="37" spans="1:12">
      <c r="A37"/>
      <c r="B37"/>
      <c r="C37" s="58"/>
      <c r="D37"/>
      <c r="E37"/>
      <c r="F37"/>
      <c r="G37"/>
      <c r="H37"/>
      <c r="I37"/>
      <c r="J37"/>
      <c r="K37"/>
      <c r="L37"/>
    </row>
    <row r="38" spans="1:12" ht="30" customHeight="1">
      <c r="A38"/>
      <c r="B38"/>
      <c r="C38" s="135" t="s">
        <v>30</v>
      </c>
      <c r="D38" s="135"/>
      <c r="E38" s="135"/>
      <c r="F38" s="135"/>
      <c r="G38" s="135"/>
      <c r="H38" s="135"/>
      <c r="I38" s="135"/>
      <c r="J38" s="135"/>
      <c r="K38" s="135"/>
      <c r="L38"/>
    </row>
  </sheetData>
  <mergeCells count="7">
    <mergeCell ref="C38:K38"/>
    <mergeCell ref="F3:M3"/>
    <mergeCell ref="F4:G4"/>
    <mergeCell ref="H4:M4"/>
    <mergeCell ref="A35:J35"/>
    <mergeCell ref="A31:L31"/>
    <mergeCell ref="C36:K36"/>
  </mergeCells>
  <pageMargins left="0.7" right="0.7" top="0.75" bottom="0.75" header="0.3" footer="0.3"/>
  <pageSetup scale="5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39"/>
  <sheetViews>
    <sheetView zoomScaleNormal="100" workbookViewId="0"/>
  </sheetViews>
  <sheetFormatPr defaultColWidth="9.109375" defaultRowHeight="14.4"/>
  <cols>
    <col min="1" max="1" width="5.109375" style="3" customWidth="1"/>
    <col min="2" max="2" width="4" style="3" customWidth="1"/>
    <col min="3" max="3" width="38.33203125" style="3" customWidth="1"/>
    <col min="4" max="4" width="3.33203125" style="3" customWidth="1"/>
    <col min="5" max="5" width="18.44140625" style="3" customWidth="1"/>
    <col min="6" max="6" width="17.5546875" style="3" customWidth="1"/>
    <col min="7" max="7" width="15.88671875" style="3" customWidth="1"/>
    <col min="8" max="8" width="14" style="3" customWidth="1"/>
    <col min="9" max="9" width="15.88671875" style="3" customWidth="1"/>
    <col min="10" max="10" width="16" style="3" customWidth="1"/>
    <col min="11" max="11" width="18" style="3" customWidth="1"/>
    <col min="12" max="12" width="17.109375" style="3" customWidth="1"/>
    <col min="13" max="13" width="17" style="3" customWidth="1"/>
    <col min="14" max="19" width="9.109375" style="3"/>
    <col min="20" max="20" width="10.44140625" style="3" customWidth="1"/>
    <col min="21" max="21" width="10.109375" style="3" customWidth="1"/>
    <col min="22" max="22" width="11.6640625" style="3" customWidth="1"/>
    <col min="23" max="23" width="12.5546875" style="3" customWidth="1"/>
    <col min="24" max="24" width="13.33203125" style="3" customWidth="1"/>
    <col min="25" max="25" width="13.109375" style="3" customWidth="1"/>
    <col min="26" max="26" width="12.88671875" style="3" customWidth="1"/>
    <col min="27" max="27" width="14" style="3" customWidth="1"/>
    <col min="28" max="28" width="12.88671875" style="3" customWidth="1"/>
    <col min="29" max="30" width="15" style="3" customWidth="1"/>
    <col min="31" max="16384" width="9.109375" style="3"/>
  </cols>
  <sheetData>
    <row r="1" spans="1:39">
      <c r="A1" s="65" t="s">
        <v>53</v>
      </c>
      <c r="B1" s="65"/>
      <c r="C1" s="65"/>
      <c r="D1" s="65"/>
      <c r="E1" s="65"/>
      <c r="F1" s="65"/>
      <c r="G1" s="65"/>
      <c r="H1" s="65"/>
      <c r="I1" s="65"/>
      <c r="J1" s="65"/>
      <c r="K1" s="65"/>
      <c r="L1" s="65"/>
      <c r="M1" s="65"/>
    </row>
    <row r="2" spans="1:39">
      <c r="A2" s="65"/>
      <c r="B2" s="65"/>
      <c r="C2" s="65"/>
      <c r="D2" s="65"/>
      <c r="E2" s="106" t="s">
        <v>43</v>
      </c>
      <c r="F2" s="106"/>
      <c r="G2" s="65"/>
      <c r="H2" s="65"/>
      <c r="I2" s="65"/>
      <c r="J2" s="65"/>
      <c r="K2" s="65"/>
      <c r="L2" s="65"/>
      <c r="M2" s="65"/>
    </row>
    <row r="3" spans="1:39" ht="14.4" customHeight="1">
      <c r="A3" s="65"/>
      <c r="B3" s="65"/>
      <c r="C3" s="65"/>
      <c r="D3" s="65"/>
      <c r="E3" s="106"/>
      <c r="F3" s="142"/>
      <c r="G3" s="142"/>
      <c r="H3" s="142"/>
      <c r="I3" s="142"/>
      <c r="J3" s="142"/>
      <c r="K3" s="142"/>
      <c r="L3" s="142"/>
      <c r="M3" s="142"/>
      <c r="AE3" s="4"/>
      <c r="AF3" s="4"/>
      <c r="AG3" s="4"/>
      <c r="AH3" s="4"/>
      <c r="AI3" s="4"/>
      <c r="AJ3" s="4"/>
      <c r="AK3" s="4"/>
      <c r="AL3" s="4"/>
    </row>
    <row r="4" spans="1:39" ht="14.4" customHeight="1">
      <c r="A4" s="65"/>
      <c r="B4" s="65"/>
      <c r="C4" s="65"/>
      <c r="D4" s="65"/>
      <c r="E4" s="126"/>
      <c r="F4" s="137" t="s">
        <v>12</v>
      </c>
      <c r="G4" s="138"/>
      <c r="H4" s="137" t="s">
        <v>11</v>
      </c>
      <c r="I4" s="139"/>
      <c r="J4" s="139"/>
      <c r="K4" s="139"/>
      <c r="L4" s="139"/>
      <c r="M4" s="138"/>
      <c r="N4" s="35"/>
      <c r="AE4" s="4"/>
      <c r="AF4" s="4"/>
      <c r="AG4" s="4"/>
      <c r="AH4" s="4"/>
      <c r="AI4" s="4"/>
      <c r="AJ4" s="4"/>
      <c r="AK4" s="4"/>
      <c r="AL4" s="4"/>
    </row>
    <row r="5" spans="1:39" ht="59.4">
      <c r="A5" s="65"/>
      <c r="B5" s="65"/>
      <c r="C5" s="65"/>
      <c r="D5" s="65"/>
      <c r="E5" s="127" t="s">
        <v>9</v>
      </c>
      <c r="F5" s="84" t="s">
        <v>19</v>
      </c>
      <c r="G5" s="85" t="s">
        <v>20</v>
      </c>
      <c r="H5" s="128" t="s">
        <v>11</v>
      </c>
      <c r="I5" s="86" t="s">
        <v>27</v>
      </c>
      <c r="J5" s="86" t="s">
        <v>21</v>
      </c>
      <c r="K5" s="86" t="s">
        <v>28</v>
      </c>
      <c r="L5" s="86" t="s">
        <v>22</v>
      </c>
      <c r="M5" s="85" t="s">
        <v>23</v>
      </c>
      <c r="N5" s="35"/>
      <c r="AE5" s="80"/>
      <c r="AF5" s="80"/>
      <c r="AG5" s="80"/>
      <c r="AH5" s="4"/>
      <c r="AI5" s="4"/>
      <c r="AJ5" s="4"/>
      <c r="AK5" s="4"/>
      <c r="AL5" s="4"/>
    </row>
    <row r="6" spans="1:39">
      <c r="A6" s="110"/>
      <c r="B6" s="32"/>
      <c r="C6" s="32"/>
      <c r="D6" s="32"/>
      <c r="E6" s="111"/>
      <c r="F6" s="88"/>
      <c r="G6" s="90"/>
      <c r="H6" s="88"/>
      <c r="I6" s="90"/>
      <c r="J6" s="90"/>
      <c r="K6" s="90"/>
      <c r="L6" s="90"/>
      <c r="M6" s="90"/>
      <c r="N6" s="35"/>
      <c r="AE6" s="80"/>
      <c r="AF6" s="80"/>
      <c r="AG6" s="80"/>
      <c r="AH6" s="80"/>
      <c r="AI6" s="4"/>
      <c r="AJ6" s="4"/>
      <c r="AK6" s="4"/>
      <c r="AL6" s="4"/>
    </row>
    <row r="7" spans="1:39" ht="29.1" customHeight="1">
      <c r="A7" s="65" t="s">
        <v>1</v>
      </c>
      <c r="B7" s="32"/>
      <c r="C7" s="32"/>
      <c r="D7" s="32"/>
      <c r="E7" s="149">
        <v>17587</v>
      </c>
      <c r="F7" s="150"/>
      <c r="G7" s="154"/>
      <c r="H7" s="150">
        <f>SUM(I8:M8)</f>
        <v>548.99999999999989</v>
      </c>
      <c r="I7" s="174"/>
      <c r="J7" s="174"/>
      <c r="K7" s="174"/>
      <c r="L7" s="174"/>
      <c r="M7" s="174"/>
      <c r="N7" s="48"/>
      <c r="O7" s="4"/>
      <c r="P7" s="4"/>
      <c r="AE7" s="4"/>
      <c r="AF7" s="4"/>
      <c r="AG7" s="4"/>
      <c r="AH7" s="4"/>
      <c r="AI7" s="4"/>
      <c r="AJ7" s="4"/>
      <c r="AK7" s="4"/>
      <c r="AL7" s="4"/>
    </row>
    <row r="8" spans="1:39">
      <c r="A8" s="65" t="s">
        <v>36</v>
      </c>
      <c r="B8" s="32"/>
      <c r="C8" s="32"/>
      <c r="D8" s="32"/>
      <c r="E8" s="153"/>
      <c r="F8" s="150">
        <v>13769.451886687901</v>
      </c>
      <c r="G8" s="154">
        <v>3268.5481133121202</v>
      </c>
      <c r="H8" s="175"/>
      <c r="I8" s="174">
        <v>468.12747875354103</v>
      </c>
      <c r="J8" s="174">
        <v>78.28045325779037</v>
      </c>
      <c r="K8" s="174">
        <v>2.5920679886685551</v>
      </c>
      <c r="L8" s="174">
        <v>0</v>
      </c>
      <c r="M8" s="174">
        <v>0</v>
      </c>
      <c r="N8" s="48"/>
      <c r="AC8" s="80"/>
      <c r="AD8" s="4"/>
      <c r="AE8" s="8"/>
      <c r="AF8" s="8"/>
      <c r="AG8" s="8"/>
      <c r="AH8" s="8"/>
      <c r="AI8" s="4"/>
      <c r="AJ8" s="4"/>
    </row>
    <row r="9" spans="1:39">
      <c r="A9" s="65"/>
      <c r="B9" s="32"/>
      <c r="C9" s="32"/>
      <c r="D9" s="32"/>
      <c r="E9" s="113"/>
      <c r="F9" s="42"/>
      <c r="G9" s="36"/>
      <c r="H9" s="42"/>
      <c r="I9" s="36"/>
      <c r="J9" s="37"/>
      <c r="K9" s="37"/>
      <c r="L9" s="37"/>
      <c r="M9" s="37"/>
      <c r="N9" s="34"/>
      <c r="O9" s="4"/>
      <c r="P9" s="4"/>
      <c r="Q9" s="4"/>
      <c r="AF9" s="4"/>
      <c r="AG9" s="4"/>
      <c r="AH9" s="4"/>
      <c r="AI9" s="4"/>
      <c r="AJ9" s="4"/>
      <c r="AK9" s="4"/>
      <c r="AL9" s="4"/>
      <c r="AM9" s="4"/>
    </row>
    <row r="10" spans="1:39">
      <c r="A10" s="65" t="s">
        <v>0</v>
      </c>
      <c r="B10" s="32"/>
      <c r="C10" s="32"/>
      <c r="D10" s="32"/>
      <c r="E10" s="113"/>
      <c r="F10" s="27"/>
      <c r="G10" s="28"/>
      <c r="H10" s="27"/>
      <c r="I10" s="28"/>
      <c r="J10" s="28"/>
      <c r="K10" s="28"/>
      <c r="L10" s="28"/>
      <c r="M10" s="28"/>
      <c r="N10" s="35"/>
      <c r="O10" s="4"/>
      <c r="P10" s="4"/>
      <c r="AE10" s="4"/>
      <c r="AF10" s="4"/>
      <c r="AG10" s="4"/>
      <c r="AH10" s="4"/>
      <c r="AI10" s="4"/>
      <c r="AJ10" s="4"/>
      <c r="AK10" s="4"/>
      <c r="AL10" s="4"/>
    </row>
    <row r="11" spans="1:39">
      <c r="A11" s="65"/>
      <c r="B11" s="38"/>
      <c r="C11" s="38"/>
      <c r="D11" s="38"/>
      <c r="E11" s="111"/>
      <c r="F11" s="43"/>
      <c r="G11" s="39"/>
      <c r="H11" s="43"/>
      <c r="I11" s="39"/>
      <c r="J11" s="39"/>
      <c r="K11" s="39"/>
      <c r="L11" s="39"/>
      <c r="M11" s="39"/>
      <c r="N11" s="35"/>
      <c r="O11" s="4"/>
      <c r="P11" s="4"/>
      <c r="AE11" s="4"/>
      <c r="AF11" s="4"/>
      <c r="AG11" s="4"/>
      <c r="AH11" s="4"/>
      <c r="AI11" s="4"/>
      <c r="AJ11" s="4"/>
      <c r="AK11" s="4"/>
      <c r="AL11" s="4"/>
    </row>
    <row r="12" spans="1:39">
      <c r="A12" s="65"/>
      <c r="B12" s="38" t="s">
        <v>37</v>
      </c>
      <c r="C12" s="38"/>
      <c r="D12" s="38"/>
      <c r="E12" s="111"/>
      <c r="F12" s="43"/>
      <c r="G12" s="39"/>
      <c r="H12" s="43"/>
      <c r="I12" s="39"/>
      <c r="J12" s="39"/>
      <c r="K12" s="39"/>
      <c r="L12" s="39"/>
      <c r="M12" s="39"/>
      <c r="N12" s="41"/>
      <c r="O12" s="4"/>
      <c r="P12" s="4"/>
      <c r="AE12" s="4"/>
      <c r="AF12" s="4"/>
      <c r="AG12" s="4"/>
      <c r="AH12" s="4"/>
      <c r="AI12" s="4"/>
      <c r="AJ12" s="4"/>
      <c r="AK12" s="4"/>
      <c r="AL12" s="4"/>
    </row>
    <row r="13" spans="1:39">
      <c r="A13" s="65"/>
      <c r="B13" s="38"/>
      <c r="C13" s="21" t="s">
        <v>13</v>
      </c>
      <c r="D13" s="32"/>
      <c r="E13" s="157"/>
      <c r="F13" s="158">
        <f>'STEC O157 Assumptions 2018'!F15*F$8</f>
        <v>45323.627342825523</v>
      </c>
      <c r="G13" s="159">
        <f>'STEC O157 Assumptions 2018'!G15*G$8</f>
        <v>70622.378168960262</v>
      </c>
      <c r="H13" s="158"/>
      <c r="I13" s="159">
        <f>'STEC O157 Assumptions 2018'!H15*I$8</f>
        <v>29403.460859422041</v>
      </c>
      <c r="J13" s="159">
        <f>'STEC O157 Assumptions 2018'!I15*J$8</f>
        <v>2874.0432904606673</v>
      </c>
      <c r="K13" s="159">
        <f>'STEC O157 Assumptions 2018'!J15*K$8</f>
        <v>133.09740585769711</v>
      </c>
      <c r="L13" s="159"/>
      <c r="M13" s="159"/>
      <c r="N13" s="41"/>
      <c r="O13" s="4"/>
      <c r="P13" s="4"/>
      <c r="AE13" s="4"/>
      <c r="AF13" s="4"/>
      <c r="AG13" s="4"/>
      <c r="AH13" s="4"/>
      <c r="AI13" s="4"/>
      <c r="AJ13" s="4"/>
      <c r="AK13" s="4"/>
      <c r="AL13" s="4"/>
    </row>
    <row r="14" spans="1:39">
      <c r="A14" s="65"/>
      <c r="B14" s="32"/>
      <c r="C14" s="21" t="s">
        <v>14</v>
      </c>
      <c r="D14" s="32"/>
      <c r="E14" s="157"/>
      <c r="F14" s="158"/>
      <c r="G14" s="159">
        <f>'STEC O157 Assumptions 2018'!G16*G$8</f>
        <v>606258.14232511737</v>
      </c>
      <c r="H14" s="158"/>
      <c r="I14" s="159">
        <f>'STEC O157 Assumptions 2018'!H16*I$8</f>
        <v>69736.967773480603</v>
      </c>
      <c r="J14" s="159">
        <f>'STEC O157 Assumptions 2018'!I16*J$8</f>
        <v>22065.220865182284</v>
      </c>
      <c r="K14" s="159">
        <f>'STEC O157 Assumptions 2018'!J16*K$8</f>
        <v>730.70159791217861</v>
      </c>
      <c r="L14" s="159"/>
      <c r="M14" s="159"/>
      <c r="N14" s="41"/>
      <c r="O14" s="4"/>
      <c r="P14" s="4"/>
      <c r="AE14" s="4"/>
      <c r="AF14" s="4"/>
      <c r="AG14" s="4"/>
      <c r="AH14" s="4"/>
      <c r="AI14" s="4"/>
      <c r="AJ14" s="4"/>
      <c r="AK14" s="4"/>
      <c r="AL14" s="4"/>
    </row>
    <row r="15" spans="1:39">
      <c r="A15" s="65"/>
      <c r="B15" s="32"/>
      <c r="C15" s="21" t="s">
        <v>38</v>
      </c>
      <c r="D15" s="32"/>
      <c r="E15" s="157"/>
      <c r="F15" s="158"/>
      <c r="G15" s="159">
        <f>'STEC O157 Assumptions 2018'!G17*G$8</f>
        <v>915950.57509244769</v>
      </c>
      <c r="H15" s="158"/>
      <c r="I15" s="159">
        <f>'STEC O157 Assumptions 2018'!H17*I$8</f>
        <v>288605.13767314883</v>
      </c>
      <c r="J15" s="159">
        <f>'STEC O157 Assumptions 2018'!I17*J$8</f>
        <v>69648.860329349758</v>
      </c>
      <c r="K15" s="159">
        <f>'STEC O157 Assumptions 2018'!J17*K$8</f>
        <v>2306.1326684787414</v>
      </c>
      <c r="L15" s="159"/>
      <c r="M15" s="159"/>
      <c r="N15" s="41"/>
      <c r="AE15" s="80"/>
    </row>
    <row r="16" spans="1:39">
      <c r="A16" s="65"/>
      <c r="B16" s="32"/>
      <c r="C16" s="21" t="s">
        <v>15</v>
      </c>
      <c r="D16" s="32"/>
      <c r="E16" s="157"/>
      <c r="F16" s="158"/>
      <c r="G16" s="159"/>
      <c r="H16" s="158"/>
      <c r="I16" s="159">
        <f xml:space="preserve"> 'STEC O157 Assumptions 2018'!H18*I$8</f>
        <v>4932568.2072095973</v>
      </c>
      <c r="J16" s="159">
        <f xml:space="preserve"> 'STEC O157 Assumptions 2018'!K18*J$8</f>
        <v>824824.66932360886</v>
      </c>
      <c r="K16" s="159">
        <f>'STEC O157 Assumptions 2018'!J18*K$8</f>
        <v>176829.88430008217</v>
      </c>
      <c r="L16" s="159"/>
      <c r="M16" s="159"/>
      <c r="N16" s="41"/>
      <c r="S16" s="117"/>
      <c r="T16" s="117"/>
      <c r="U16" s="117"/>
      <c r="V16" s="117"/>
      <c r="W16" s="117"/>
      <c r="X16" s="117"/>
      <c r="Y16" s="117"/>
      <c r="Z16" s="117"/>
      <c r="AA16" s="117"/>
      <c r="AB16" s="117"/>
      <c r="AC16" s="117"/>
      <c r="AD16" s="117"/>
      <c r="AE16" s="117"/>
    </row>
    <row r="17" spans="1:31">
      <c r="A17" s="65"/>
      <c r="B17" s="21" t="s">
        <v>18</v>
      </c>
      <c r="C17" s="32"/>
      <c r="D17" s="32"/>
      <c r="E17" s="157"/>
      <c r="F17" s="158"/>
      <c r="G17" s="159"/>
      <c r="H17" s="158"/>
      <c r="I17" s="159"/>
      <c r="J17" s="159"/>
      <c r="K17" s="159">
        <f>'STEC O157 Assumptions 2018'!J19*K$8</f>
        <v>2635468.2474075682</v>
      </c>
      <c r="L17" s="159"/>
      <c r="M17" s="159"/>
      <c r="N17" s="41"/>
      <c r="S17" s="117"/>
      <c r="T17" s="117"/>
      <c r="U17" s="117"/>
      <c r="V17" s="117"/>
      <c r="W17" s="117"/>
      <c r="X17" s="117"/>
      <c r="Y17" s="117"/>
      <c r="Z17" s="117"/>
      <c r="AA17" s="117"/>
      <c r="AB17" s="117"/>
      <c r="AC17" s="117"/>
      <c r="AD17" s="117"/>
      <c r="AE17" s="117"/>
    </row>
    <row r="18" spans="1:31">
      <c r="A18" s="65"/>
      <c r="B18" s="32"/>
      <c r="C18" s="32"/>
      <c r="D18" s="32"/>
      <c r="E18" s="157"/>
      <c r="F18" s="158"/>
      <c r="G18" s="76"/>
      <c r="H18" s="158"/>
      <c r="I18" s="159"/>
      <c r="J18" s="159"/>
      <c r="K18" s="159"/>
      <c r="L18" s="159"/>
      <c r="M18" s="159"/>
      <c r="N18" s="41"/>
      <c r="S18" s="117"/>
      <c r="T18" s="117"/>
      <c r="U18" s="117"/>
      <c r="V18" s="117"/>
      <c r="W18" s="117"/>
      <c r="X18" s="117"/>
      <c r="Y18" s="117"/>
      <c r="Z18" s="117"/>
      <c r="AA18" s="117"/>
      <c r="AB18" s="117"/>
      <c r="AC18" s="117"/>
      <c r="AD18" s="117"/>
      <c r="AE18" s="117"/>
    </row>
    <row r="19" spans="1:31">
      <c r="A19" s="65"/>
      <c r="B19" s="118" t="s">
        <v>24</v>
      </c>
      <c r="C19" s="118"/>
      <c r="D19" s="32"/>
      <c r="E19" s="157"/>
      <c r="F19" s="161">
        <f>SUM(F13:F17)</f>
        <v>45323.627342825523</v>
      </c>
      <c r="G19" s="163">
        <f>SUM(G13:G17)</f>
        <v>1592831.0955865253</v>
      </c>
      <c r="H19" s="158"/>
      <c r="I19" s="163">
        <f t="shared" ref="I19:K19" si="0">SUM(I13:I17)</f>
        <v>5320313.7735156491</v>
      </c>
      <c r="J19" s="163">
        <f t="shared" si="0"/>
        <v>919412.79380860156</v>
      </c>
      <c r="K19" s="163">
        <f t="shared" si="0"/>
        <v>2815468.0633798991</v>
      </c>
      <c r="L19" s="76"/>
      <c r="M19" s="76"/>
      <c r="N19" s="35"/>
      <c r="S19" s="5"/>
      <c r="T19" s="4"/>
      <c r="U19" s="4"/>
      <c r="V19" s="4"/>
      <c r="W19" s="4"/>
      <c r="X19" s="4"/>
      <c r="Y19" s="4"/>
      <c r="Z19" s="4"/>
      <c r="AA19" s="4"/>
      <c r="AB19" s="4"/>
      <c r="AC19" s="4"/>
      <c r="AD19" s="4"/>
      <c r="AE19" s="4"/>
    </row>
    <row r="20" spans="1:31">
      <c r="A20" s="65"/>
      <c r="B20" s="118"/>
      <c r="C20" s="118"/>
      <c r="D20" s="32"/>
      <c r="E20" s="157"/>
      <c r="F20" s="73"/>
      <c r="G20" s="74"/>
      <c r="H20" s="158"/>
      <c r="I20" s="74"/>
      <c r="J20" s="74"/>
      <c r="K20" s="74"/>
      <c r="L20" s="74"/>
      <c r="M20" s="74"/>
      <c r="N20" s="33"/>
      <c r="O20" s="19"/>
      <c r="S20" s="120"/>
      <c r="T20" s="8"/>
      <c r="U20" s="8"/>
      <c r="V20" s="8"/>
      <c r="W20" s="80"/>
      <c r="X20" s="80"/>
      <c r="Y20" s="80"/>
      <c r="Z20" s="80"/>
      <c r="AA20" s="80"/>
      <c r="AB20" s="8"/>
      <c r="AC20" s="8"/>
      <c r="AD20" s="8"/>
      <c r="AE20" s="8"/>
    </row>
    <row r="21" spans="1:31">
      <c r="A21" s="65"/>
      <c r="B21" s="118" t="s">
        <v>17</v>
      </c>
      <c r="C21" s="118"/>
      <c r="D21" s="32"/>
      <c r="E21" s="157"/>
      <c r="F21" s="158">
        <f>'STEC O157 Assumptions 2018'!F21*'low 2018'!F$8</f>
        <v>431017.88344618061</v>
      </c>
      <c r="G21" s="159">
        <f>'STEC O157 Assumptions 2018'!G21*'low 2018'!G$8</f>
        <v>743812.87336562457</v>
      </c>
      <c r="H21" s="158"/>
      <c r="I21" s="159">
        <f>'STEC O157 Assumptions 2018'!H21*'low 2018'!I$8</f>
        <v>310299.42202690849</v>
      </c>
      <c r="J21" s="159">
        <f>'STEC O157 Assumptions 2018'!I21*'low 2018'!J$8</f>
        <v>6290.8104705040978</v>
      </c>
      <c r="K21" s="159">
        <f>'STEC O157 Assumptions 2018'!J21*'low 2018'!K$8</f>
        <v>164538.29434670645</v>
      </c>
      <c r="L21" s="159">
        <f>'STEC O157 Assumptions 2018'!K21*'low 2018'!L$8</f>
        <v>0</v>
      </c>
      <c r="M21" s="159">
        <f>'STEC O157 Assumptions 2018'!L21*'low 2018'!M$8</f>
        <v>0</v>
      </c>
      <c r="N21" s="35"/>
      <c r="S21" s="120"/>
      <c r="T21" s="10"/>
      <c r="U21" s="10"/>
      <c r="V21" s="10"/>
      <c r="W21" s="10"/>
      <c r="X21" s="10"/>
      <c r="Y21" s="10"/>
      <c r="Z21" s="10"/>
      <c r="AA21" s="10"/>
      <c r="AB21" s="10"/>
      <c r="AC21" s="10"/>
      <c r="AD21" s="10"/>
      <c r="AE21" s="10"/>
    </row>
    <row r="22" spans="1:31">
      <c r="A22" s="65"/>
      <c r="B22" s="118"/>
      <c r="C22" s="118"/>
      <c r="D22" s="32"/>
      <c r="E22" s="157"/>
      <c r="F22" s="158"/>
      <c r="G22" s="159"/>
      <c r="H22" s="158"/>
      <c r="I22" s="159"/>
      <c r="J22" s="159"/>
      <c r="K22" s="159"/>
      <c r="L22" s="159"/>
      <c r="M22" s="159"/>
      <c r="N22" s="45"/>
    </row>
    <row r="23" spans="1:31">
      <c r="A23" s="65"/>
      <c r="B23" s="118" t="s">
        <v>2</v>
      </c>
      <c r="C23" s="118"/>
      <c r="D23" s="32"/>
      <c r="E23" s="157"/>
      <c r="F23" s="158"/>
      <c r="G23" s="159"/>
      <c r="H23" s="158"/>
      <c r="I23" s="159"/>
      <c r="J23" s="159"/>
      <c r="K23" s="159">
        <f>K8*'STEC O157 Assumptions 2018'!J25</f>
        <v>17927218.843777239</v>
      </c>
      <c r="L23" s="159"/>
      <c r="M23" s="159"/>
      <c r="N23" s="35"/>
    </row>
    <row r="24" spans="1:31">
      <c r="A24" s="65"/>
      <c r="B24" s="32"/>
      <c r="C24" s="32"/>
      <c r="D24" s="32"/>
      <c r="E24" s="157"/>
      <c r="F24" s="158"/>
      <c r="G24" s="159"/>
      <c r="H24" s="158"/>
      <c r="I24" s="159"/>
      <c r="J24" s="159"/>
      <c r="K24" s="159"/>
      <c r="L24" s="159"/>
      <c r="M24" s="159"/>
      <c r="N24" s="35"/>
    </row>
    <row r="25" spans="1:31">
      <c r="A25" s="65" t="s">
        <v>25</v>
      </c>
      <c r="B25" s="32"/>
      <c r="C25" s="32"/>
      <c r="D25" s="32"/>
      <c r="E25" s="176"/>
      <c r="F25" s="165">
        <f>SUM(F19:F23)</f>
        <v>476341.51078900613</v>
      </c>
      <c r="G25" s="167">
        <f>SUM(G19:G23)</f>
        <v>2336643.9689521501</v>
      </c>
      <c r="H25" s="165"/>
      <c r="I25" s="167">
        <f>SUM(I19:I23)</f>
        <v>5630613.1955425572</v>
      </c>
      <c r="J25" s="167">
        <f>SUM(J19:J23)</f>
        <v>925703.60427910567</v>
      </c>
      <c r="K25" s="167">
        <f>SUM(K19:K23)</f>
        <v>20907225.201503843</v>
      </c>
      <c r="L25" s="167"/>
      <c r="M25" s="166"/>
      <c r="N25" s="35"/>
    </row>
    <row r="26" spans="1:31">
      <c r="A26" s="65"/>
      <c r="B26" s="32"/>
      <c r="C26" s="4"/>
      <c r="D26" s="4"/>
      <c r="E26" s="177"/>
      <c r="F26" s="178"/>
      <c r="G26" s="179"/>
      <c r="H26" s="179"/>
      <c r="I26" s="179"/>
      <c r="J26" s="180"/>
      <c r="K26" s="180"/>
      <c r="L26" s="180"/>
      <c r="M26" s="180"/>
      <c r="N26" s="35"/>
    </row>
    <row r="27" spans="1:31" ht="15" thickBot="1">
      <c r="A27" s="122" t="s">
        <v>39</v>
      </c>
      <c r="B27" s="123"/>
      <c r="C27" s="123"/>
      <c r="D27" s="123"/>
      <c r="E27" s="181">
        <f>SUM(F25:M25)</f>
        <v>30276527.481066663</v>
      </c>
      <c r="F27" s="172"/>
      <c r="G27" s="168"/>
      <c r="H27" s="168"/>
      <c r="I27" s="168"/>
      <c r="J27" s="168"/>
      <c r="K27" s="168"/>
      <c r="L27" s="168"/>
      <c r="M27" s="173"/>
      <c r="N27" s="35"/>
    </row>
    <row r="28" spans="1:31" ht="15" thickTop="1">
      <c r="C28" s="4"/>
      <c r="D28" s="4"/>
      <c r="E28" s="4"/>
      <c r="F28" s="4"/>
      <c r="G28" s="22"/>
      <c r="H28" s="22"/>
      <c r="I28" s="22"/>
      <c r="J28" s="22"/>
      <c r="K28" s="4"/>
      <c r="L28" s="22"/>
      <c r="M28" s="22"/>
      <c r="N28" s="4"/>
      <c r="O28" s="4"/>
      <c r="P28" s="4"/>
      <c r="Q28" s="4"/>
      <c r="R28" s="4"/>
      <c r="S28" s="4"/>
      <c r="T28" s="4"/>
      <c r="U28" s="4"/>
      <c r="V28" s="4"/>
      <c r="W28" s="4"/>
    </row>
    <row r="29" spans="1:31">
      <c r="A29" s="3" t="s">
        <v>26</v>
      </c>
      <c r="K29" s="19"/>
      <c r="L29" s="20"/>
      <c r="M29" s="20"/>
      <c r="N29" s="4"/>
      <c r="O29" s="22"/>
      <c r="P29" s="22"/>
      <c r="Q29" s="4"/>
      <c r="R29" s="4"/>
      <c r="S29" s="4"/>
      <c r="T29" s="4"/>
      <c r="U29" s="4"/>
      <c r="V29" s="4"/>
      <c r="W29" s="4"/>
    </row>
    <row r="30" spans="1:31">
      <c r="A30" s="3" t="s">
        <v>35</v>
      </c>
      <c r="L30" s="121"/>
      <c r="M30" s="121"/>
    </row>
    <row r="31" spans="1:31" ht="75.599999999999994" customHeight="1">
      <c r="A31" s="143" t="s">
        <v>56</v>
      </c>
      <c r="B31" s="143"/>
      <c r="C31" s="143"/>
      <c r="D31" s="143"/>
      <c r="E31" s="143"/>
      <c r="F31" s="143"/>
      <c r="G31" s="143"/>
      <c r="H31" s="143"/>
      <c r="I31" s="143"/>
      <c r="J31" s="143"/>
      <c r="K31" s="143"/>
      <c r="L31" s="143"/>
    </row>
    <row r="32" spans="1:31">
      <c r="M32" s="19"/>
      <c r="N32" s="4"/>
      <c r="O32" s="22"/>
      <c r="P32" s="22"/>
      <c r="Q32" s="4"/>
      <c r="R32" s="4"/>
      <c r="S32" s="4"/>
      <c r="T32" s="4"/>
      <c r="U32" s="4"/>
      <c r="V32" s="4"/>
      <c r="W32" s="4"/>
    </row>
    <row r="33" spans="1:23">
      <c r="A33" s="3" t="s">
        <v>50</v>
      </c>
    </row>
    <row r="34" spans="1:23">
      <c r="M34" s="19"/>
      <c r="N34" s="4"/>
      <c r="O34" s="22"/>
      <c r="P34" s="22"/>
      <c r="Q34" s="4"/>
      <c r="R34" s="4"/>
      <c r="S34" s="4"/>
      <c r="T34" s="4"/>
      <c r="U34" s="4"/>
      <c r="V34" s="4"/>
      <c r="W34" s="4"/>
    </row>
    <row r="35" spans="1:23" ht="15" customHeight="1">
      <c r="A35" s="141" t="s">
        <v>31</v>
      </c>
      <c r="B35" s="141"/>
      <c r="C35" s="141"/>
      <c r="D35" s="141"/>
      <c r="E35" s="141"/>
      <c r="F35" s="141"/>
      <c r="G35" s="141"/>
      <c r="H35" s="141"/>
      <c r="I35" s="141"/>
      <c r="J35" s="141"/>
      <c r="M35" s="20"/>
      <c r="N35" s="4"/>
      <c r="O35" s="4"/>
      <c r="P35" s="4"/>
      <c r="Q35" s="4"/>
      <c r="R35" s="4"/>
      <c r="S35" s="4"/>
      <c r="T35" s="4"/>
      <c r="U35" s="4"/>
      <c r="V35" s="4"/>
      <c r="W35" s="4"/>
    </row>
    <row r="36" spans="1:23" ht="30" customHeight="1">
      <c r="A36" s="129"/>
      <c r="C36" s="141" t="s">
        <v>45</v>
      </c>
      <c r="D36" s="141"/>
      <c r="E36" s="141"/>
      <c r="F36" s="141"/>
      <c r="G36" s="141"/>
      <c r="H36" s="141"/>
      <c r="I36" s="141"/>
      <c r="J36" s="141"/>
      <c r="K36" s="141"/>
      <c r="M36" s="19"/>
      <c r="N36" s="4"/>
      <c r="O36" s="4"/>
      <c r="P36" s="4"/>
      <c r="Q36" s="4"/>
      <c r="R36" s="4"/>
      <c r="S36" s="4"/>
      <c r="T36" s="4"/>
      <c r="U36" s="4"/>
      <c r="V36" s="4"/>
      <c r="W36" s="4"/>
    </row>
    <row r="37" spans="1:23">
      <c r="C37" s="130"/>
      <c r="M37" s="19"/>
      <c r="N37" s="22"/>
      <c r="O37" s="4"/>
      <c r="P37" s="4"/>
      <c r="Q37" s="4"/>
      <c r="R37" s="4"/>
      <c r="S37" s="4"/>
      <c r="T37" s="4"/>
      <c r="U37" s="4"/>
      <c r="V37" s="4"/>
      <c r="W37" s="4"/>
    </row>
    <row r="38" spans="1:23" ht="30" customHeight="1">
      <c r="C38" s="141" t="s">
        <v>30</v>
      </c>
      <c r="D38" s="141"/>
      <c r="E38" s="141"/>
      <c r="F38" s="141"/>
      <c r="G38" s="141"/>
      <c r="H38" s="141"/>
      <c r="I38" s="141"/>
      <c r="J38" s="141"/>
      <c r="K38" s="141"/>
      <c r="M38" s="19"/>
      <c r="N38" s="22"/>
      <c r="O38" s="4"/>
      <c r="P38" s="4"/>
      <c r="Q38" s="4"/>
      <c r="R38" s="4"/>
      <c r="S38" s="4"/>
      <c r="T38" s="4"/>
      <c r="U38" s="4"/>
      <c r="V38" s="4"/>
      <c r="W38" s="4"/>
    </row>
    <row r="39" spans="1:23">
      <c r="C39" s="4"/>
      <c r="D39" s="4"/>
      <c r="E39" s="4"/>
      <c r="F39" s="4"/>
      <c r="G39" s="4"/>
      <c r="H39" s="4"/>
      <c r="I39" s="4"/>
    </row>
  </sheetData>
  <mergeCells count="7">
    <mergeCell ref="C38:K38"/>
    <mergeCell ref="F3:M3"/>
    <mergeCell ref="F4:G4"/>
    <mergeCell ref="H4:M4"/>
    <mergeCell ref="A35:J35"/>
    <mergeCell ref="A31:L31"/>
    <mergeCell ref="C36:K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0"/>
  <sheetViews>
    <sheetView zoomScaleNormal="100" workbookViewId="0"/>
  </sheetViews>
  <sheetFormatPr defaultRowHeight="14.4"/>
  <cols>
    <col min="1" max="1" width="5.109375" customWidth="1"/>
    <col min="2" max="2" width="4" customWidth="1"/>
    <col min="3" max="3" width="38.33203125" customWidth="1"/>
    <col min="4" max="4" width="3.33203125" customWidth="1"/>
    <col min="5" max="5" width="18.44140625" customWidth="1"/>
    <col min="6" max="6" width="17.5546875" customWidth="1"/>
    <col min="7" max="7" width="15.88671875" customWidth="1"/>
    <col min="8" max="8" width="12.5546875" customWidth="1"/>
    <col min="9" max="9" width="15.88671875" customWidth="1"/>
    <col min="10" max="10" width="16" customWidth="1"/>
    <col min="11" max="11" width="18" customWidth="1"/>
    <col min="12" max="12" width="25.5546875" customWidth="1"/>
    <col min="13" max="13" width="17" customWidth="1"/>
    <col min="15" max="15" width="26" customWidth="1"/>
    <col min="20" max="20" width="10.44140625" customWidth="1"/>
    <col min="21" max="21" width="10.109375" customWidth="1"/>
    <col min="22" max="22" width="11.6640625" customWidth="1"/>
    <col min="23" max="23" width="12.5546875" customWidth="1"/>
    <col min="24" max="24" width="13.33203125" customWidth="1"/>
    <col min="25" max="25" width="13.109375" customWidth="1"/>
    <col min="26" max="26" width="12.88671875" customWidth="1"/>
    <col min="27" max="27" width="14" customWidth="1"/>
    <col min="28" max="28" width="12.88671875" customWidth="1"/>
    <col min="29" max="30" width="15" customWidth="1"/>
  </cols>
  <sheetData>
    <row r="1" spans="1:39">
      <c r="A1" s="65" t="s">
        <v>53</v>
      </c>
      <c r="B1" s="1"/>
      <c r="C1" s="1"/>
      <c r="D1" s="1"/>
      <c r="E1" s="1"/>
      <c r="F1" s="1"/>
      <c r="G1" s="1"/>
      <c r="H1" s="1"/>
      <c r="I1" s="1"/>
      <c r="J1" s="1"/>
      <c r="K1" s="1"/>
      <c r="L1" s="1"/>
      <c r="M1" s="1"/>
    </row>
    <row r="2" spans="1:39">
      <c r="A2" s="1"/>
      <c r="B2" s="1"/>
      <c r="C2" s="1"/>
      <c r="D2" s="1"/>
      <c r="E2" s="59" t="s">
        <v>44</v>
      </c>
      <c r="F2" s="59"/>
      <c r="G2" s="1"/>
      <c r="H2" s="1"/>
      <c r="I2" s="1"/>
      <c r="J2" s="1"/>
      <c r="K2" s="1"/>
      <c r="L2" s="1"/>
      <c r="M2" s="1"/>
    </row>
    <row r="3" spans="1:39" ht="14.4" customHeight="1">
      <c r="A3" s="1"/>
      <c r="B3" s="1"/>
      <c r="C3" s="1"/>
      <c r="D3" s="1"/>
      <c r="E3" s="1"/>
      <c r="F3" s="144"/>
      <c r="G3" s="144"/>
      <c r="H3" s="144"/>
      <c r="I3" s="144"/>
      <c r="J3" s="144"/>
      <c r="K3" s="144"/>
      <c r="L3" s="144"/>
      <c r="M3" s="144"/>
      <c r="AE3" s="7"/>
      <c r="AF3" s="7"/>
      <c r="AG3" s="7"/>
      <c r="AH3" s="7"/>
      <c r="AI3" s="7"/>
      <c r="AJ3" s="7"/>
      <c r="AK3" s="7"/>
      <c r="AL3" s="7"/>
    </row>
    <row r="4" spans="1:39" ht="14.4" customHeight="1">
      <c r="A4" s="1"/>
      <c r="B4" s="1"/>
      <c r="C4" s="1"/>
      <c r="D4" s="1"/>
      <c r="E4" s="60"/>
      <c r="F4" s="145" t="s">
        <v>12</v>
      </c>
      <c r="G4" s="146"/>
      <c r="H4" s="145" t="s">
        <v>11</v>
      </c>
      <c r="I4" s="147"/>
      <c r="J4" s="147"/>
      <c r="K4" s="147"/>
      <c r="L4" s="147"/>
      <c r="M4" s="146"/>
      <c r="N4" s="13"/>
      <c r="AE4" s="7"/>
      <c r="AF4" s="7"/>
      <c r="AG4" s="7"/>
      <c r="AH4" s="7"/>
      <c r="AI4" s="7"/>
      <c r="AJ4" s="7"/>
      <c r="AK4" s="7"/>
      <c r="AL4" s="7"/>
    </row>
    <row r="5" spans="1:39" ht="59.4">
      <c r="A5" s="1"/>
      <c r="B5" s="1"/>
      <c r="C5" s="1"/>
      <c r="D5" s="1"/>
      <c r="E5" s="61" t="s">
        <v>9</v>
      </c>
      <c r="F5" s="62" t="s">
        <v>19</v>
      </c>
      <c r="G5" s="63" t="s">
        <v>20</v>
      </c>
      <c r="H5" s="62" t="s">
        <v>11</v>
      </c>
      <c r="I5" s="64" t="s">
        <v>27</v>
      </c>
      <c r="J5" s="64" t="s">
        <v>21</v>
      </c>
      <c r="K5" s="64" t="s">
        <v>28</v>
      </c>
      <c r="L5" s="64" t="s">
        <v>22</v>
      </c>
      <c r="M5" s="63" t="s">
        <v>23</v>
      </c>
      <c r="N5" s="13"/>
      <c r="AE5" s="6"/>
      <c r="AF5" s="6"/>
      <c r="AG5" s="6"/>
      <c r="AH5" s="7"/>
      <c r="AI5" s="7"/>
      <c r="AJ5" s="7"/>
      <c r="AK5" s="7"/>
      <c r="AL5" s="7"/>
    </row>
    <row r="6" spans="1:39">
      <c r="A6" s="2"/>
      <c r="B6" s="16"/>
      <c r="C6" s="16"/>
      <c r="D6" s="16"/>
      <c r="E6" s="54"/>
      <c r="F6" s="24"/>
      <c r="G6" s="25"/>
      <c r="H6" s="24"/>
      <c r="I6" s="25"/>
      <c r="J6" s="25"/>
      <c r="K6" s="25"/>
      <c r="L6" s="25"/>
      <c r="M6" s="25"/>
      <c r="N6" s="13"/>
      <c r="AE6" s="6"/>
      <c r="AF6" s="6"/>
      <c r="AG6" s="6"/>
      <c r="AH6" s="6"/>
      <c r="AI6" s="7"/>
      <c r="AJ6" s="7"/>
      <c r="AK6" s="7"/>
      <c r="AL6" s="7"/>
    </row>
    <row r="7" spans="1:39">
      <c r="A7" s="2"/>
      <c r="B7" s="16"/>
      <c r="C7" s="16"/>
      <c r="D7" s="16"/>
      <c r="E7" s="55"/>
      <c r="F7" s="77"/>
      <c r="G7" s="72"/>
      <c r="H7" s="77"/>
      <c r="I7" s="72"/>
      <c r="J7" s="72"/>
      <c r="K7" s="72"/>
      <c r="L7" s="72"/>
      <c r="M7" s="72"/>
      <c r="N7" s="13"/>
      <c r="AE7" s="6"/>
      <c r="AF7" s="6"/>
      <c r="AG7" s="7"/>
      <c r="AH7" s="7"/>
      <c r="AI7" s="7"/>
      <c r="AJ7" s="7"/>
      <c r="AK7" s="7"/>
      <c r="AL7" s="7"/>
    </row>
    <row r="8" spans="1:39" ht="29.1" customHeight="1">
      <c r="A8" s="1" t="s">
        <v>1</v>
      </c>
      <c r="B8" s="16"/>
      <c r="C8" s="16"/>
      <c r="D8" s="16"/>
      <c r="E8" s="149">
        <v>149631</v>
      </c>
      <c r="F8" s="150"/>
      <c r="G8" s="154"/>
      <c r="H8" s="150">
        <f>SUM(I9:M9)</f>
        <v>4614</v>
      </c>
      <c r="I8" s="174"/>
      <c r="J8" s="174"/>
      <c r="K8" s="174"/>
      <c r="L8" s="174"/>
      <c r="M8" s="174"/>
      <c r="N8" s="14"/>
      <c r="O8" s="7"/>
      <c r="P8" s="7"/>
      <c r="AE8" s="7"/>
      <c r="AF8" s="7"/>
      <c r="AG8" s="7"/>
      <c r="AH8" s="7"/>
      <c r="AI8" s="7"/>
      <c r="AJ8" s="7"/>
      <c r="AK8" s="7"/>
      <c r="AL8" s="7"/>
    </row>
    <row r="9" spans="1:39">
      <c r="A9" s="1" t="s">
        <v>36</v>
      </c>
      <c r="B9" s="16"/>
      <c r="C9" s="16"/>
      <c r="D9" s="16"/>
      <c r="E9" s="182"/>
      <c r="F9" s="150">
        <v>117208.04322835</v>
      </c>
      <c r="G9" s="154">
        <v>27808.956771649799</v>
      </c>
      <c r="H9" s="175"/>
      <c r="I9" s="174">
        <v>3837.9631728045324</v>
      </c>
      <c r="J9" s="174">
        <v>641.78564683663842</v>
      </c>
      <c r="K9" s="174">
        <v>21.251180358829082</v>
      </c>
      <c r="L9" s="174">
        <v>45.2</v>
      </c>
      <c r="M9" s="174">
        <v>67.8</v>
      </c>
      <c r="N9" s="14"/>
      <c r="AC9" s="6"/>
      <c r="AD9" s="7"/>
      <c r="AE9" s="8"/>
      <c r="AF9" s="8"/>
      <c r="AG9" s="8"/>
      <c r="AH9" s="8"/>
      <c r="AI9" s="7"/>
      <c r="AJ9" s="7"/>
    </row>
    <row r="10" spans="1:39">
      <c r="A10" s="1"/>
      <c r="B10" s="16"/>
      <c r="C10" s="16"/>
      <c r="D10" s="16"/>
      <c r="E10" s="55"/>
      <c r="F10" s="42"/>
      <c r="G10" s="36"/>
      <c r="H10" s="42"/>
      <c r="I10" s="36"/>
      <c r="J10" s="37"/>
      <c r="K10" s="37"/>
      <c r="L10" s="37"/>
      <c r="M10" s="37"/>
      <c r="N10" s="34"/>
      <c r="O10" s="7"/>
      <c r="P10" s="7"/>
      <c r="Q10" s="7"/>
      <c r="AF10" s="7"/>
      <c r="AG10" s="7"/>
      <c r="AH10" s="7"/>
      <c r="AI10" s="7"/>
      <c r="AJ10" s="7"/>
      <c r="AK10" s="7"/>
      <c r="AL10" s="7"/>
      <c r="AM10" s="7"/>
    </row>
    <row r="11" spans="1:39">
      <c r="A11" s="59" t="s">
        <v>0</v>
      </c>
      <c r="B11" s="23"/>
      <c r="C11" s="23"/>
      <c r="D11" s="16"/>
      <c r="E11" s="55"/>
      <c r="F11" s="27"/>
      <c r="G11" s="28"/>
      <c r="H11" s="27"/>
      <c r="I11" s="28"/>
      <c r="J11" s="28"/>
      <c r="K11" s="28"/>
      <c r="L11" s="28"/>
      <c r="M11" s="28"/>
      <c r="N11" s="13"/>
      <c r="O11" s="7"/>
      <c r="P11" s="7"/>
      <c r="AE11" s="7"/>
      <c r="AF11" s="7"/>
      <c r="AG11" s="7"/>
      <c r="AH11" s="7"/>
      <c r="AI11" s="7"/>
      <c r="AJ11" s="7"/>
      <c r="AK11" s="7"/>
      <c r="AL11" s="7"/>
    </row>
    <row r="12" spans="1:39">
      <c r="A12" s="59"/>
      <c r="B12" s="23"/>
      <c r="C12" s="23"/>
      <c r="D12" s="23"/>
      <c r="E12" s="54"/>
      <c r="F12" s="43"/>
      <c r="G12" s="39"/>
      <c r="H12" s="43"/>
      <c r="I12" s="39"/>
      <c r="J12" s="39"/>
      <c r="K12" s="39"/>
      <c r="L12" s="39"/>
      <c r="M12" s="39"/>
      <c r="N12" s="13"/>
      <c r="O12" s="7"/>
      <c r="P12" s="7"/>
      <c r="AE12" s="7"/>
      <c r="AF12" s="7"/>
      <c r="AG12" s="7"/>
      <c r="AH12" s="7"/>
      <c r="AI12" s="7"/>
      <c r="AJ12" s="7"/>
      <c r="AK12" s="7"/>
      <c r="AL12" s="7"/>
    </row>
    <row r="13" spans="1:39">
      <c r="A13" s="59"/>
      <c r="B13" s="23" t="s">
        <v>37</v>
      </c>
      <c r="C13" s="23"/>
      <c r="D13" s="23"/>
      <c r="E13" s="54"/>
      <c r="F13" s="43"/>
      <c r="G13" s="39"/>
      <c r="H13" s="43"/>
      <c r="I13" s="39"/>
      <c r="J13" s="39"/>
      <c r="K13" s="39"/>
      <c r="L13" s="39"/>
      <c r="M13" s="39"/>
      <c r="N13" s="13"/>
      <c r="O13" s="7"/>
      <c r="P13" s="7"/>
      <c r="AE13" s="7"/>
      <c r="AF13" s="7"/>
      <c r="AG13" s="7"/>
      <c r="AH13" s="7"/>
      <c r="AI13" s="7"/>
      <c r="AJ13" s="7"/>
      <c r="AK13" s="7"/>
      <c r="AL13" s="7"/>
    </row>
    <row r="14" spans="1:39">
      <c r="A14" s="59"/>
      <c r="B14" s="23"/>
      <c r="C14" s="21" t="s">
        <v>13</v>
      </c>
      <c r="D14" s="23"/>
      <c r="E14" s="183"/>
      <c r="F14" s="158">
        <f>'STEC O157 Assumptions 2018'!F15*F$9</f>
        <v>385802.84215956088</v>
      </c>
      <c r="G14" s="159">
        <f>'STEC O157 Assumptions 2018'!G15*G$9</f>
        <v>600858.42200487142</v>
      </c>
      <c r="H14" s="158"/>
      <c r="I14" s="159">
        <f>'STEC O157 Assumptions 2018'!H15*I$9</f>
        <v>241065.53247405941</v>
      </c>
      <c r="J14" s="159">
        <f>'STEC O157 Assumptions 2018'!I15*J$9</f>
        <v>23562.96694055276</v>
      </c>
      <c r="K14" s="159">
        <f>'STEC O157 Assumptions 2018'!J15*K$9</f>
        <v>1091.2047791721213</v>
      </c>
      <c r="L14" s="159">
        <f>'STEC O157 Assumptions 2018'!K15*L$9</f>
        <v>2365.1487462700957</v>
      </c>
      <c r="M14" s="159">
        <f>'STEC O157 Assumptions 2018'!L15*M$9</f>
        <v>2190.945155893261</v>
      </c>
      <c r="N14" s="26"/>
      <c r="O14" s="23"/>
      <c r="P14" s="23"/>
      <c r="Q14" s="16"/>
      <c r="AE14" s="7"/>
      <c r="AF14" s="7"/>
      <c r="AG14" s="7"/>
      <c r="AH14" s="7"/>
      <c r="AI14" s="7"/>
      <c r="AJ14" s="7"/>
      <c r="AK14" s="7"/>
      <c r="AL14" s="7"/>
    </row>
    <row r="15" spans="1:39">
      <c r="A15" s="1"/>
      <c r="B15" s="16"/>
      <c r="C15" s="21" t="s">
        <v>14</v>
      </c>
      <c r="D15" s="16"/>
      <c r="E15" s="183"/>
      <c r="F15" s="158"/>
      <c r="G15" s="159">
        <f>'STEC O157 Assumptions 2018'!G16*G$9</f>
        <v>5158071.9903479544</v>
      </c>
      <c r="H15" s="158"/>
      <c r="I15" s="159">
        <f>'STEC O157 Assumptions 2018'!H16*I$9</f>
        <v>571741.51538877271</v>
      </c>
      <c r="J15" s="159">
        <f>'STEC O157 Assumptions 2018'!I16*J$9</f>
        <v>180902.65776718664</v>
      </c>
      <c r="K15" s="159">
        <f>'STEC O157 Assumptions 2018'!J16*K$9</f>
        <v>5990.6883282380977</v>
      </c>
      <c r="L15" s="159">
        <f>'STEC O157 Assumptions 2018'!K16*L$9</f>
        <v>6734.0912385116926</v>
      </c>
      <c r="M15" s="159">
        <f>'STEC O157 Assumptions 2018'!L16*M$9</f>
        <v>19110.077823119795</v>
      </c>
      <c r="N15" s="26"/>
      <c r="O15" s="23"/>
      <c r="P15" s="23"/>
      <c r="Q15" s="16"/>
      <c r="AE15" s="7"/>
      <c r="AF15" s="7"/>
      <c r="AG15" s="7"/>
      <c r="AH15" s="7"/>
      <c r="AI15" s="7"/>
      <c r="AJ15" s="7"/>
      <c r="AK15" s="7"/>
      <c r="AL15" s="7"/>
    </row>
    <row r="16" spans="1:39">
      <c r="A16" s="1"/>
      <c r="B16" s="16"/>
      <c r="C16" s="21" t="s">
        <v>38</v>
      </c>
      <c r="D16" s="16"/>
      <c r="E16" s="183"/>
      <c r="F16" s="158"/>
      <c r="G16" s="159">
        <f>'STEC O157 Assumptions 2018'!G17*G$9</f>
        <v>7792949.3661032468</v>
      </c>
      <c r="H16" s="158"/>
      <c r="I16" s="159">
        <f>'STEC O157 Assumptions 2018'!H17*I$9</f>
        <v>2366141.5749851419</v>
      </c>
      <c r="J16" s="159">
        <f>'STEC O157 Assumptions 2018'!I17*J$9</f>
        <v>571019.16273661796</v>
      </c>
      <c r="K16" s="159">
        <f>'STEC O157 Assumptions 2018'!J17*K$9</f>
        <v>18906.927396762865</v>
      </c>
      <c r="L16" s="159">
        <f>'STEC O157 Assumptions 2018'!K17*L$9</f>
        <v>27866.079532612152</v>
      </c>
      <c r="M16" s="159">
        <f>'STEC O157 Assumptions 2018'!L17*M$9</f>
        <v>60324.258519975228</v>
      </c>
      <c r="N16" s="26"/>
      <c r="O16" s="16"/>
      <c r="P16" s="16"/>
      <c r="Q16" s="16"/>
      <c r="AE16" s="6"/>
    </row>
    <row r="17" spans="1:31">
      <c r="A17" s="1"/>
      <c r="B17" s="16"/>
      <c r="C17" s="21" t="s">
        <v>15</v>
      </c>
      <c r="D17" s="16"/>
      <c r="E17" s="183"/>
      <c r="F17" s="158"/>
      <c r="G17" s="159"/>
      <c r="H17" s="158"/>
      <c r="I17" s="159">
        <f xml:space="preserve"> 'STEC O157 Assumptions 2018'!H18*I$9</f>
        <v>40439871.585884146</v>
      </c>
      <c r="J17" s="159">
        <f xml:space="preserve"> 'STEC O157 Assumptions 2018'!K18*J$9</f>
        <v>6762360.3581522107</v>
      </c>
      <c r="K17" s="159">
        <f>'STEC O157 Assumptions 2018'!J18*K$9</f>
        <v>1449747.3756551363</v>
      </c>
      <c r="L17" s="159">
        <f>'STEC O157 Assumptions 2018'!K18*L$9</f>
        <v>476262.89197190944</v>
      </c>
      <c r="M17" s="159">
        <f>'STEC O157 Assumptions 2018'!L18*M$9</f>
        <v>4625291.80420209</v>
      </c>
      <c r="N17" s="26"/>
      <c r="O17" s="16"/>
      <c r="P17" s="16"/>
      <c r="Q17" s="16"/>
      <c r="S17" s="78"/>
      <c r="T17" s="78"/>
      <c r="U17" s="78"/>
      <c r="V17" s="78"/>
      <c r="W17" s="78"/>
      <c r="X17" s="78"/>
      <c r="Y17" s="78"/>
      <c r="Z17" s="78"/>
      <c r="AA17" s="78"/>
      <c r="AB17" s="78"/>
      <c r="AC17" s="78"/>
      <c r="AD17" s="78"/>
      <c r="AE17" s="78"/>
    </row>
    <row r="18" spans="1:31">
      <c r="A18" s="1"/>
      <c r="B18" s="21" t="s">
        <v>18</v>
      </c>
      <c r="C18" s="16"/>
      <c r="D18" s="21"/>
      <c r="E18" s="183"/>
      <c r="F18" s="158"/>
      <c r="G18" s="159"/>
      <c r="H18" s="158"/>
      <c r="I18" s="159"/>
      <c r="J18" s="159"/>
      <c r="K18" s="159">
        <f>'STEC O157 Assumptions 2018'!J19*K$9</f>
        <v>21606999.237853304</v>
      </c>
      <c r="L18" s="159"/>
      <c r="M18" s="159"/>
      <c r="N18" s="26"/>
      <c r="O18" s="16"/>
      <c r="P18" s="16"/>
      <c r="Q18" s="16"/>
      <c r="S18" s="78"/>
      <c r="T18" s="78"/>
      <c r="U18" s="78"/>
      <c r="V18" s="78"/>
      <c r="W18" s="78"/>
      <c r="X18" s="78"/>
      <c r="Y18" s="78"/>
      <c r="Z18" s="78"/>
      <c r="AA18" s="78"/>
      <c r="AB18" s="78"/>
      <c r="AC18" s="78"/>
      <c r="AD18" s="78"/>
      <c r="AE18" s="78"/>
    </row>
    <row r="19" spans="1:31">
      <c r="A19" s="1"/>
      <c r="B19" s="16"/>
      <c r="C19" s="16"/>
      <c r="D19" s="32"/>
      <c r="E19" s="183"/>
      <c r="F19" s="158"/>
      <c r="G19" s="76"/>
      <c r="H19" s="158"/>
      <c r="I19" s="159"/>
      <c r="J19" s="159"/>
      <c r="K19" s="159"/>
      <c r="L19" s="159"/>
      <c r="M19" s="159"/>
      <c r="N19" s="13"/>
      <c r="O19" s="7"/>
      <c r="S19" s="78"/>
      <c r="T19" s="78"/>
      <c r="U19" s="78"/>
      <c r="V19" s="78"/>
      <c r="W19" s="78"/>
      <c r="X19" s="78"/>
      <c r="Y19" s="78"/>
      <c r="Z19" s="78"/>
      <c r="AA19" s="78"/>
      <c r="AB19" s="78"/>
      <c r="AC19" s="78"/>
      <c r="AD19" s="78"/>
      <c r="AE19" s="78"/>
    </row>
    <row r="20" spans="1:31">
      <c r="A20" s="1"/>
      <c r="B20" s="67" t="s">
        <v>24</v>
      </c>
      <c r="C20" s="16"/>
      <c r="D20" s="32"/>
      <c r="E20" s="183"/>
      <c r="F20" s="161">
        <f>SUM(F14:F18)</f>
        <v>385802.84215956088</v>
      </c>
      <c r="G20" s="163">
        <f>SUM(G14:G18)</f>
        <v>13551879.778456073</v>
      </c>
      <c r="H20" s="158"/>
      <c r="I20" s="163">
        <f t="shared" ref="I20:M20" si="0">SUM(I14:I18)</f>
        <v>43618820.208732121</v>
      </c>
      <c r="J20" s="163">
        <f t="shared" si="0"/>
        <v>7537845.1455965675</v>
      </c>
      <c r="K20" s="163">
        <f t="shared" si="0"/>
        <v>23082735.434012614</v>
      </c>
      <c r="L20" s="163">
        <f t="shared" si="0"/>
        <v>513228.21148930339</v>
      </c>
      <c r="M20" s="162">
        <f t="shared" si="0"/>
        <v>4706917.0857010782</v>
      </c>
      <c r="N20" s="35"/>
      <c r="O20" s="4"/>
      <c r="S20" s="5"/>
      <c r="T20" s="7"/>
      <c r="U20" s="7"/>
      <c r="V20" s="7"/>
      <c r="W20" s="7"/>
      <c r="X20" s="7"/>
      <c r="Y20" s="7"/>
      <c r="Z20" s="7"/>
      <c r="AA20" s="7"/>
      <c r="AB20" s="7"/>
      <c r="AC20" s="7"/>
      <c r="AD20" s="7"/>
      <c r="AE20" s="7"/>
    </row>
    <row r="21" spans="1:31">
      <c r="A21" s="1"/>
      <c r="B21" s="67"/>
      <c r="C21" s="16"/>
      <c r="D21" s="32"/>
      <c r="E21" s="183"/>
      <c r="F21" s="73"/>
      <c r="G21" s="74"/>
      <c r="H21" s="158"/>
      <c r="I21" s="74"/>
      <c r="J21" s="74"/>
      <c r="K21" s="74"/>
      <c r="L21" s="74"/>
      <c r="M21" s="74"/>
      <c r="N21" s="33"/>
      <c r="O21" s="19"/>
      <c r="S21" s="15"/>
      <c r="T21" s="8"/>
      <c r="U21" s="8"/>
      <c r="V21" s="8"/>
      <c r="W21" s="6"/>
      <c r="X21" s="6"/>
      <c r="Y21" s="6"/>
      <c r="Z21" s="6"/>
      <c r="AA21" s="6"/>
      <c r="AB21" s="8"/>
      <c r="AC21" s="8"/>
      <c r="AD21" s="8"/>
      <c r="AE21" s="8"/>
    </row>
    <row r="22" spans="1:31">
      <c r="A22" s="1"/>
      <c r="B22" s="67" t="s">
        <v>17</v>
      </c>
      <c r="C22" s="16"/>
      <c r="D22" s="16"/>
      <c r="E22" s="183"/>
      <c r="F22" s="158">
        <f>'STEC O157 Assumptions 2018'!F21*'high 2018'!F$9</f>
        <v>3668901.5024623196</v>
      </c>
      <c r="G22" s="159">
        <f>'STEC O157 Assumptions 2018'!G21*'high 2018'!G$9</f>
        <v>6328393.9304356389</v>
      </c>
      <c r="H22" s="158"/>
      <c r="I22" s="159">
        <f>'STEC O157 Assumptions 2018'!H21*'high 2018'!I$9</f>
        <v>2544003.0938854557</v>
      </c>
      <c r="J22" s="159">
        <f>'STEC O157 Assumptions 2018'!I21*'high 2018'!J$9</f>
        <v>51575.478921200265</v>
      </c>
      <c r="K22" s="159">
        <f>'STEC O157 Assumptions 2018'!J21*'high 2018'!K$9</f>
        <v>1348974.249279646</v>
      </c>
      <c r="L22" s="159">
        <f>'STEC O157 Assumptions 2018'!K21*'high 2018'!L$9</f>
        <v>46761.179544221981</v>
      </c>
      <c r="M22" s="159">
        <f>'STEC O157 Assumptions 2018'!L21*'high 2018'!M$9</f>
        <v>26988.031921930378</v>
      </c>
      <c r="N22" s="35"/>
      <c r="O22" s="3"/>
      <c r="S22" s="15"/>
      <c r="T22" s="10"/>
      <c r="U22" s="10"/>
      <c r="V22" s="10"/>
      <c r="W22" s="10"/>
      <c r="X22" s="10"/>
      <c r="Y22" s="10"/>
      <c r="Z22" s="10"/>
      <c r="AA22" s="10"/>
      <c r="AB22" s="10"/>
      <c r="AC22" s="10"/>
      <c r="AD22" s="10"/>
      <c r="AE22" s="10"/>
    </row>
    <row r="23" spans="1:31">
      <c r="A23" s="1"/>
      <c r="B23" s="67"/>
      <c r="C23" s="16"/>
      <c r="D23" s="16"/>
      <c r="E23" s="183"/>
      <c r="F23" s="158"/>
      <c r="G23" s="159"/>
      <c r="H23" s="158"/>
      <c r="I23" s="159"/>
      <c r="J23" s="159"/>
      <c r="K23" s="159"/>
      <c r="L23" s="159"/>
      <c r="M23" s="159"/>
      <c r="N23" s="45"/>
      <c r="O23" s="3"/>
    </row>
    <row r="24" spans="1:31">
      <c r="A24" s="1"/>
      <c r="B24" s="67" t="s">
        <v>2</v>
      </c>
      <c r="C24" s="16"/>
      <c r="D24" s="16"/>
      <c r="E24" s="183"/>
      <c r="F24" s="158"/>
      <c r="G24" s="159"/>
      <c r="H24" s="158"/>
      <c r="I24" s="159"/>
      <c r="J24" s="159"/>
      <c r="K24" s="159">
        <f>K9*'STEC O157 Assumptions 2018'!J25</f>
        <v>146977071.06710628</v>
      </c>
      <c r="L24" s="159">
        <f>L9*'STEC O157 Assumptions 2018'!K25</f>
        <v>438558265.25730014</v>
      </c>
      <c r="M24" s="159">
        <f>M9*'STEC O157 Assumptions 2018'!L25</f>
        <v>657837397.88595009</v>
      </c>
      <c r="N24" s="13"/>
    </row>
    <row r="25" spans="1:31">
      <c r="A25" s="1"/>
      <c r="B25" s="16"/>
      <c r="C25" s="16"/>
      <c r="D25" s="16"/>
      <c r="E25" s="183"/>
      <c r="F25" s="158"/>
      <c r="G25" s="159"/>
      <c r="H25" s="158"/>
      <c r="I25" s="159"/>
      <c r="J25" s="159"/>
      <c r="K25" s="159"/>
      <c r="L25" s="159"/>
      <c r="M25" s="159"/>
      <c r="N25" s="13"/>
    </row>
    <row r="26" spans="1:31">
      <c r="A26" s="65" t="s">
        <v>25</v>
      </c>
      <c r="B26" s="16"/>
      <c r="C26" s="16"/>
      <c r="D26" s="16"/>
      <c r="E26" s="184"/>
      <c r="F26" s="165">
        <f>SUM(F20:F24)</f>
        <v>4054704.3446218804</v>
      </c>
      <c r="G26" s="167">
        <f>SUM(G20:G24)</f>
        <v>19880273.708891712</v>
      </c>
      <c r="H26" s="158"/>
      <c r="I26" s="167">
        <f>SUM(I20:I24)</f>
        <v>46162823.30261758</v>
      </c>
      <c r="J26" s="167">
        <f>SUM(J20:J24)</f>
        <v>7589420.6245177677</v>
      </c>
      <c r="K26" s="167">
        <f>SUM(K20:K24)</f>
        <v>171408780.75039855</v>
      </c>
      <c r="L26" s="167">
        <f>SUM(L20:L24)</f>
        <v>439118254.64833367</v>
      </c>
      <c r="M26" s="166">
        <f>SUM(M20:M24)</f>
        <v>662571303.00357306</v>
      </c>
      <c r="N26" s="13"/>
    </row>
    <row r="27" spans="1:31">
      <c r="A27" s="1"/>
      <c r="B27" s="16"/>
      <c r="C27" s="16"/>
      <c r="D27" s="16"/>
      <c r="E27" s="185"/>
      <c r="F27" s="186"/>
      <c r="G27" s="187"/>
      <c r="H27" s="187"/>
      <c r="I27" s="187"/>
      <c r="J27" s="187"/>
      <c r="K27" s="159"/>
      <c r="L27" s="187"/>
      <c r="M27" s="187"/>
      <c r="N27" s="13"/>
    </row>
    <row r="28" spans="1:31" ht="15" thickBot="1">
      <c r="A28" s="66" t="s">
        <v>39</v>
      </c>
      <c r="B28" s="31"/>
      <c r="C28" s="30"/>
      <c r="D28" s="30"/>
      <c r="E28" s="188">
        <f>SUM(F26:M26)</f>
        <v>1350785560.3829541</v>
      </c>
      <c r="F28" s="189"/>
      <c r="G28" s="190"/>
      <c r="H28" s="190"/>
      <c r="I28" s="191"/>
      <c r="J28" s="191"/>
      <c r="K28" s="192"/>
      <c r="L28" s="191"/>
      <c r="M28" s="193"/>
      <c r="N28" s="13"/>
    </row>
    <row r="29" spans="1:31" ht="15" thickTop="1">
      <c r="A29" s="1"/>
      <c r="B29" s="16"/>
      <c r="C29" s="38"/>
      <c r="D29" s="38"/>
      <c r="E29" s="38"/>
      <c r="F29" s="38"/>
      <c r="G29" s="40"/>
      <c r="H29" s="40"/>
      <c r="I29" s="40"/>
      <c r="J29" s="40"/>
      <c r="K29" s="38"/>
      <c r="L29" s="40"/>
      <c r="M29" s="40"/>
      <c r="N29" s="4"/>
      <c r="O29" s="4"/>
      <c r="P29" s="4"/>
      <c r="Q29" s="4"/>
      <c r="R29" s="4"/>
      <c r="S29" s="4"/>
      <c r="T29" s="4"/>
      <c r="U29" s="4"/>
      <c r="V29" s="4"/>
      <c r="W29" s="4"/>
    </row>
    <row r="30" spans="1:31">
      <c r="A30" t="s">
        <v>26</v>
      </c>
      <c r="K30" s="19"/>
      <c r="L30" s="20"/>
      <c r="M30" s="20"/>
      <c r="N30" s="4"/>
      <c r="O30" s="22"/>
      <c r="P30" s="22"/>
      <c r="Q30" s="4"/>
      <c r="R30" s="4"/>
      <c r="S30" s="4"/>
      <c r="T30" s="4"/>
      <c r="U30" s="4"/>
      <c r="V30" s="4"/>
      <c r="W30" s="4"/>
    </row>
    <row r="31" spans="1:31">
      <c r="A31" t="s">
        <v>35</v>
      </c>
      <c r="L31" s="9"/>
      <c r="M31" s="9"/>
    </row>
    <row r="32" spans="1:31">
      <c r="L32" s="9"/>
      <c r="M32" s="9"/>
    </row>
    <row r="33" spans="1:23" ht="75" customHeight="1">
      <c r="A33" s="140" t="s">
        <v>56</v>
      </c>
      <c r="B33" s="140"/>
      <c r="C33" s="140"/>
      <c r="D33" s="140"/>
      <c r="E33" s="140"/>
      <c r="F33" s="140"/>
      <c r="G33" s="140"/>
      <c r="H33" s="140"/>
      <c r="I33" s="140"/>
      <c r="J33" s="140"/>
      <c r="K33" s="140"/>
      <c r="L33" s="140"/>
      <c r="O33" s="3"/>
      <c r="P33" s="3"/>
    </row>
    <row r="34" spans="1:23">
      <c r="M34" s="19"/>
      <c r="N34" s="4"/>
      <c r="O34" s="22"/>
      <c r="P34" s="22"/>
      <c r="Q34" s="4"/>
      <c r="R34" s="4"/>
      <c r="S34" s="4"/>
      <c r="T34" s="4"/>
      <c r="U34" s="4"/>
      <c r="V34" s="4"/>
      <c r="W34" s="4"/>
    </row>
    <row r="35" spans="1:23">
      <c r="A35" t="s">
        <v>50</v>
      </c>
    </row>
    <row r="36" spans="1:23">
      <c r="M36" s="19"/>
      <c r="N36" s="4"/>
      <c r="O36" s="22"/>
      <c r="P36" s="22"/>
      <c r="Q36" s="4"/>
      <c r="R36" s="4"/>
      <c r="S36" s="4"/>
      <c r="T36" s="4"/>
      <c r="U36" s="4"/>
      <c r="V36" s="4"/>
      <c r="W36" s="4"/>
    </row>
    <row r="37" spans="1:23" ht="15" customHeight="1">
      <c r="A37" s="135" t="s">
        <v>31</v>
      </c>
      <c r="B37" s="135"/>
      <c r="C37" s="135"/>
      <c r="D37" s="135"/>
      <c r="E37" s="135"/>
      <c r="F37" s="135"/>
      <c r="G37" s="135"/>
      <c r="H37" s="135"/>
      <c r="I37" s="135"/>
      <c r="J37" s="135"/>
      <c r="M37" s="20"/>
      <c r="N37" s="4"/>
      <c r="O37" s="4"/>
      <c r="P37" s="4"/>
      <c r="Q37" s="4"/>
      <c r="R37" s="4"/>
      <c r="S37" s="4"/>
      <c r="T37" s="4"/>
      <c r="U37" s="4"/>
      <c r="V37" s="4"/>
      <c r="W37" s="4"/>
    </row>
    <row r="38" spans="1:23" ht="30" customHeight="1">
      <c r="A38" s="125"/>
      <c r="C38" s="135" t="s">
        <v>45</v>
      </c>
      <c r="D38" s="135"/>
      <c r="E38" s="135"/>
      <c r="F38" s="135"/>
      <c r="G38" s="135"/>
      <c r="H38" s="135"/>
      <c r="I38" s="135"/>
      <c r="J38" s="135"/>
      <c r="K38" s="135"/>
      <c r="M38" s="19"/>
      <c r="N38" s="4"/>
      <c r="O38" s="4"/>
      <c r="P38" s="4"/>
      <c r="Q38" s="4"/>
      <c r="R38" s="4"/>
      <c r="S38" s="4"/>
      <c r="T38" s="4"/>
      <c r="U38" s="4"/>
      <c r="V38" s="4"/>
      <c r="W38" s="4"/>
    </row>
    <row r="39" spans="1:23">
      <c r="C39" s="58"/>
      <c r="M39" s="19"/>
      <c r="N39" s="22"/>
      <c r="O39" s="4"/>
      <c r="P39" s="4"/>
      <c r="Q39" s="4"/>
      <c r="R39" s="4"/>
      <c r="S39" s="4"/>
      <c r="T39" s="4"/>
      <c r="U39" s="4"/>
      <c r="V39" s="4"/>
      <c r="W39" s="4"/>
    </row>
    <row r="40" spans="1:23" ht="30" customHeight="1">
      <c r="C40" s="135" t="s">
        <v>30</v>
      </c>
      <c r="D40" s="135"/>
      <c r="E40" s="135"/>
      <c r="F40" s="135"/>
      <c r="G40" s="135"/>
      <c r="H40" s="135"/>
      <c r="I40" s="135"/>
      <c r="J40" s="135"/>
      <c r="K40" s="135"/>
      <c r="M40" s="19"/>
      <c r="N40" s="22"/>
      <c r="O40" s="4"/>
      <c r="P40" s="4"/>
      <c r="Q40" s="4"/>
      <c r="R40" s="4"/>
      <c r="S40" s="4"/>
      <c r="T40" s="4"/>
      <c r="U40" s="4"/>
      <c r="V40" s="4"/>
      <c r="W40" s="4"/>
    </row>
  </sheetData>
  <mergeCells count="7">
    <mergeCell ref="C40:K40"/>
    <mergeCell ref="F3:M3"/>
    <mergeCell ref="F4:G4"/>
    <mergeCell ref="H4:M4"/>
    <mergeCell ref="A37:J37"/>
    <mergeCell ref="A33:L33"/>
    <mergeCell ref="C38:K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8"/>
  <sheetViews>
    <sheetView zoomScaleNormal="100" workbookViewId="0"/>
  </sheetViews>
  <sheetFormatPr defaultColWidth="9.109375" defaultRowHeight="14.4"/>
  <cols>
    <col min="1" max="3" width="9.109375" style="3"/>
    <col min="4" max="4" width="11.109375" style="3" customWidth="1"/>
    <col min="5" max="5" width="10.6640625" style="3" customWidth="1"/>
    <col min="6" max="7" width="12.109375" style="3" customWidth="1"/>
    <col min="8" max="8" width="13.44140625" style="3" customWidth="1"/>
    <col min="9" max="9" width="14.33203125" style="3" customWidth="1"/>
    <col min="10" max="10" width="14.33203125" style="3" bestFit="1" customWidth="1"/>
    <col min="11" max="11" width="13" style="3" customWidth="1"/>
    <col min="12" max="12" width="13.88671875" style="3" customWidth="1"/>
    <col min="13" max="16384" width="9.109375" style="3"/>
  </cols>
  <sheetData>
    <row r="1" spans="1:19">
      <c r="A1" s="65" t="s">
        <v>53</v>
      </c>
      <c r="B1" s="65"/>
      <c r="C1" s="65"/>
      <c r="D1" s="65"/>
      <c r="E1" s="65"/>
      <c r="F1" s="65"/>
      <c r="G1" s="65"/>
      <c r="H1" s="79"/>
      <c r="I1" s="79"/>
      <c r="J1" s="79"/>
      <c r="K1" s="79"/>
      <c r="L1" s="79"/>
      <c r="M1" s="18"/>
    </row>
    <row r="2" spans="1:19">
      <c r="A2" s="65"/>
      <c r="B2" s="65"/>
      <c r="C2" s="65"/>
      <c r="D2" s="65"/>
      <c r="E2" s="65" t="s">
        <v>51</v>
      </c>
      <c r="F2" s="65"/>
      <c r="G2" s="65"/>
      <c r="H2" s="79"/>
      <c r="I2" s="79"/>
      <c r="J2" s="79"/>
      <c r="K2" s="79"/>
      <c r="L2" s="79"/>
      <c r="M2" s="80"/>
    </row>
    <row r="3" spans="1:19">
      <c r="A3" s="65"/>
      <c r="B3" s="65"/>
      <c r="C3" s="65"/>
      <c r="D3" s="65"/>
      <c r="E3" s="81"/>
      <c r="F3" s="137" t="s">
        <v>12</v>
      </c>
      <c r="G3" s="138"/>
      <c r="H3" s="137" t="s">
        <v>11</v>
      </c>
      <c r="I3" s="139"/>
      <c r="J3" s="139"/>
      <c r="K3" s="139"/>
      <c r="L3" s="139"/>
      <c r="M3" s="82"/>
    </row>
    <row r="4" spans="1:19" ht="73.8">
      <c r="A4" s="65" t="s">
        <v>32</v>
      </c>
      <c r="B4" s="65"/>
      <c r="C4" s="65"/>
      <c r="D4" s="65"/>
      <c r="E4" s="83" t="s">
        <v>41</v>
      </c>
      <c r="F4" s="84" t="s">
        <v>19</v>
      </c>
      <c r="G4" s="85" t="s">
        <v>20</v>
      </c>
      <c r="H4" s="86" t="s">
        <v>27</v>
      </c>
      <c r="I4" s="86" t="s">
        <v>21</v>
      </c>
      <c r="J4" s="86" t="s">
        <v>33</v>
      </c>
      <c r="K4" s="86" t="s">
        <v>22</v>
      </c>
      <c r="L4" s="85" t="s">
        <v>23</v>
      </c>
      <c r="N4" s="18"/>
      <c r="O4" s="18"/>
    </row>
    <row r="5" spans="1:19">
      <c r="A5" s="87"/>
      <c r="B5" s="38"/>
      <c r="C5" s="38"/>
      <c r="D5" s="38"/>
      <c r="E5" s="41"/>
      <c r="F5" s="88"/>
      <c r="G5" s="89"/>
      <c r="H5" s="88"/>
      <c r="I5" s="89"/>
      <c r="J5" s="89"/>
      <c r="K5" s="89"/>
      <c r="L5" s="89"/>
      <c r="M5" s="48"/>
      <c r="N5" s="80"/>
      <c r="O5" s="80"/>
    </row>
    <row r="6" spans="1:19">
      <c r="A6" s="32"/>
      <c r="B6" s="32"/>
      <c r="C6" s="32"/>
      <c r="D6" s="32"/>
      <c r="E6" s="41"/>
      <c r="F6" s="41"/>
      <c r="G6" s="32"/>
      <c r="H6" s="41"/>
      <c r="I6" s="32"/>
      <c r="J6" s="32"/>
      <c r="K6" s="90"/>
      <c r="L6" s="32"/>
      <c r="M6" s="48"/>
    </row>
    <row r="7" spans="1:19">
      <c r="A7" s="65" t="s">
        <v>1</v>
      </c>
      <c r="B7" s="32"/>
      <c r="C7" s="32"/>
      <c r="D7" s="32"/>
      <c r="E7" s="75"/>
      <c r="F7" s="41"/>
      <c r="G7" s="32"/>
      <c r="H7" s="41"/>
      <c r="I7" s="32"/>
      <c r="J7" s="32"/>
      <c r="K7" s="32"/>
      <c r="L7" s="32"/>
      <c r="M7" s="48"/>
    </row>
    <row r="8" spans="1:19">
      <c r="A8" s="32"/>
      <c r="B8" s="32"/>
      <c r="C8" s="32" t="s">
        <v>3</v>
      </c>
      <c r="D8" s="32"/>
      <c r="E8" s="175">
        <v>17587</v>
      </c>
      <c r="F8" s="150">
        <v>13769.451886687901</v>
      </c>
      <c r="G8" s="151">
        <v>3268.5481133121202</v>
      </c>
      <c r="H8" s="175">
        <v>468.12747875354103</v>
      </c>
      <c r="I8" s="155">
        <v>78.28045325779037</v>
      </c>
      <c r="J8" s="155">
        <v>2.5920679886685551</v>
      </c>
      <c r="K8" s="155">
        <v>0</v>
      </c>
      <c r="L8" s="155">
        <v>0</v>
      </c>
      <c r="M8" s="48"/>
      <c r="N8" s="8"/>
      <c r="O8" s="8"/>
    </row>
    <row r="9" spans="1:19">
      <c r="A9" s="32"/>
      <c r="B9" s="32"/>
      <c r="C9" s="32" t="s">
        <v>4</v>
      </c>
      <c r="D9" s="32"/>
      <c r="E9" s="175">
        <v>63153</v>
      </c>
      <c r="F9" s="150">
        <v>49278</v>
      </c>
      <c r="G9" s="154">
        <v>11737</v>
      </c>
      <c r="H9" s="175">
        <v>1806</v>
      </c>
      <c r="I9" s="155">
        <v>302</v>
      </c>
      <c r="J9" s="155">
        <v>10</v>
      </c>
      <c r="K9" s="155">
        <v>8</v>
      </c>
      <c r="L9" s="155">
        <v>12</v>
      </c>
      <c r="M9" s="48"/>
      <c r="N9" s="8"/>
      <c r="O9" s="8"/>
    </row>
    <row r="10" spans="1:19">
      <c r="A10" s="32"/>
      <c r="B10" s="32"/>
      <c r="C10" s="32" t="s">
        <v>5</v>
      </c>
      <c r="D10" s="32"/>
      <c r="E10" s="175">
        <v>149631</v>
      </c>
      <c r="F10" s="150">
        <v>117208.04322835</v>
      </c>
      <c r="G10" s="151">
        <v>27808.956771649799</v>
      </c>
      <c r="H10" s="175">
        <v>3837.9631728045324</v>
      </c>
      <c r="I10" s="155">
        <v>641.78564683663842</v>
      </c>
      <c r="J10" s="155">
        <v>21.251180358829082</v>
      </c>
      <c r="K10" s="155">
        <v>45.2</v>
      </c>
      <c r="L10" s="155">
        <v>67.8</v>
      </c>
      <c r="M10" s="48"/>
      <c r="N10" s="8"/>
      <c r="O10" s="8"/>
    </row>
    <row r="11" spans="1:19">
      <c r="A11" s="32"/>
      <c r="B11" s="32"/>
      <c r="C11" s="32"/>
      <c r="D11" s="32"/>
      <c r="E11" s="41"/>
      <c r="F11" s="83"/>
      <c r="G11" s="32"/>
      <c r="H11" s="88"/>
      <c r="I11" s="90"/>
      <c r="J11" s="90"/>
      <c r="K11" s="90"/>
      <c r="L11" s="90"/>
      <c r="M11" s="48"/>
    </row>
    <row r="12" spans="1:19">
      <c r="A12" s="91" t="s">
        <v>0</v>
      </c>
      <c r="B12" s="51"/>
      <c r="C12" s="51"/>
      <c r="D12" s="51"/>
      <c r="E12" s="92"/>
      <c r="F12" s="93"/>
      <c r="G12" s="51"/>
      <c r="H12" s="94"/>
      <c r="I12" s="95"/>
      <c r="J12" s="95"/>
      <c r="K12" s="95"/>
      <c r="L12" s="95"/>
      <c r="M12" s="48"/>
    </row>
    <row r="13" spans="1:19">
      <c r="A13" s="65" t="s">
        <v>40</v>
      </c>
      <c r="B13" s="32"/>
      <c r="C13" s="32"/>
      <c r="D13" s="32"/>
      <c r="E13" s="186"/>
      <c r="F13" s="194">
        <f>SUM(F15:F19)</f>
        <v>3.2916072270562728</v>
      </c>
      <c r="G13" s="195">
        <f t="shared" ref="G13:L13" si="0">SUM(G15:G19)</f>
        <v>487.32068195638726</v>
      </c>
      <c r="H13" s="194">
        <f t="shared" si="0"/>
        <v>11365.096079558873</v>
      </c>
      <c r="I13" s="195">
        <f t="shared" si="0"/>
        <v>69427.957123192333</v>
      </c>
      <c r="J13" s="195">
        <f t="shared" si="0"/>
        <v>1086186.0397520266</v>
      </c>
      <c r="K13" s="195">
        <f t="shared" si="0"/>
        <v>11354.606448878392</v>
      </c>
      <c r="L13" s="195">
        <f t="shared" si="0"/>
        <v>69423.5558362991</v>
      </c>
      <c r="M13" s="48"/>
    </row>
    <row r="14" spans="1:19">
      <c r="A14" s="32"/>
      <c r="B14" s="32"/>
      <c r="C14" s="32"/>
      <c r="D14" s="49"/>
      <c r="E14" s="169"/>
      <c r="F14" s="194"/>
      <c r="G14" s="195"/>
      <c r="H14" s="194"/>
      <c r="I14" s="195"/>
      <c r="J14" s="195"/>
      <c r="K14" s="196"/>
      <c r="L14" s="196"/>
      <c r="M14" s="48"/>
    </row>
    <row r="15" spans="1:19">
      <c r="A15" s="32"/>
      <c r="B15" s="21" t="s">
        <v>13</v>
      </c>
      <c r="C15" s="32"/>
      <c r="D15" s="32"/>
      <c r="E15" s="197"/>
      <c r="F15" s="198">
        <v>3.2916072270562728</v>
      </c>
      <c r="G15" s="199">
        <v>21.606650941232875</v>
      </c>
      <c r="H15" s="198">
        <v>62.810798754461338</v>
      </c>
      <c r="I15" s="199">
        <v>36.714699147128997</v>
      </c>
      <c r="J15" s="199">
        <v>51.347960948379324</v>
      </c>
      <c r="K15" s="71">
        <v>52.326299696241051</v>
      </c>
      <c r="L15" s="71">
        <v>32.314825308160195</v>
      </c>
      <c r="M15" s="131"/>
      <c r="N15" s="69"/>
      <c r="O15" s="69"/>
      <c r="P15" s="132"/>
      <c r="Q15" s="132"/>
      <c r="R15" s="132"/>
      <c r="S15" s="132"/>
    </row>
    <row r="16" spans="1:19">
      <c r="A16" s="32"/>
      <c r="B16" s="21" t="s">
        <v>14</v>
      </c>
      <c r="C16" s="32"/>
      <c r="D16" s="32"/>
      <c r="E16" s="186"/>
      <c r="F16" s="198"/>
      <c r="G16" s="199">
        <v>185.48239808860495</v>
      </c>
      <c r="H16" s="70">
        <v>148.97003687791548</v>
      </c>
      <c r="I16" s="71">
        <v>281.87395380195221</v>
      </c>
      <c r="J16" s="71">
        <v>281.89908640764924</v>
      </c>
      <c r="K16" s="71">
        <v>148.98431943609938</v>
      </c>
      <c r="L16" s="71">
        <v>281.85955491327132</v>
      </c>
      <c r="M16" s="131"/>
      <c r="N16" s="132"/>
      <c r="O16" s="132"/>
      <c r="P16" s="132"/>
      <c r="Q16" s="132"/>
      <c r="R16" s="132"/>
      <c r="S16" s="132"/>
    </row>
    <row r="17" spans="1:19">
      <c r="A17" s="32"/>
      <c r="B17" s="21" t="s">
        <v>38</v>
      </c>
      <c r="C17" s="32"/>
      <c r="D17" s="32"/>
      <c r="E17" s="186"/>
      <c r="F17" s="200"/>
      <c r="G17" s="199">
        <v>280.23163292654942</v>
      </c>
      <c r="H17" s="70">
        <v>616.50971321231316</v>
      </c>
      <c r="I17" s="71">
        <v>889.73501596860501</v>
      </c>
      <c r="J17" s="71">
        <v>889.68834095409363</v>
      </c>
      <c r="K17" s="71">
        <v>616.5061843498263</v>
      </c>
      <c r="L17" s="199">
        <v>889.73832625332204</v>
      </c>
      <c r="M17" s="68"/>
      <c r="N17" s="133"/>
      <c r="O17" s="69"/>
      <c r="P17" s="132"/>
      <c r="Q17" s="132"/>
      <c r="R17" s="132"/>
      <c r="S17" s="132"/>
    </row>
    <row r="18" spans="1:19">
      <c r="A18" s="32"/>
      <c r="B18" s="21" t="s">
        <v>15</v>
      </c>
      <c r="C18" s="32"/>
      <c r="D18" s="32"/>
      <c r="E18" s="186"/>
      <c r="F18" s="198"/>
      <c r="G18" s="199"/>
      <c r="H18" s="198">
        <v>10536.805530714182</v>
      </c>
      <c r="I18" s="71">
        <v>68219.633454274648</v>
      </c>
      <c r="J18" s="71">
        <v>68219.616566042634</v>
      </c>
      <c r="K18" s="71">
        <v>10536.789645396226</v>
      </c>
      <c r="L18" s="71">
        <v>68219.643129824341</v>
      </c>
      <c r="M18" s="131"/>
      <c r="N18" s="133"/>
      <c r="O18" s="132"/>
      <c r="P18" s="132"/>
      <c r="Q18" s="132"/>
      <c r="R18" s="132"/>
      <c r="S18" s="132"/>
    </row>
    <row r="19" spans="1:19">
      <c r="A19" s="32"/>
      <c r="B19" s="21" t="s">
        <v>16</v>
      </c>
      <c r="C19" s="32"/>
      <c r="D19" s="32"/>
      <c r="E19" s="186"/>
      <c r="F19" s="200"/>
      <c r="G19" s="199"/>
      <c r="H19" s="198"/>
      <c r="I19" s="199"/>
      <c r="J19" s="199">
        <v>1016743.4877976739</v>
      </c>
      <c r="K19" s="199"/>
      <c r="L19" s="199"/>
      <c r="M19" s="68"/>
      <c r="N19" s="133"/>
      <c r="O19" s="12"/>
      <c r="P19" s="132"/>
      <c r="Q19" s="132"/>
      <c r="R19" s="132"/>
      <c r="S19" s="132"/>
    </row>
    <row r="20" spans="1:19">
      <c r="A20" s="32"/>
      <c r="B20" s="32"/>
      <c r="C20" s="32"/>
      <c r="D20" s="32"/>
      <c r="E20" s="186"/>
      <c r="F20" s="194"/>
      <c r="G20" s="195"/>
      <c r="H20" s="194"/>
      <c r="I20" s="201"/>
      <c r="J20" s="201"/>
      <c r="K20" s="201"/>
      <c r="L20" s="201"/>
      <c r="M20" s="131"/>
      <c r="N20" s="133"/>
      <c r="O20" s="12"/>
      <c r="P20" s="132"/>
      <c r="Q20" s="132"/>
      <c r="R20" s="132"/>
      <c r="S20" s="132"/>
    </row>
    <row r="21" spans="1:19">
      <c r="A21" s="91" t="s">
        <v>10</v>
      </c>
      <c r="B21" s="51"/>
      <c r="C21" s="51"/>
      <c r="D21" s="51"/>
      <c r="E21" s="202"/>
      <c r="F21" s="203">
        <v>31.302472094977304</v>
      </c>
      <c r="G21" s="204">
        <v>227.56675061206187</v>
      </c>
      <c r="H21" s="203">
        <v>662.85239835338621</v>
      </c>
      <c r="I21" s="204">
        <v>80.362468645747711</v>
      </c>
      <c r="J21" s="205">
        <v>63477.615196051782</v>
      </c>
      <c r="K21" s="204">
        <v>1034.5393704473888</v>
      </c>
      <c r="L21" s="204">
        <v>398.05356817006458</v>
      </c>
      <c r="M21" s="131"/>
      <c r="N21" s="12"/>
      <c r="O21" s="12"/>
      <c r="P21" s="132"/>
      <c r="Q21" s="132"/>
      <c r="R21" s="132"/>
      <c r="S21" s="132"/>
    </row>
    <row r="22" spans="1:19">
      <c r="A22" s="32"/>
      <c r="B22" s="32"/>
      <c r="C22" s="32"/>
      <c r="D22" s="32"/>
      <c r="E22" s="52"/>
      <c r="F22" s="44"/>
      <c r="G22" s="53"/>
      <c r="H22" s="44"/>
      <c r="I22" s="53"/>
      <c r="J22" s="96"/>
      <c r="K22" s="53"/>
      <c r="L22" s="53"/>
      <c r="M22" s="48"/>
      <c r="N22" s="17"/>
      <c r="O22" s="17"/>
    </row>
    <row r="23" spans="1:19">
      <c r="A23" s="91" t="s">
        <v>2</v>
      </c>
      <c r="B23" s="51"/>
      <c r="C23" s="51"/>
      <c r="D23" s="51"/>
      <c r="E23" s="92"/>
      <c r="F23" s="92"/>
      <c r="G23" s="51"/>
      <c r="H23" s="92"/>
      <c r="I23" s="51"/>
      <c r="J23" s="51"/>
      <c r="K23" s="51"/>
      <c r="L23" s="95"/>
      <c r="M23" s="35"/>
    </row>
    <row r="24" spans="1:19">
      <c r="A24" s="32"/>
      <c r="B24" s="32"/>
      <c r="C24" s="32" t="s">
        <v>6</v>
      </c>
      <c r="D24" s="32"/>
      <c r="E24" s="50"/>
      <c r="F24" s="41"/>
      <c r="G24" s="32"/>
      <c r="H24" s="88"/>
      <c r="I24" s="90"/>
      <c r="J24" s="206">
        <v>1225229.9211076978</v>
      </c>
      <c r="K24" s="207">
        <v>1764112.0887260665</v>
      </c>
      <c r="L24" s="207">
        <v>1764112.0887260665</v>
      </c>
      <c r="M24" s="35"/>
      <c r="N24" s="11"/>
      <c r="O24" s="12"/>
    </row>
    <row r="25" spans="1:19">
      <c r="A25" s="32"/>
      <c r="B25" s="32"/>
      <c r="C25" s="32" t="s">
        <v>7</v>
      </c>
      <c r="D25" s="32"/>
      <c r="E25" s="50"/>
      <c r="F25" s="41"/>
      <c r="G25" s="32"/>
      <c r="H25" s="88"/>
      <c r="I25" s="90"/>
      <c r="J25" s="206">
        <v>6916183.8818069566</v>
      </c>
      <c r="K25" s="207">
        <v>9702616.4879933652</v>
      </c>
      <c r="L25" s="207">
        <v>9702616.4879933652</v>
      </c>
      <c r="M25" s="35"/>
      <c r="N25" s="11"/>
      <c r="O25" s="12"/>
    </row>
    <row r="26" spans="1:19" ht="15" thickBot="1">
      <c r="A26" s="47"/>
      <c r="B26" s="47"/>
      <c r="C26" s="47" t="s">
        <v>8</v>
      </c>
      <c r="D26" s="47"/>
      <c r="E26" s="98"/>
      <c r="F26" s="46"/>
      <c r="G26" s="47"/>
      <c r="H26" s="99"/>
      <c r="I26" s="100"/>
      <c r="J26" s="208">
        <v>12252299.21107698</v>
      </c>
      <c r="K26" s="209">
        <v>17641120.887260664</v>
      </c>
      <c r="L26" s="210">
        <v>17641120.887260664</v>
      </c>
      <c r="M26" s="35"/>
      <c r="N26" s="11"/>
      <c r="O26" s="12"/>
    </row>
    <row r="27" spans="1:19" ht="15" thickTop="1">
      <c r="H27" s="18"/>
      <c r="I27" s="18"/>
      <c r="J27" s="97"/>
      <c r="K27" s="97"/>
      <c r="L27" s="97"/>
      <c r="M27" s="18"/>
    </row>
    <row r="28" spans="1:19" ht="31.5" customHeight="1">
      <c r="A28" s="148" t="s">
        <v>34</v>
      </c>
      <c r="B28" s="148"/>
      <c r="C28" s="148"/>
      <c r="D28" s="148"/>
      <c r="E28" s="148"/>
      <c r="F28" s="148"/>
      <c r="G28" s="148"/>
      <c r="H28" s="148"/>
      <c r="I28" s="148"/>
      <c r="J28" s="148"/>
      <c r="K28" s="148"/>
      <c r="L28" s="148"/>
      <c r="M28" s="18"/>
    </row>
    <row r="29" spans="1:19">
      <c r="A29" s="3" t="s">
        <v>26</v>
      </c>
      <c r="J29" s="97"/>
      <c r="K29" s="97"/>
      <c r="L29" s="97"/>
    </row>
    <row r="30" spans="1:19">
      <c r="A30" s="3" t="s">
        <v>35</v>
      </c>
    </row>
    <row r="31" spans="1:19" ht="104.4" customHeight="1">
      <c r="A31" s="140" t="s">
        <v>56</v>
      </c>
      <c r="B31" s="140"/>
      <c r="C31" s="140"/>
      <c r="D31" s="140"/>
      <c r="E31" s="140"/>
      <c r="F31" s="140"/>
      <c r="G31" s="140"/>
      <c r="H31" s="140"/>
      <c r="I31" s="140"/>
      <c r="J31" s="140"/>
      <c r="K31" s="140"/>
      <c r="L31" s="140"/>
    </row>
    <row r="32" spans="1:19">
      <c r="A32"/>
      <c r="B32"/>
      <c r="C32"/>
      <c r="D32"/>
      <c r="E32"/>
      <c r="F32"/>
      <c r="G32"/>
      <c r="H32"/>
      <c r="I32"/>
      <c r="J32"/>
      <c r="K32"/>
      <c r="L32"/>
    </row>
    <row r="33" spans="1:13" ht="15" customHeight="1">
      <c r="A33" t="s">
        <v>50</v>
      </c>
      <c r="B33"/>
      <c r="C33"/>
      <c r="D33"/>
      <c r="E33"/>
      <c r="F33"/>
      <c r="G33"/>
      <c r="H33"/>
      <c r="I33"/>
      <c r="J33"/>
      <c r="K33"/>
      <c r="L33"/>
      <c r="M33" s="18"/>
    </row>
    <row r="34" spans="1:13" ht="15" customHeight="1">
      <c r="A34"/>
      <c r="B34"/>
      <c r="C34"/>
      <c r="D34"/>
      <c r="E34"/>
      <c r="F34"/>
      <c r="G34"/>
      <c r="H34"/>
      <c r="I34"/>
      <c r="J34"/>
      <c r="K34"/>
      <c r="L34"/>
      <c r="M34" s="18"/>
    </row>
    <row r="35" spans="1:13">
      <c r="A35" s="135" t="s">
        <v>31</v>
      </c>
      <c r="B35" s="135"/>
      <c r="C35" s="135"/>
      <c r="D35" s="135"/>
      <c r="E35" s="135"/>
      <c r="F35" s="135"/>
      <c r="G35" s="135"/>
      <c r="H35" s="135"/>
      <c r="I35" s="135"/>
      <c r="J35" s="135"/>
      <c r="K35"/>
      <c r="L35"/>
      <c r="M35" s="18"/>
    </row>
    <row r="36" spans="1:13" ht="30" customHeight="1">
      <c r="A36" s="125"/>
      <c r="B36"/>
      <c r="C36" s="135" t="s">
        <v>45</v>
      </c>
      <c r="D36" s="135"/>
      <c r="E36" s="135"/>
      <c r="F36" s="135"/>
      <c r="G36" s="135"/>
      <c r="H36" s="135"/>
      <c r="I36" s="135"/>
      <c r="J36" s="135"/>
      <c r="K36" s="135"/>
      <c r="L36"/>
      <c r="M36" s="18"/>
    </row>
    <row r="37" spans="1:13">
      <c r="A37"/>
      <c r="B37"/>
      <c r="C37" s="58"/>
      <c r="D37"/>
      <c r="E37"/>
      <c r="F37"/>
      <c r="G37"/>
      <c r="H37"/>
      <c r="I37"/>
      <c r="J37"/>
      <c r="K37"/>
      <c r="L37"/>
    </row>
    <row r="38" spans="1:13" ht="40.799999999999997" customHeight="1">
      <c r="A38"/>
      <c r="B38"/>
      <c r="C38" s="135" t="s">
        <v>30</v>
      </c>
      <c r="D38" s="135"/>
      <c r="E38" s="135"/>
      <c r="F38" s="135"/>
      <c r="G38" s="135"/>
      <c r="H38" s="135"/>
      <c r="I38" s="135"/>
      <c r="J38" s="135"/>
      <c r="K38" s="135"/>
      <c r="L38"/>
    </row>
  </sheetData>
  <mergeCells count="7">
    <mergeCell ref="C38:K38"/>
    <mergeCell ref="F3:G3"/>
    <mergeCell ref="H3:L3"/>
    <mergeCell ref="A28:L28"/>
    <mergeCell ref="A31:L31"/>
    <mergeCell ref="A35:J35"/>
    <mergeCell ref="C36:K36"/>
  </mergeCells>
  <pageMargins left="0.7" right="0.7" top="0.75" bottom="0.75" header="0.3" footer="0.3"/>
  <pageSetup scale="69"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STEC O157 Mean COI 2018</vt:lpstr>
      <vt:lpstr>low 2018</vt:lpstr>
      <vt:lpstr>high 2018</vt:lpstr>
      <vt:lpstr>STEC O157 Assumptions 2018</vt:lpstr>
      <vt:lpstr>'STEC O157 Assumptions 2018'!Print_Area</vt:lpstr>
      <vt:lpstr>'STEC O157 Mean COI 2018'!Print_Area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Shiga toxin-producing E. coli O157 (STEC O157)</dc:title>
  <dc:subject>Agricultural Economics</dc:subject>
  <dc:creator>Sandra Hoffmann; Jae-Wan Ahn</dc:creator>
  <cp:keywords>STEC O157, shiga toxin-producing E. coli O157,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cp:lastPrinted>2014-07-21T18:46:42Z</cp:lastPrinted>
  <dcterms:created xsi:type="dcterms:W3CDTF">2014-04-15T12:34:33Z</dcterms:created>
  <dcterms:modified xsi:type="dcterms:W3CDTF">2021-03-09T03:13:24Z</dcterms:modified>
</cp:coreProperties>
</file>