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720" windowWidth="17415" windowHeight="8730" activeTab="1"/>
  </bookViews>
  <sheets>
    <sheet name="Read Me" sheetId="9" r:id="rId1"/>
    <sheet name="Vibrio vulnificus mean COI" sheetId="5" r:id="rId2"/>
    <sheet name="low" sheetId="8" r:id="rId3"/>
    <sheet name=" high" sheetId="7" r:id="rId4"/>
    <sheet name="Vibrio vulnificus Assumptions" sheetId="4" r:id="rId5"/>
  </sheets>
  <definedNames>
    <definedName name="_xlnm.Print_Area" localSheetId="4">'Vibrio vulnificus Assumptions'!$A$1:$M$46</definedName>
    <definedName name="_xlnm.Print_Area" localSheetId="1">'Vibrio vulnificus mean COI'!$A$1:$M$37</definedName>
  </definedNames>
  <calcPr calcId="145621"/>
</workbook>
</file>

<file path=xl/calcChain.xml><?xml version="1.0" encoding="utf-8"?>
<calcChain xmlns="http://schemas.openxmlformats.org/spreadsheetml/2006/main">
  <c r="F19" i="7" l="1"/>
  <c r="F19" i="8"/>
  <c r="F19" i="5" l="1"/>
  <c r="I10" i="5"/>
  <c r="I11" i="5"/>
  <c r="I12" i="5"/>
  <c r="K12" i="5"/>
  <c r="K11" i="5"/>
  <c r="K10" i="5"/>
  <c r="K9" i="5"/>
  <c r="J9" i="5"/>
  <c r="K13" i="5" l="1"/>
  <c r="G9" i="7"/>
  <c r="H9" i="7"/>
  <c r="I9" i="7"/>
  <c r="J9" i="7"/>
  <c r="K9" i="7"/>
  <c r="L9" i="7"/>
  <c r="G10" i="7"/>
  <c r="H10" i="7"/>
  <c r="I10" i="7"/>
  <c r="J10" i="7"/>
  <c r="K10" i="7"/>
  <c r="L10" i="7"/>
  <c r="M15" i="7" l="1"/>
  <c r="M19" i="7" s="1"/>
  <c r="M15" i="8"/>
  <c r="M19" i="8" s="1"/>
  <c r="L17" i="8" l="1"/>
  <c r="K17" i="8"/>
  <c r="J17" i="8"/>
  <c r="I17" i="8"/>
  <c r="H17" i="8"/>
  <c r="G17" i="8"/>
  <c r="L12" i="8"/>
  <c r="K12" i="8"/>
  <c r="J12" i="8"/>
  <c r="H12" i="8"/>
  <c r="L11" i="8"/>
  <c r="K11" i="8"/>
  <c r="J11" i="8"/>
  <c r="I11" i="8"/>
  <c r="H11" i="8"/>
  <c r="G11" i="8"/>
  <c r="L10" i="8"/>
  <c r="K10" i="8"/>
  <c r="J10" i="8"/>
  <c r="I10" i="8"/>
  <c r="H10" i="8"/>
  <c r="G10" i="8"/>
  <c r="L9" i="8"/>
  <c r="K9" i="8"/>
  <c r="J9" i="8"/>
  <c r="I9" i="8"/>
  <c r="H9" i="8"/>
  <c r="G9" i="8"/>
  <c r="E6" i="8"/>
  <c r="L17" i="7"/>
  <c r="K17" i="7"/>
  <c r="J17" i="7"/>
  <c r="I17" i="7"/>
  <c r="H17" i="7"/>
  <c r="G17" i="7"/>
  <c r="L12" i="7"/>
  <c r="K12" i="7"/>
  <c r="J12" i="7"/>
  <c r="H12" i="7"/>
  <c r="L11" i="7"/>
  <c r="K11" i="7"/>
  <c r="J11" i="7"/>
  <c r="I11" i="7"/>
  <c r="I13" i="7" s="1"/>
  <c r="H11" i="7"/>
  <c r="G11" i="7"/>
  <c r="G13" i="7" s="1"/>
  <c r="E6" i="7"/>
  <c r="L13" i="7" l="1"/>
  <c r="L19" i="7" s="1"/>
  <c r="J13" i="7"/>
  <c r="J19" i="7" s="1"/>
  <c r="K13" i="7"/>
  <c r="K19" i="7" s="1"/>
  <c r="I19" i="7"/>
  <c r="I13" i="8"/>
  <c r="I19" i="8" s="1"/>
  <c r="L13" i="8"/>
  <c r="L19" i="8" s="1"/>
  <c r="G19" i="7"/>
  <c r="H13" i="8"/>
  <c r="H19" i="8" s="1"/>
  <c r="H13" i="7"/>
  <c r="H19" i="7" s="1"/>
  <c r="G13" i="8"/>
  <c r="G19" i="8" s="1"/>
  <c r="K13" i="8"/>
  <c r="K19" i="8" s="1"/>
  <c r="J13" i="8"/>
  <c r="J19" i="8" s="1"/>
  <c r="E21" i="8" l="1"/>
  <c r="E21" i="7"/>
  <c r="K17" i="5"/>
  <c r="K19" i="5" s="1"/>
  <c r="L17" i="5"/>
  <c r="G17" i="5"/>
  <c r="H17" i="5"/>
  <c r="I17" i="5"/>
  <c r="J17" i="5"/>
  <c r="E6" i="5" l="1"/>
  <c r="L27" i="4" l="1"/>
  <c r="M15" i="5"/>
  <c r="M19" i="5" s="1"/>
  <c r="G27" i="4"/>
  <c r="H27" i="4"/>
  <c r="I27" i="4"/>
  <c r="J27" i="4"/>
  <c r="K27" i="4"/>
  <c r="L9" i="5" l="1"/>
  <c r="L13" i="5" s="1"/>
  <c r="L19" i="5" s="1"/>
  <c r="H9" i="5" l="1"/>
  <c r="I9" i="5"/>
  <c r="I13" i="5" s="1"/>
  <c r="I19" i="5" s="1"/>
  <c r="H10" i="5"/>
  <c r="J10" i="5"/>
  <c r="H11" i="5"/>
  <c r="J11" i="5"/>
  <c r="H12" i="5"/>
  <c r="J12" i="5"/>
  <c r="G11" i="5"/>
  <c r="G10" i="5"/>
  <c r="G9" i="5"/>
  <c r="H13" i="5" l="1"/>
  <c r="H19" i="5" s="1"/>
  <c r="J13" i="5"/>
  <c r="J19" i="5" s="1"/>
  <c r="G13" i="5"/>
  <c r="G19" i="5" s="1"/>
  <c r="E21" i="5" l="1"/>
</calcChain>
</file>

<file path=xl/sharedStrings.xml><?xml version="1.0" encoding="utf-8"?>
<sst xmlns="http://schemas.openxmlformats.org/spreadsheetml/2006/main" count="158" uniqueCount="66">
  <si>
    <t>Hospitalized with sepsis in ICU</t>
  </si>
  <si>
    <t>Hospitalized - post-ICU</t>
  </si>
  <si>
    <t>Post-hospitalization recovery following sepsis</t>
  </si>
  <si>
    <t>Death</t>
  </si>
  <si>
    <t>Cost component</t>
  </si>
  <si>
    <t>Number of cases</t>
  </si>
  <si>
    <t>low</t>
  </si>
  <si>
    <t>mean</t>
  </si>
  <si>
    <t>high</t>
  </si>
  <si>
    <t>Medical</t>
  </si>
  <si>
    <t>Average visits per case</t>
  </si>
  <si>
    <t>Average cost per visit</t>
  </si>
  <si>
    <t>Outpatient clinic visits</t>
  </si>
  <si>
    <t>Hospitalizations</t>
  </si>
  <si>
    <t>Average admissions per case</t>
  </si>
  <si>
    <t>Average cost per hospitalization</t>
  </si>
  <si>
    <t>Proportion of cases employed</t>
  </si>
  <si>
    <t>Average number of work days lost</t>
  </si>
  <si>
    <t>Average daily earnings</t>
  </si>
  <si>
    <t>Premature death</t>
  </si>
  <si>
    <t>low value per death</t>
  </si>
  <si>
    <t>mean value per death</t>
  </si>
  <si>
    <t>high value per death</t>
  </si>
  <si>
    <t xml:space="preserve">Total </t>
  </si>
  <si>
    <t>Hospitalized - post-ICU (sepsis)</t>
  </si>
  <si>
    <t>Hospitalized</t>
  </si>
  <si>
    <t>Low estimate, 2013</t>
  </si>
  <si>
    <t>Mortality</t>
  </si>
  <si>
    <t>Physicians office visits</t>
  </si>
  <si>
    <t>Emergency room visits</t>
  </si>
  <si>
    <t>Total medical costs</t>
  </si>
  <si>
    <t>Total costs by outcome</t>
  </si>
  <si>
    <t>High estimates, 2013</t>
  </si>
  <si>
    <t>Mean estimates, 2013</t>
  </si>
  <si>
    <r>
      <t>Hospitalized  without sepsis</t>
    </r>
    <r>
      <rPr>
        <b/>
        <vertAlign val="superscript"/>
        <sz val="11"/>
        <color theme="1"/>
        <rFont val="Calibri"/>
        <family val="2"/>
        <scheme val="minor"/>
      </rPr>
      <t>1</t>
    </r>
  </si>
  <si>
    <t xml:space="preserve">Sources: </t>
  </si>
  <si>
    <r>
      <t xml:space="preserve">Hoffmann, Sandra, Michael Batz, J. Glenn Morris Jr.  2012.  “Annual Cost of Illness and Quality-Adjusted Life Year Losses in the United States Due to 14 Foodborne Pathogens.” </t>
    </r>
    <r>
      <rPr>
        <i/>
        <sz val="11"/>
        <color theme="1"/>
        <rFont val="Calibri"/>
        <family val="2"/>
        <scheme val="minor"/>
      </rPr>
      <t xml:space="preserve">J. Food Protection </t>
    </r>
    <r>
      <rPr>
        <sz val="11"/>
        <color theme="1"/>
        <rFont val="Calibri"/>
        <family val="2"/>
        <scheme val="minor"/>
      </rPr>
      <t>75(7): 1291-1302; and</t>
    </r>
  </si>
  <si>
    <r>
      <t>Batz, Michael B., Sandra A. Hoffmann, J. Glenn Morris Jr. 2014</t>
    </r>
    <r>
      <rPr>
        <i/>
        <sz val="11"/>
        <color theme="1"/>
        <rFont val="Calibri"/>
        <family val="2"/>
        <scheme val="minor"/>
      </rPr>
      <t xml:space="preserve">. </t>
    </r>
    <r>
      <rPr>
        <sz val="11"/>
        <color theme="1"/>
        <rFont val="Calibri"/>
        <family val="2"/>
        <scheme val="minor"/>
      </rPr>
      <t xml:space="preserve">Disease-Outcome Trees, EQ-5D Scores, and Estimated Annual Losses of Quality-Adjusted Life Years (QALYs) Due to 14 Foodborne Pathogens in the United States.  </t>
    </r>
    <r>
      <rPr>
        <i/>
        <sz val="11"/>
        <color theme="1"/>
        <rFont val="Calibri"/>
        <family val="2"/>
        <scheme val="minor"/>
      </rPr>
      <t xml:space="preserve">Foodborne Pathogen and Disease </t>
    </r>
    <r>
      <rPr>
        <sz val="11"/>
        <color rgb="FF000000"/>
        <rFont val="Calibri"/>
        <family val="2"/>
        <scheme val="minor"/>
      </rPr>
      <t>11(5): 395-402</t>
    </r>
    <r>
      <rPr>
        <i/>
        <sz val="10"/>
        <color theme="1"/>
        <rFont val="Calibri"/>
        <family val="2"/>
        <scheme val="minor"/>
      </rPr>
      <t>.</t>
    </r>
  </si>
  <si>
    <t>Source: This spreadsheet is based on:</t>
  </si>
  <si>
    <t>Per Case Assumptions, 2013 (in 2013 dollars)</t>
  </si>
  <si>
    <r>
      <rPr>
        <b/>
        <sz val="11"/>
        <color theme="1"/>
        <rFont val="Calibri"/>
        <family val="2"/>
        <scheme val="minor"/>
      </rPr>
      <t>Cost of foodborne illness estimates for</t>
    </r>
    <r>
      <rPr>
        <b/>
        <i/>
        <sz val="11"/>
        <color theme="1"/>
        <rFont val="Calibri"/>
        <family val="2"/>
        <scheme val="minor"/>
      </rPr>
      <t xml:space="preserve"> Vibrio vulnificus </t>
    </r>
  </si>
  <si>
    <r>
      <t>Low, Mean, and High Estimates of the Annual Cost of Foodborne Illnesses Caused by</t>
    </r>
    <r>
      <rPr>
        <b/>
        <i/>
        <sz val="11"/>
        <color theme="1"/>
        <rFont val="Calibri"/>
        <family val="2"/>
        <scheme val="minor"/>
      </rPr>
      <t xml:space="preserve"> Vibrio vulnificus</t>
    </r>
  </si>
  <si>
    <t>ERS has developed similar Excel files for each of 15 major foodborne pathogens. The U.S. Centers for Disease Control and Prevention estimates that these 15 pathogens cause over 95 percent of the foodborne illnesses, hospitalizations and deaths each year in the U.S. for which a pathogen cause can be identified.</t>
  </si>
  <si>
    <r>
      <rPr>
        <i/>
        <sz val="11"/>
        <color theme="1"/>
        <rFont val="Calibri"/>
        <family val="2"/>
        <scheme val="minor"/>
      </rPr>
      <t>Cite as:</t>
    </r>
    <r>
      <rPr>
        <sz val="11"/>
        <color theme="1"/>
        <rFont val="Calibri"/>
        <family val="2"/>
        <scheme val="minor"/>
      </rPr>
      <t xml:space="preserve">  Economic Research Service (ERS), U.S. Department of Agriculture (USDA). Cost Estimates of Foodborne Illnesses. http://ers.usda.gov/data-products/cost-estimates-of-foodborne-illnesses.aspx (2014). </t>
    </r>
  </si>
  <si>
    <t>Didn't visit physician; recovered</t>
  </si>
  <si>
    <t>Visited physician; recovered</t>
  </si>
  <si>
    <r>
      <t xml:space="preserve">This Excel file reports the USDA Economic Research Service estimates of the annual cost of foodborne illnesses for </t>
    </r>
    <r>
      <rPr>
        <i/>
        <sz val="11"/>
        <color theme="1"/>
        <rFont val="Calibri"/>
        <family val="2"/>
        <scheme val="minor"/>
      </rPr>
      <t>Vibrio vulnificus</t>
    </r>
    <r>
      <rPr>
        <sz val="11"/>
        <color theme="1"/>
        <rFont val="Calibri"/>
        <family val="2"/>
        <scheme val="minor"/>
      </rPr>
      <t xml:space="preserve"> in the U.S.</t>
    </r>
  </si>
  <si>
    <t>This Excel file contains 3 worksheets in addition to this cover page:  mean, low, and high estimates of foodborne illness and a spreadsheet that contains assumptions used in calculating the mean, low, and high estimates.  More detailed discussion of how these spreadsheets were developed and how to work with them can be found in the Documentation.</t>
  </si>
  <si>
    <r>
      <t xml:space="preserve">Note: In each pathogen Excel file, the spreadsheets for low, mean, and high costs of foodborne illness are linked to the spreadsheet with assumptions used in estimating cost-of-illness estimates for that pathogen. Users may change the assumptions in the per-case assumptions worksheet to conduct sensitivity analysis on the influence of specific per-case assumptions. They may also update per-case costs in the per-case assumptions worksheet for inflation and income growth by using information from the Consumer Price Indexes Excel spreadsheet and the VSL Excel spreadsheet provided as part of this data product. </t>
    </r>
    <r>
      <rPr>
        <sz val="11"/>
        <color theme="1"/>
        <rFont val="Calibri"/>
        <family val="2"/>
        <scheme val="minor"/>
      </rPr>
      <t>See the Documentation page of this data product for further guidance.</t>
    </r>
  </si>
  <si>
    <t>Citation: Economic Research Service (ERS), U.S. Department of Agriculture (USDA). Cost Estimates of Foodborne Illnesses. http://ers.usda.gov/data-products/cost-estimates-of-foodborne-illnesses.aspx.</t>
  </si>
  <si>
    <t>Note: Users may change the assumptions in this worksheet to conduct sensitivity analysis on the influence of specific per-case assumptions. They may also update per-case costs in this worksheet for inflation and income growth by using information from the Consumer Price Indexes Excel spreadsheet and the VSL Excel spreadsheet provided as part of this data product. See the Documentation page of this data product for further guidance.</t>
  </si>
  <si>
    <t>ERS's mean estimate of the total annual cost of foodborne illness from Vibrio vulnificus in 2013 dollars is $319,850,293.</t>
  </si>
  <si>
    <r>
      <t>Health outcome</t>
    </r>
    <r>
      <rPr>
        <b/>
        <sz val="11"/>
        <color theme="1"/>
        <rFont val="Calibri"/>
        <family val="2"/>
        <scheme val="minor"/>
      </rPr>
      <t>s</t>
    </r>
  </si>
  <si>
    <t>Cases by outcome</t>
  </si>
  <si>
    <t>Medical costs</t>
  </si>
  <si>
    <t>Physician office visits</t>
  </si>
  <si>
    <t>Productivity loss, nonfatal cases</t>
  </si>
  <si>
    <t>Total cost of illness</t>
  </si>
  <si>
    <t>Not hospitalized</t>
  </si>
  <si>
    <t>Post-hospitalization recovery (non-sepsis)</t>
  </si>
  <si>
    <t>1. Sepsis is a severe blood infection that can lead to organ failure and death.</t>
  </si>
  <si>
    <t>ERS's low estimate of the total annual cost of foodborne illness from Vibrio vulnificus in 2013 dollars is $169,164,103.</t>
  </si>
  <si>
    <t>ERS's high estimate of the total annual cost of foodborne illness from Vibrio vulnificus in 2013 dollars is $505,687,764.</t>
  </si>
  <si>
    <t>Health outcomes</t>
  </si>
  <si>
    <t>Total cost per case</t>
  </si>
  <si>
    <t>Total cases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</si>
</sst>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44" formatCode="_(&quot;$&quot;* #,##0.00_);_(&quot;$&quot;* \(#,##0.00\);_(&quot;$&quot;* &quot;-&quot;??_);_(@_)"/>
    <numFmt numFmtId="43" formatCode="_(* #,##0.00_);_(* \(#,##0.00\);_(* &quot;-&quot;??_);_(@_)"/>
    <numFmt numFmtId="164" formatCode="&quot;$&quot;#,##0.00"/>
    <numFmt numFmtId="165" formatCode="&quot;$&quot;#,##0"/>
    <numFmt numFmtId="166" formatCode="_(* #,##0_);_(* \(#,##0\);_(* &quot;-&quot;??_);_(@_)"/>
  </numFmts>
  <fonts count="18" x14ac:knownFonts="1">
    <font>
      <sz val="11"/>
      <color theme="1"/>
      <name val="Calibri"/>
      <family val="2"/>
      <scheme val="minor"/>
    </font>
    <font>
      <b/>
      <sz val="11"/>
      <color theme="1"/>
      <name val="Calibri"/>
      <family val="2"/>
      <scheme val="minor"/>
    </font>
    <font>
      <sz val="10"/>
      <name val="Arial"/>
      <family val="2"/>
    </font>
    <font>
      <i/>
      <sz val="11"/>
      <color theme="1"/>
      <name val="Calibri"/>
      <family val="2"/>
      <scheme val="minor"/>
    </font>
    <font>
      <sz val="11"/>
      <color theme="1"/>
      <name val="Calibri"/>
      <family val="2"/>
      <scheme val="minor"/>
    </font>
    <font>
      <sz val="9"/>
      <color theme="1"/>
      <name val="Calibri"/>
      <family val="2"/>
      <scheme val="minor"/>
    </font>
    <font>
      <sz val="12"/>
      <color theme="1"/>
      <name val="Calibri"/>
      <family val="2"/>
      <scheme val="minor"/>
    </font>
    <font>
      <sz val="11"/>
      <name val="Arial"/>
      <family val="2"/>
    </font>
    <font>
      <i/>
      <u/>
      <sz val="11"/>
      <color theme="1"/>
      <name val="Calibri"/>
      <family val="2"/>
      <scheme val="minor"/>
    </font>
    <font>
      <b/>
      <i/>
      <sz val="11"/>
      <color theme="1"/>
      <name val="Calibri"/>
      <family val="2"/>
      <scheme val="minor"/>
    </font>
    <font>
      <b/>
      <sz val="12"/>
      <color theme="1"/>
      <name val="Calibri"/>
      <family val="2"/>
      <scheme val="minor"/>
    </font>
    <font>
      <b/>
      <vertAlign val="superscript"/>
      <sz val="11"/>
      <color theme="1"/>
      <name val="Calibri"/>
      <family val="2"/>
      <scheme val="minor"/>
    </font>
    <font>
      <b/>
      <sz val="10"/>
      <name val="Arial"/>
      <family val="2"/>
    </font>
    <font>
      <sz val="11"/>
      <color rgb="FF000000"/>
      <name val="Calibri"/>
      <family val="2"/>
      <scheme val="minor"/>
    </font>
    <font>
      <i/>
      <sz val="10"/>
      <color theme="1"/>
      <name val="Calibri"/>
      <family val="2"/>
      <scheme val="minor"/>
    </font>
    <font>
      <sz val="11"/>
      <color theme="1"/>
      <name val="Times New Roman"/>
      <family val="1"/>
    </font>
    <font>
      <b/>
      <sz val="10"/>
      <color theme="1"/>
      <name val="Calibri"/>
      <family val="2"/>
      <scheme val="minor"/>
    </font>
    <font>
      <b/>
      <sz val="9"/>
      <color theme="1"/>
      <name val="Calibri"/>
      <family val="2"/>
      <scheme val="minor"/>
    </font>
  </fonts>
  <fills count="2">
    <fill>
      <patternFill patternType="none"/>
    </fill>
    <fill>
      <patternFill patternType="gray125"/>
    </fill>
  </fills>
  <borders count="20">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s>
  <cellStyleXfs count="10">
    <xf numFmtId="0" fontId="0"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cellStyleXfs>
  <cellXfs count="160">
    <xf numFmtId="0" fontId="0" fillId="0" borderId="0" xfId="0"/>
    <xf numFmtId="0" fontId="1" fillId="0" borderId="0" xfId="0" applyFont="1"/>
    <xf numFmtId="0" fontId="0" fillId="0" borderId="0" xfId="0" applyAlignment="1">
      <alignment wrapText="1"/>
    </xf>
    <xf numFmtId="0" fontId="2" fillId="0" borderId="0" xfId="1" applyFill="1" applyBorder="1" applyAlignment="1">
      <alignment wrapText="1"/>
    </xf>
    <xf numFmtId="0" fontId="2" fillId="0" borderId="0" xfId="1" applyFont="1" applyFill="1" applyBorder="1" applyAlignment="1">
      <alignment wrapText="1"/>
    </xf>
    <xf numFmtId="0" fontId="0" fillId="0" borderId="0" xfId="0" applyFill="1"/>
    <xf numFmtId="165" fontId="0" fillId="0" borderId="0" xfId="0" applyNumberFormat="1"/>
    <xf numFmtId="0" fontId="0" fillId="0" borderId="1" xfId="0" applyBorder="1"/>
    <xf numFmtId="1" fontId="0" fillId="0" borderId="0" xfId="0" applyNumberFormat="1"/>
    <xf numFmtId="0" fontId="0" fillId="0" borderId="0" xfId="0" applyBorder="1"/>
    <xf numFmtId="0" fontId="0" fillId="0" borderId="2" xfId="0" applyBorder="1"/>
    <xf numFmtId="0" fontId="0" fillId="0" borderId="3" xfId="0" applyBorder="1"/>
    <xf numFmtId="0" fontId="0" fillId="0" borderId="8" xfId="0" applyBorder="1"/>
    <xf numFmtId="0" fontId="0" fillId="0" borderId="9" xfId="0" applyBorder="1"/>
    <xf numFmtId="0" fontId="0" fillId="0" borderId="12" xfId="0" applyBorder="1"/>
    <xf numFmtId="166" fontId="0" fillId="0" borderId="8" xfId="9" applyNumberFormat="1" applyFont="1" applyBorder="1"/>
    <xf numFmtId="166" fontId="0" fillId="0" borderId="0" xfId="9" applyNumberFormat="1" applyFont="1" applyBorder="1"/>
    <xf numFmtId="0" fontId="0" fillId="0" borderId="10" xfId="0" applyBorder="1"/>
    <xf numFmtId="10" fontId="0" fillId="0" borderId="0" xfId="0" applyNumberFormat="1" applyBorder="1"/>
    <xf numFmtId="165" fontId="0" fillId="0" borderId="9" xfId="0" applyNumberFormat="1" applyBorder="1"/>
    <xf numFmtId="165" fontId="0" fillId="0" borderId="0" xfId="0" applyNumberFormat="1" applyBorder="1"/>
    <xf numFmtId="165" fontId="0" fillId="0" borderId="8" xfId="0" applyNumberFormat="1" applyBorder="1"/>
    <xf numFmtId="165" fontId="0" fillId="0" borderId="12" xfId="0" applyNumberFormat="1" applyBorder="1"/>
    <xf numFmtId="165" fontId="0" fillId="0" borderId="14" xfId="0" applyNumberFormat="1" applyBorder="1"/>
    <xf numFmtId="165" fontId="0" fillId="0" borderId="1" xfId="0" applyNumberFormat="1" applyBorder="1"/>
    <xf numFmtId="0" fontId="0" fillId="0" borderId="6" xfId="0" applyBorder="1"/>
    <xf numFmtId="0" fontId="0" fillId="0" borderId="12" xfId="0" applyBorder="1" applyAlignment="1">
      <alignment horizontal="center"/>
    </xf>
    <xf numFmtId="1" fontId="0" fillId="0" borderId="0" xfId="0" applyNumberFormat="1" applyBorder="1"/>
    <xf numFmtId="165" fontId="0" fillId="0" borderId="13" xfId="0" applyNumberFormat="1" applyBorder="1"/>
    <xf numFmtId="165" fontId="0" fillId="0" borderId="15" xfId="0" applyNumberFormat="1" applyBorder="1"/>
    <xf numFmtId="165" fontId="0" fillId="0" borderId="0" xfId="0" applyNumberFormat="1" applyFill="1" applyBorder="1"/>
    <xf numFmtId="1" fontId="0" fillId="0" borderId="8" xfId="0" applyNumberFormat="1" applyBorder="1"/>
    <xf numFmtId="0" fontId="0" fillId="0" borderId="12" xfId="0" applyFill="1" applyBorder="1"/>
    <xf numFmtId="165" fontId="0" fillId="0" borderId="2" xfId="0" applyNumberFormat="1" applyBorder="1"/>
    <xf numFmtId="1" fontId="0" fillId="0" borderId="12" xfId="0" applyNumberFormat="1" applyBorder="1"/>
    <xf numFmtId="165" fontId="0" fillId="0" borderId="0" xfId="0" quotePrefix="1" applyNumberFormat="1" applyBorder="1"/>
    <xf numFmtId="165" fontId="0" fillId="0" borderId="3" xfId="0" applyNumberFormat="1" applyBorder="1"/>
    <xf numFmtId="166" fontId="0" fillId="0" borderId="8" xfId="9" applyNumberFormat="1" applyFont="1" applyBorder="1" applyAlignment="1">
      <alignment horizontal="center"/>
    </xf>
    <xf numFmtId="165" fontId="0" fillId="0" borderId="1" xfId="0" quotePrefix="1" applyNumberFormat="1" applyBorder="1"/>
    <xf numFmtId="165" fontId="0" fillId="0" borderId="1" xfId="0" applyNumberFormat="1" applyFill="1" applyBorder="1"/>
    <xf numFmtId="0" fontId="1" fillId="0" borderId="0" xfId="0" applyFont="1" applyBorder="1"/>
    <xf numFmtId="3" fontId="6" fillId="0" borderId="8" xfId="0" applyNumberFormat="1" applyFont="1" applyBorder="1"/>
    <xf numFmtId="3" fontId="6" fillId="0" borderId="0" xfId="0" applyNumberFormat="1" applyFont="1" applyBorder="1"/>
    <xf numFmtId="3" fontId="6" fillId="0" borderId="9" xfId="0" applyNumberFormat="1" applyFont="1" applyBorder="1"/>
    <xf numFmtId="3" fontId="0" fillId="0" borderId="0" xfId="0" applyNumberFormat="1"/>
    <xf numFmtId="3" fontId="6" fillId="0" borderId="0" xfId="0" applyNumberFormat="1" applyFont="1" applyFill="1"/>
    <xf numFmtId="0" fontId="0" fillId="0" borderId="0" xfId="0" applyFont="1"/>
    <xf numFmtId="0" fontId="0" fillId="0" borderId="0" xfId="0" applyFont="1" applyAlignment="1">
      <alignment wrapText="1"/>
    </xf>
    <xf numFmtId="0" fontId="0" fillId="0" borderId="2" xfId="0" applyFont="1" applyBorder="1"/>
    <xf numFmtId="0" fontId="1" fillId="0" borderId="6" xfId="0" applyFont="1" applyBorder="1" applyAlignment="1"/>
    <xf numFmtId="0" fontId="0" fillId="0" borderId="4" xfId="0" applyFont="1" applyBorder="1" applyAlignment="1">
      <alignment wrapText="1"/>
    </xf>
    <xf numFmtId="0" fontId="0" fillId="0" borderId="7" xfId="0" applyFont="1" applyBorder="1" applyAlignment="1">
      <alignment wrapText="1"/>
    </xf>
    <xf numFmtId="1" fontId="0" fillId="0" borderId="5" xfId="0" applyNumberFormat="1" applyFont="1" applyFill="1" applyBorder="1" applyAlignment="1">
      <alignment wrapText="1"/>
    </xf>
    <xf numFmtId="0" fontId="0" fillId="0" borderId="5" xfId="0" applyFont="1" applyFill="1" applyBorder="1" applyAlignment="1">
      <alignment wrapText="1"/>
    </xf>
    <xf numFmtId="0" fontId="7" fillId="0" borderId="5" xfId="1" applyFont="1" applyFill="1" applyBorder="1" applyAlignment="1">
      <alignment wrapText="1"/>
    </xf>
    <xf numFmtId="0" fontId="7" fillId="0" borderId="7" xfId="1" applyFont="1" applyFill="1" applyBorder="1" applyAlignment="1">
      <alignment wrapText="1"/>
    </xf>
    <xf numFmtId="0" fontId="0" fillId="0" borderId="0" xfId="0" applyFont="1" applyFill="1"/>
    <xf numFmtId="0" fontId="0" fillId="0" borderId="8" xfId="0" applyFont="1" applyBorder="1"/>
    <xf numFmtId="0" fontId="0" fillId="0" borderId="9" xfId="0" applyFont="1" applyBorder="1"/>
    <xf numFmtId="0" fontId="1" fillId="0" borderId="0" xfId="0" applyFont="1" applyAlignment="1"/>
    <xf numFmtId="1" fontId="0" fillId="0" borderId="8" xfId="0" applyNumberFormat="1" applyFont="1" applyBorder="1"/>
    <xf numFmtId="1" fontId="0" fillId="0" borderId="0" xfId="0" applyNumberFormat="1" applyFont="1"/>
    <xf numFmtId="1" fontId="0" fillId="0" borderId="9" xfId="0" applyNumberFormat="1" applyFont="1" applyBorder="1"/>
    <xf numFmtId="3" fontId="0" fillId="0" borderId="0" xfId="0" applyNumberFormat="1" applyFont="1" applyFill="1"/>
    <xf numFmtId="3" fontId="0" fillId="0" borderId="8" xfId="0" applyNumberFormat="1" applyFont="1" applyBorder="1"/>
    <xf numFmtId="3" fontId="0" fillId="0" borderId="0" xfId="0" applyNumberFormat="1" applyFont="1"/>
    <xf numFmtId="3" fontId="0" fillId="0" borderId="9" xfId="0" applyNumberFormat="1" applyFont="1" applyBorder="1"/>
    <xf numFmtId="3" fontId="0" fillId="0" borderId="8" xfId="0" applyNumberFormat="1" applyFont="1" applyFill="1" applyBorder="1"/>
    <xf numFmtId="3" fontId="0" fillId="0" borderId="9" xfId="0" applyNumberFormat="1" applyFont="1" applyFill="1" applyBorder="1"/>
    <xf numFmtId="4" fontId="0" fillId="0" borderId="0" xfId="0" applyNumberFormat="1" applyFont="1" applyFill="1"/>
    <xf numFmtId="4" fontId="0" fillId="0" borderId="8" xfId="0" applyNumberFormat="1" applyFont="1" applyBorder="1"/>
    <xf numFmtId="4" fontId="0" fillId="0" borderId="0" xfId="0" applyNumberFormat="1" applyFont="1"/>
    <xf numFmtId="4" fontId="0" fillId="0" borderId="9" xfId="0" applyNumberFormat="1" applyFont="1" applyBorder="1"/>
    <xf numFmtId="0" fontId="0" fillId="0" borderId="0" xfId="0" applyFont="1" applyBorder="1"/>
    <xf numFmtId="164" fontId="0" fillId="0" borderId="0" xfId="0" applyNumberFormat="1" applyFont="1" applyBorder="1"/>
    <xf numFmtId="164" fontId="0" fillId="0" borderId="9" xfId="0" applyNumberFormat="1" applyFont="1" applyBorder="1"/>
    <xf numFmtId="2" fontId="0" fillId="0" borderId="0" xfId="0" applyNumberFormat="1" applyFont="1" applyBorder="1"/>
    <xf numFmtId="2" fontId="0" fillId="0" borderId="9" xfId="0" applyNumberFormat="1" applyFont="1" applyBorder="1"/>
    <xf numFmtId="165" fontId="0" fillId="0" borderId="9" xfId="0" applyNumberFormat="1" applyFont="1" applyBorder="1"/>
    <xf numFmtId="0" fontId="0" fillId="0" borderId="0" xfId="0" applyFill="1" applyBorder="1"/>
    <xf numFmtId="0" fontId="0" fillId="0" borderId="9" xfId="0" applyFill="1" applyBorder="1"/>
    <xf numFmtId="0" fontId="0" fillId="0" borderId="0" xfId="0" applyBorder="1" applyAlignment="1">
      <alignment wrapText="1"/>
    </xf>
    <xf numFmtId="165" fontId="0" fillId="0" borderId="10" xfId="0" applyNumberFormat="1" applyBorder="1"/>
    <xf numFmtId="1" fontId="0" fillId="0" borderId="9" xfId="0" applyNumberFormat="1" applyBorder="1"/>
    <xf numFmtId="0" fontId="0" fillId="0" borderId="17" xfId="0" applyFont="1" applyBorder="1"/>
    <xf numFmtId="0" fontId="0" fillId="0" borderId="17" xfId="0" applyBorder="1"/>
    <xf numFmtId="165" fontId="0" fillId="0" borderId="17" xfId="0" applyNumberFormat="1" applyBorder="1"/>
    <xf numFmtId="165" fontId="0" fillId="0" borderId="17" xfId="0" applyNumberFormat="1" applyFill="1" applyBorder="1"/>
    <xf numFmtId="0" fontId="0" fillId="0" borderId="16" xfId="0" applyBorder="1"/>
    <xf numFmtId="0" fontId="0" fillId="0" borderId="11" xfId="0" applyFont="1" applyBorder="1" applyAlignment="1">
      <alignment wrapText="1"/>
    </xf>
    <xf numFmtId="0" fontId="0" fillId="0" borderId="14" xfId="0" applyFont="1" applyBorder="1"/>
    <xf numFmtId="164" fontId="0" fillId="0" borderId="2" xfId="0" applyNumberFormat="1" applyFont="1" applyBorder="1"/>
    <xf numFmtId="164" fontId="0" fillId="0" borderId="14" xfId="0" applyNumberFormat="1" applyFont="1" applyBorder="1"/>
    <xf numFmtId="164" fontId="0" fillId="0" borderId="3" xfId="0" applyNumberFormat="1" applyFont="1" applyBorder="1"/>
    <xf numFmtId="0" fontId="0" fillId="0" borderId="16" xfId="0" applyFont="1" applyBorder="1"/>
    <xf numFmtId="165" fontId="0" fillId="0" borderId="16" xfId="0" applyNumberFormat="1" applyFont="1" applyBorder="1"/>
    <xf numFmtId="164" fontId="0" fillId="0" borderId="8" xfId="0" applyNumberFormat="1" applyFont="1" applyBorder="1"/>
    <xf numFmtId="0" fontId="0" fillId="0" borderId="10" xfId="0" applyFont="1" applyBorder="1"/>
    <xf numFmtId="2" fontId="0" fillId="0" borderId="8" xfId="0" applyNumberFormat="1" applyFont="1" applyBorder="1"/>
    <xf numFmtId="164" fontId="0" fillId="0" borderId="10" xfId="0" applyNumberFormat="1" applyFont="1" applyBorder="1"/>
    <xf numFmtId="0" fontId="0" fillId="0" borderId="19" xfId="0" applyFont="1" applyBorder="1"/>
    <xf numFmtId="0" fontId="0" fillId="0" borderId="12" xfId="0" applyFont="1" applyBorder="1"/>
    <xf numFmtId="0" fontId="0" fillId="0" borderId="8" xfId="0" quotePrefix="1" applyFont="1" applyBorder="1"/>
    <xf numFmtId="0" fontId="0" fillId="0" borderId="10" xfId="0" quotePrefix="1" applyFont="1" applyBorder="1"/>
    <xf numFmtId="0" fontId="0" fillId="0" borderId="0" xfId="0" applyFont="1" applyFill="1" applyBorder="1"/>
    <xf numFmtId="0" fontId="1" fillId="0" borderId="2" xfId="0" applyFont="1" applyBorder="1" applyAlignment="1"/>
    <xf numFmtId="0" fontId="0" fillId="0" borderId="8" xfId="0" applyFont="1" applyFill="1" applyBorder="1"/>
    <xf numFmtId="4" fontId="0" fillId="0" borderId="8" xfId="0" applyNumberFormat="1" applyFont="1" applyFill="1" applyBorder="1"/>
    <xf numFmtId="1" fontId="0" fillId="0" borderId="10" xfId="0" applyNumberFormat="1" applyFont="1" applyFill="1" applyBorder="1"/>
    <xf numFmtId="1" fontId="0" fillId="0" borderId="13" xfId="0" applyNumberFormat="1" applyFont="1" applyFill="1" applyBorder="1"/>
    <xf numFmtId="0" fontId="0" fillId="0" borderId="3" xfId="0" applyFont="1" applyFill="1" applyBorder="1"/>
    <xf numFmtId="4" fontId="5" fillId="0" borderId="0" xfId="0" applyNumberFormat="1" applyFont="1" applyBorder="1"/>
    <xf numFmtId="165" fontId="0" fillId="0" borderId="18" xfId="0" applyNumberFormat="1" applyFill="1" applyBorder="1"/>
    <xf numFmtId="0" fontId="1" fillId="0" borderId="0" xfId="0" applyFont="1" applyAlignment="1">
      <alignment vertical="center"/>
    </xf>
    <xf numFmtId="0" fontId="8" fillId="0" borderId="0" xfId="0" applyFont="1"/>
    <xf numFmtId="0" fontId="0" fillId="0" borderId="0" xfId="0" applyAlignment="1">
      <alignment vertical="center" wrapText="1"/>
    </xf>
    <xf numFmtId="0" fontId="0" fillId="0" borderId="0" xfId="0" applyAlignment="1">
      <alignment horizontal="left" vertical="top" wrapText="1"/>
    </xf>
    <xf numFmtId="0" fontId="9" fillId="0" borderId="0" xfId="0" applyFont="1" applyAlignment="1"/>
    <xf numFmtId="0" fontId="9" fillId="0" borderId="0" xfId="0" applyFont="1"/>
    <xf numFmtId="0" fontId="1" fillId="0" borderId="11" xfId="0" applyFont="1" applyBorder="1" applyAlignment="1">
      <alignment horizontal="center"/>
    </xf>
    <xf numFmtId="0" fontId="1" fillId="0" borderId="4" xfId="0" applyFont="1" applyBorder="1" applyAlignment="1">
      <alignment horizontal="center" wrapText="1"/>
    </xf>
    <xf numFmtId="0" fontId="1" fillId="0" borderId="11" xfId="0" applyFont="1" applyBorder="1" applyAlignment="1">
      <alignment wrapText="1"/>
    </xf>
    <xf numFmtId="0" fontId="10" fillId="0" borderId="0" xfId="0" applyFont="1"/>
    <xf numFmtId="0" fontId="1" fillId="0" borderId="3" xfId="0" applyFont="1" applyBorder="1"/>
    <xf numFmtId="0" fontId="1" fillId="0" borderId="4" xfId="0" applyFont="1" applyBorder="1" applyAlignment="1">
      <alignment wrapText="1"/>
    </xf>
    <xf numFmtId="0" fontId="1" fillId="0" borderId="0" xfId="0" applyFont="1" applyAlignment="1">
      <alignment wrapText="1"/>
    </xf>
    <xf numFmtId="0" fontId="1" fillId="0" borderId="8" xfId="0" applyFont="1" applyBorder="1" applyAlignment="1">
      <alignment wrapText="1"/>
    </xf>
    <xf numFmtId="0" fontId="1" fillId="0" borderId="1" xfId="0" applyFont="1" applyBorder="1" applyAlignment="1">
      <alignment wrapText="1"/>
    </xf>
    <xf numFmtId="0" fontId="12" fillId="0" borderId="0" xfId="1" applyFont="1" applyFill="1" applyBorder="1" applyAlignment="1">
      <alignment wrapText="1"/>
    </xf>
    <xf numFmtId="0" fontId="12" fillId="0" borderId="1" xfId="1" applyFont="1" applyFill="1" applyBorder="1" applyAlignment="1">
      <alignment wrapText="1"/>
    </xf>
    <xf numFmtId="0" fontId="1" fillId="0" borderId="12" xfId="0" applyFont="1" applyBorder="1" applyAlignment="1">
      <alignment wrapText="1"/>
    </xf>
    <xf numFmtId="0" fontId="1" fillId="0" borderId="0" xfId="0" applyFont="1" applyFill="1"/>
    <xf numFmtId="0" fontId="1" fillId="0" borderId="17" xfId="0" applyFont="1" applyFill="1" applyBorder="1"/>
    <xf numFmtId="0" fontId="1" fillId="0" borderId="12" xfId="0" applyFont="1" applyBorder="1"/>
    <xf numFmtId="0" fontId="1" fillId="0" borderId="5" xfId="0" applyFont="1" applyBorder="1" applyAlignment="1">
      <alignment wrapText="1"/>
    </xf>
    <xf numFmtId="0" fontId="12" fillId="0" borderId="5" xfId="1" applyFont="1" applyFill="1" applyBorder="1" applyAlignment="1">
      <alignment wrapText="1"/>
    </xf>
    <xf numFmtId="0" fontId="1" fillId="0" borderId="2" xfId="0" applyFont="1" applyBorder="1"/>
    <xf numFmtId="0" fontId="3"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vertical="center" wrapText="1"/>
    </xf>
    <xf numFmtId="0" fontId="15" fillId="0" borderId="0" xfId="0" applyFont="1" applyAlignment="1">
      <alignment vertical="center" wrapText="1"/>
    </xf>
    <xf numFmtId="0" fontId="16" fillId="0" borderId="1" xfId="0" applyFont="1" applyBorder="1" applyAlignment="1">
      <alignment wrapText="1"/>
    </xf>
    <xf numFmtId="0" fontId="16" fillId="0" borderId="5" xfId="0" applyFont="1" applyBorder="1" applyAlignment="1">
      <alignment wrapText="1"/>
    </xf>
    <xf numFmtId="0" fontId="16" fillId="0" borderId="0" xfId="0" applyFont="1" applyFill="1" applyAlignment="1">
      <alignment wrapText="1"/>
    </xf>
    <xf numFmtId="0" fontId="17" fillId="0" borderId="0" xfId="0" applyFont="1" applyFill="1" applyAlignment="1">
      <alignment wrapText="1"/>
    </xf>
    <xf numFmtId="5" fontId="0" fillId="0" borderId="0" xfId="8" applyNumberFormat="1" applyFont="1" applyBorder="1"/>
    <xf numFmtId="5" fontId="0" fillId="0" borderId="8" xfId="8" applyNumberFormat="1" applyFont="1" applyBorder="1"/>
    <xf numFmtId="165" fontId="0" fillId="0" borderId="0" xfId="0" applyNumberFormat="1" applyFont="1" applyBorder="1"/>
    <xf numFmtId="165" fontId="0" fillId="0" borderId="8" xfId="0" applyNumberFormat="1" applyFont="1" applyBorder="1"/>
    <xf numFmtId="5" fontId="0" fillId="0" borderId="9" xfId="8" applyNumberFormat="1" applyFont="1" applyBorder="1"/>
    <xf numFmtId="165" fontId="0" fillId="0" borderId="0" xfId="8" applyNumberFormat="1" applyFont="1" applyBorder="1"/>
    <xf numFmtId="165" fontId="0" fillId="0" borderId="8" xfId="8" applyNumberFormat="1" applyFont="1" applyBorder="1"/>
    <xf numFmtId="165" fontId="0" fillId="0" borderId="9" xfId="8" applyNumberFormat="1" applyFont="1" applyBorder="1"/>
    <xf numFmtId="0" fontId="0" fillId="0" borderId="0" xfId="0" applyFont="1" applyAlignment="1">
      <alignment horizontal="left" vertical="center" wrapText="1"/>
    </xf>
    <xf numFmtId="0" fontId="0" fillId="0" borderId="0" xfId="0" applyAlignment="1">
      <alignment horizontal="left" vertical="center" wrapText="1"/>
    </xf>
    <xf numFmtId="0" fontId="1" fillId="0" borderId="4" xfId="0" applyFont="1" applyBorder="1" applyAlignment="1">
      <alignment horizontal="center" wrapText="1"/>
    </xf>
    <xf numFmtId="0" fontId="1" fillId="0" borderId="7" xfId="0" applyFont="1" applyBorder="1" applyAlignment="1">
      <alignment horizontal="center" wrapText="1"/>
    </xf>
    <xf numFmtId="0" fontId="1" fillId="0" borderId="5" xfId="0" applyFont="1" applyBorder="1" applyAlignment="1">
      <alignment horizontal="center" wrapText="1"/>
    </xf>
    <xf numFmtId="0" fontId="0" fillId="0" borderId="0" xfId="0" applyAlignment="1">
      <alignment horizontal="left" wrapText="1"/>
    </xf>
    <xf numFmtId="0" fontId="0" fillId="0" borderId="0" xfId="0" applyFont="1" applyAlignment="1">
      <alignment horizontal="left" wrapText="1"/>
    </xf>
  </cellXfs>
  <cellStyles count="10">
    <cellStyle name="Comma" xfId="9" builtinId="3"/>
    <cellStyle name="Comma 2" xfId="2"/>
    <cellStyle name="Currency" xfId="8" builtinId="4"/>
    <cellStyle name="Currency 2" xfId="3"/>
    <cellStyle name="Normal" xfId="0" builtinId="0"/>
    <cellStyle name="Normal 2" xfId="4"/>
    <cellStyle name="Normal 3" xfId="5"/>
    <cellStyle name="Normal 4" xfId="6"/>
    <cellStyle name="Normal 5" xfId="1"/>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
  <sheetViews>
    <sheetView showGridLines="0" workbookViewId="0"/>
  </sheetViews>
  <sheetFormatPr defaultRowHeight="15" x14ac:dyDescent="0.25"/>
  <cols>
    <col min="2" max="2" width="111.28515625" customWidth="1"/>
  </cols>
  <sheetData>
    <row r="2" spans="2:10" x14ac:dyDescent="0.25">
      <c r="B2" s="113" t="s">
        <v>41</v>
      </c>
      <c r="J2" s="114"/>
    </row>
    <row r="3" spans="2:10" x14ac:dyDescent="0.25">
      <c r="B3" s="113"/>
      <c r="J3" s="114"/>
    </row>
    <row r="4" spans="2:10" ht="30" x14ac:dyDescent="0.25">
      <c r="B4" s="115" t="s">
        <v>46</v>
      </c>
    </row>
    <row r="5" spans="2:10" x14ac:dyDescent="0.25">
      <c r="B5" s="115"/>
    </row>
    <row r="6" spans="2:10" ht="45" x14ac:dyDescent="0.25">
      <c r="B6" s="115" t="s">
        <v>42</v>
      </c>
    </row>
    <row r="7" spans="2:10" x14ac:dyDescent="0.25">
      <c r="B7" s="115"/>
    </row>
    <row r="8" spans="2:10" ht="48" customHeight="1" x14ac:dyDescent="0.25">
      <c r="B8" s="116" t="s">
        <v>47</v>
      </c>
    </row>
    <row r="9" spans="2:10" x14ac:dyDescent="0.25">
      <c r="B9" s="115"/>
    </row>
    <row r="10" spans="2:10" x14ac:dyDescent="0.25">
      <c r="B10" s="137" t="s">
        <v>35</v>
      </c>
    </row>
    <row r="11" spans="2:10" ht="30" x14ac:dyDescent="0.25">
      <c r="B11" s="138" t="s">
        <v>36</v>
      </c>
    </row>
    <row r="12" spans="2:10" x14ac:dyDescent="0.25">
      <c r="B12" s="139"/>
    </row>
    <row r="13" spans="2:10" ht="45" x14ac:dyDescent="0.25">
      <c r="B13" s="139" t="s">
        <v>37</v>
      </c>
    </row>
    <row r="14" spans="2:10" x14ac:dyDescent="0.25">
      <c r="B14" s="140"/>
    </row>
    <row r="15" spans="2:10" ht="30" x14ac:dyDescent="0.25">
      <c r="B15" s="115" t="s">
        <v>43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2"/>
  <sheetViews>
    <sheetView tabSelected="1" zoomScale="85" zoomScaleNormal="85" workbookViewId="0"/>
  </sheetViews>
  <sheetFormatPr defaultRowHeight="15" x14ac:dyDescent="0.25"/>
  <cols>
    <col min="1" max="1" width="4" customWidth="1"/>
    <col min="2" max="2" width="4.140625" customWidth="1"/>
    <col min="4" max="5" width="23.7109375" customWidth="1"/>
    <col min="6" max="9" width="13.140625" customWidth="1"/>
    <col min="10" max="10" width="14" customWidth="1"/>
    <col min="11" max="11" width="14.7109375" customWidth="1"/>
    <col min="12" max="12" width="14.5703125" customWidth="1"/>
    <col min="13" max="13" width="16.140625" customWidth="1"/>
    <col min="14" max="15" width="14.140625" customWidth="1"/>
  </cols>
  <sheetData>
    <row r="1" spans="1:18" x14ac:dyDescent="0.25">
      <c r="A1" s="117" t="s">
        <v>40</v>
      </c>
      <c r="B1" s="1"/>
      <c r="C1" s="1"/>
      <c r="D1" s="1"/>
      <c r="E1" s="1"/>
      <c r="F1" s="1"/>
      <c r="G1" s="1"/>
      <c r="H1" s="1"/>
      <c r="I1" s="1"/>
      <c r="J1" s="1"/>
      <c r="K1" s="1"/>
      <c r="L1" s="1"/>
      <c r="M1" s="1"/>
    </row>
    <row r="2" spans="1:18" x14ac:dyDescent="0.25">
      <c r="A2" s="59"/>
      <c r="B2" s="1"/>
      <c r="C2" s="1"/>
      <c r="D2" s="1"/>
      <c r="E2" s="59" t="s">
        <v>33</v>
      </c>
      <c r="F2" s="1"/>
      <c r="G2" s="1"/>
      <c r="H2" s="1"/>
      <c r="I2" s="1"/>
      <c r="J2" s="1"/>
      <c r="K2" s="1"/>
      <c r="L2" s="1"/>
      <c r="M2" s="1"/>
    </row>
    <row r="3" spans="1:18" x14ac:dyDescent="0.25">
      <c r="A3" s="1"/>
      <c r="B3" s="1"/>
      <c r="C3" s="1"/>
      <c r="D3" s="1"/>
      <c r="E3" s="1"/>
      <c r="F3" s="1"/>
      <c r="G3" s="1"/>
      <c r="H3" s="1"/>
      <c r="I3" s="1"/>
      <c r="J3" s="1"/>
      <c r="K3" s="1"/>
      <c r="L3" s="1"/>
      <c r="M3" s="1"/>
    </row>
    <row r="4" spans="1:18" x14ac:dyDescent="0.25">
      <c r="A4" s="118"/>
      <c r="B4" s="1"/>
      <c r="C4" s="1"/>
      <c r="D4" s="1"/>
      <c r="E4" s="119" t="s">
        <v>23</v>
      </c>
      <c r="F4" s="155" t="s">
        <v>58</v>
      </c>
      <c r="G4" s="156"/>
      <c r="H4" s="120"/>
      <c r="I4" s="157" t="s">
        <v>25</v>
      </c>
      <c r="J4" s="157"/>
      <c r="K4" s="157"/>
      <c r="L4" s="156"/>
      <c r="M4" s="121" t="s">
        <v>27</v>
      </c>
      <c r="N4" s="9"/>
      <c r="O4" s="9"/>
      <c r="P4" s="9"/>
      <c r="Q4" s="9"/>
      <c r="R4" s="9"/>
    </row>
    <row r="5" spans="1:18" ht="64.5" x14ac:dyDescent="0.25">
      <c r="A5" s="122" t="s">
        <v>52</v>
      </c>
      <c r="B5" s="1"/>
      <c r="C5" s="1"/>
      <c r="D5" s="1"/>
      <c r="E5" s="123"/>
      <c r="F5" s="124" t="s">
        <v>44</v>
      </c>
      <c r="G5" s="125" t="s">
        <v>45</v>
      </c>
      <c r="H5" s="126" t="s">
        <v>34</v>
      </c>
      <c r="I5" s="141" t="s">
        <v>59</v>
      </c>
      <c r="J5" s="128" t="s">
        <v>0</v>
      </c>
      <c r="K5" s="129" t="s">
        <v>24</v>
      </c>
      <c r="L5" s="128" t="s">
        <v>2</v>
      </c>
      <c r="M5" s="130" t="s">
        <v>3</v>
      </c>
      <c r="N5" s="9"/>
      <c r="O5" s="9"/>
      <c r="P5" s="9"/>
      <c r="Q5" s="9"/>
      <c r="R5" s="9"/>
    </row>
    <row r="6" spans="1:18" x14ac:dyDescent="0.25">
      <c r="A6" s="1" t="s">
        <v>5</v>
      </c>
      <c r="B6" s="46"/>
      <c r="E6" s="26">
        <f>SUM(F7,G7,H7, J7)</f>
        <v>96</v>
      </c>
      <c r="F6" s="17"/>
      <c r="G6" s="10"/>
      <c r="H6" s="17"/>
      <c r="I6" s="10"/>
      <c r="J6" s="10"/>
      <c r="K6" s="10"/>
      <c r="L6" s="10"/>
      <c r="M6" s="11"/>
      <c r="N6" s="9"/>
      <c r="O6" s="9"/>
      <c r="P6" s="9"/>
      <c r="Q6" s="9"/>
      <c r="R6" s="9"/>
    </row>
    <row r="7" spans="1:18" x14ac:dyDescent="0.25">
      <c r="A7" s="1"/>
      <c r="B7" s="46" t="s">
        <v>53</v>
      </c>
      <c r="E7" s="14"/>
      <c r="F7" s="9">
        <v>0</v>
      </c>
      <c r="G7" s="9">
        <v>3</v>
      </c>
      <c r="H7" s="31">
        <v>18.506999999999994</v>
      </c>
      <c r="I7" s="27">
        <v>18.506999999999994</v>
      </c>
      <c r="J7" s="27">
        <v>74.493000000000009</v>
      </c>
      <c r="K7" s="27">
        <v>38.493000000000009</v>
      </c>
      <c r="L7" s="27">
        <v>38.493000000000009</v>
      </c>
      <c r="M7" s="14">
        <v>36</v>
      </c>
      <c r="N7" s="9"/>
      <c r="O7" s="9"/>
      <c r="P7" s="9"/>
      <c r="Q7" s="9"/>
      <c r="R7" s="9"/>
    </row>
    <row r="8" spans="1:18" x14ac:dyDescent="0.25">
      <c r="A8" s="1" t="s">
        <v>54</v>
      </c>
      <c r="B8" s="46"/>
      <c r="E8" s="14"/>
      <c r="F8" s="9"/>
      <c r="G8" s="13"/>
      <c r="H8" s="12"/>
      <c r="I8" s="9"/>
      <c r="J8" s="9"/>
      <c r="K8" s="9"/>
      <c r="L8" s="13"/>
      <c r="M8" s="14"/>
    </row>
    <row r="9" spans="1:18" x14ac:dyDescent="0.25">
      <c r="A9" s="1"/>
      <c r="B9" s="46" t="s">
        <v>55</v>
      </c>
      <c r="E9" s="14"/>
      <c r="F9" s="9"/>
      <c r="G9" s="19">
        <f>G$7*'Vibrio vulnificus Assumptions'!G15*'Vibrio vulnificus Assumptions'!G16</f>
        <v>571.01837283665998</v>
      </c>
      <c r="H9" s="21">
        <f>H$7*'Vibrio vulnificus Assumptions'!H15*'Vibrio vulnificus Assumptions'!H16</f>
        <v>1761.3061710146774</v>
      </c>
      <c r="I9" s="20">
        <f>I$7*'Vibrio vulnificus Assumptions'!I15*'Vibrio vulnificus Assumptions'!I16</f>
        <v>2516.1516728781107</v>
      </c>
      <c r="J9" s="20">
        <f>J$7*'Vibrio vulnificus Assumptions'!J15*'Vibrio vulnificus Assumptions'!J16</f>
        <v>7089.4786079535543</v>
      </c>
      <c r="K9" s="20">
        <f>K$7*'Vibrio vulnificus Assumptions'!K15*'Vibrio vulnificus Assumptions'!K16</f>
        <v>0</v>
      </c>
      <c r="L9" s="20">
        <f>L$7*'Vibrio vulnificus Assumptions'!L15*'Vibrio vulnificus Assumptions'!L16</f>
        <v>5233.3833870479912</v>
      </c>
      <c r="M9" s="22"/>
    </row>
    <row r="10" spans="1:18" x14ac:dyDescent="0.25">
      <c r="A10" s="1"/>
      <c r="B10" s="46" t="s">
        <v>29</v>
      </c>
      <c r="E10" s="14"/>
      <c r="F10" s="9"/>
      <c r="G10" s="19">
        <f>G$7*'Vibrio vulnificus Assumptions'!G18*'Vibrio vulnificus Assumptions'!G19</f>
        <v>171.88031155734902</v>
      </c>
      <c r="H10" s="21">
        <f>H$7*'Vibrio vulnificus Assumptions'!H18*'Vibrio vulnificus Assumptions'!H19</f>
        <v>3180.9889259918573</v>
      </c>
      <c r="I10" s="20">
        <f>I$7*'Vibrio vulnificus Assumptions'!I22*'Vibrio vulnificus Assumptions'!I23</f>
        <v>0</v>
      </c>
      <c r="J10" s="20">
        <f>J$7*'Vibrio vulnificus Assumptions'!J18*'Vibrio vulnificus Assumptions'!J19</f>
        <v>11151.563158187562</v>
      </c>
      <c r="K10" s="20">
        <f>K$7*'Vibrio vulnificus Assumptions'!K18*'Vibrio vulnificus Assumptions'!K19</f>
        <v>0</v>
      </c>
      <c r="L10" s="20"/>
      <c r="M10" s="14"/>
    </row>
    <row r="11" spans="1:18" x14ac:dyDescent="0.25">
      <c r="A11" s="1"/>
      <c r="B11" s="46" t="s">
        <v>12</v>
      </c>
      <c r="E11" s="14"/>
      <c r="F11" s="9"/>
      <c r="G11" s="19">
        <f>G$7*'Vibrio vulnificus Assumptions'!G21*'Vibrio vulnificus Assumptions'!G22</f>
        <v>592.94458214829899</v>
      </c>
      <c r="H11" s="21">
        <f>H$7*'Vibrio vulnificus Assumptions'!H21*'Vibrio vulnificus Assumptions'!H22</f>
        <v>2438.5834181819037</v>
      </c>
      <c r="I11" s="20">
        <f>I$7*'Vibrio vulnificus Assumptions'!I23*'Vibrio vulnificus Assumptions'!I24</f>
        <v>0</v>
      </c>
      <c r="J11" s="20">
        <f>J$7*'Vibrio vulnificus Assumptions'!J21*'Vibrio vulnificus Assumptions'!J22</f>
        <v>8549.0749854141777</v>
      </c>
      <c r="K11" s="20">
        <f>K$7*'Vibrio vulnificus Assumptions'!K21*'Vibrio vulnificus Assumptions'!K22</f>
        <v>0</v>
      </c>
      <c r="L11" s="20"/>
      <c r="M11" s="14"/>
    </row>
    <row r="12" spans="1:18" x14ac:dyDescent="0.25">
      <c r="A12" s="1"/>
      <c r="B12" s="46" t="s">
        <v>13</v>
      </c>
      <c r="E12" s="14"/>
      <c r="F12" s="9"/>
      <c r="G12" s="19">
        <v>0</v>
      </c>
      <c r="H12" s="21">
        <f>H$7*'Vibrio vulnificus Assumptions'!H24*'Vibrio vulnificus Assumptions'!H25</f>
        <v>606289.28697123134</v>
      </c>
      <c r="I12" s="20">
        <f>I$7*'Vibrio vulnificus Assumptions'!I24*'Vibrio vulnificus Assumptions'!I25</f>
        <v>0</v>
      </c>
      <c r="J12" s="20">
        <f>J$7*'Vibrio vulnificus Assumptions'!J24*'Vibrio vulnificus Assumptions'!J25</f>
        <v>7320970.2389577739</v>
      </c>
      <c r="K12" s="20">
        <f>K$7*'Vibrio vulnificus Assumptions'!K24*'Vibrio vulnificus Assumptions'!K25</f>
        <v>0</v>
      </c>
      <c r="L12" s="20"/>
      <c r="M12" s="14"/>
    </row>
    <row r="13" spans="1:18" x14ac:dyDescent="0.25">
      <c r="A13" s="1"/>
      <c r="B13" s="1" t="s">
        <v>30</v>
      </c>
      <c r="E13" s="14"/>
      <c r="F13" s="9"/>
      <c r="G13" s="23">
        <f>SUM(G9:G12)</f>
        <v>1335.8432665423079</v>
      </c>
      <c r="H13" s="33">
        <f t="shared" ref="H13:J13" si="0">SUM(H9:H12)</f>
        <v>613670.16548641981</v>
      </c>
      <c r="I13" s="33">
        <f t="shared" si="0"/>
        <v>2516.1516728781107</v>
      </c>
      <c r="J13" s="33">
        <f t="shared" si="0"/>
        <v>7347760.3557093292</v>
      </c>
      <c r="K13" s="33">
        <f>SUM(K9:K12)</f>
        <v>0</v>
      </c>
      <c r="L13" s="23">
        <f>SUM(L9:L12)</f>
        <v>5233.3833870479912</v>
      </c>
      <c r="M13" s="14"/>
    </row>
    <row r="14" spans="1:18" x14ac:dyDescent="0.25">
      <c r="A14" s="1"/>
      <c r="B14" s="46"/>
      <c r="E14" s="14"/>
      <c r="F14" s="9"/>
      <c r="G14" s="19"/>
      <c r="H14" s="21"/>
      <c r="I14" s="20"/>
      <c r="J14" s="20"/>
      <c r="K14" s="30"/>
      <c r="L14" s="20"/>
      <c r="M14" s="14"/>
    </row>
    <row r="15" spans="1:18" x14ac:dyDescent="0.25">
      <c r="A15" s="1" t="s">
        <v>19</v>
      </c>
      <c r="B15" s="46"/>
      <c r="E15" s="14"/>
      <c r="F15" s="9"/>
      <c r="G15" s="19"/>
      <c r="H15" s="21"/>
      <c r="I15" s="35"/>
      <c r="J15" s="20"/>
      <c r="K15" s="9"/>
      <c r="L15" s="9"/>
      <c r="M15" s="22">
        <f>M7*'Vibrio vulnificus Assumptions'!M37</f>
        <v>311664853.20533627</v>
      </c>
    </row>
    <row r="16" spans="1:18" x14ac:dyDescent="0.25">
      <c r="A16" s="1"/>
      <c r="B16" s="46"/>
      <c r="E16" s="14"/>
      <c r="F16" s="12"/>
      <c r="G16" s="19"/>
      <c r="H16" s="21"/>
      <c r="I16" s="35"/>
      <c r="J16" s="20"/>
      <c r="K16" s="9"/>
      <c r="L16" s="9"/>
      <c r="M16" s="22"/>
      <c r="N16" s="12"/>
    </row>
    <row r="17" spans="1:16" x14ac:dyDescent="0.25">
      <c r="A17" s="1" t="s">
        <v>56</v>
      </c>
      <c r="B17" s="46"/>
      <c r="E17" s="32"/>
      <c r="F17" s="20"/>
      <c r="G17" s="20">
        <f>G7*'Vibrio vulnificus Assumptions'!G30*'Vibrio vulnificus Assumptions'!G31*'Vibrio vulnificus Assumptions'!G32</f>
        <v>587.5899482405739</v>
      </c>
      <c r="H17" s="21">
        <f>H7*'Vibrio vulnificus Assumptions'!H30*'Vibrio vulnificus Assumptions'!H31*'Vibrio vulnificus Assumptions'!H32</f>
        <v>13450.267070447444</v>
      </c>
      <c r="I17" s="20">
        <f>I7*'Vibrio vulnificus Assumptions'!I30*'Vibrio vulnificus Assumptions'!I31*'Vibrio vulnificus Assumptions'!I32</f>
        <v>8966.8447136316281</v>
      </c>
      <c r="J17" s="20">
        <f>J7*'Vibrio vulnificus Assumptions'!J30*'Vibrio vulnificus Assumptions'!J31*'Vibrio vulnificus Assumptions'!J32</f>
        <v>42108.122537129449</v>
      </c>
      <c r="K17" s="20">
        <f>K7*'Vibrio vulnificus Assumptions'!K30*'Vibrio vulnificus Assumptions'!K31*'Vibrio vulnificus Assumptions'!K32</f>
        <v>21758.661361761831</v>
      </c>
      <c r="L17" s="19">
        <f>L7*'Vibrio vulnificus Assumptions'!L30*'Vibrio vulnificus Assumptions'!L31*'Vibrio vulnificus Assumptions'!L32</f>
        <v>128052.00625183659</v>
      </c>
      <c r="M17" s="13"/>
    </row>
    <row r="18" spans="1:16" x14ac:dyDescent="0.25">
      <c r="A18" s="131"/>
      <c r="B18" s="46"/>
      <c r="E18" s="32"/>
      <c r="F18" s="24"/>
      <c r="G18" s="24"/>
      <c r="H18" s="28"/>
      <c r="I18" s="24"/>
      <c r="J18" s="24"/>
      <c r="K18" s="24"/>
      <c r="L18" s="29"/>
      <c r="M18" s="14"/>
    </row>
    <row r="19" spans="1:16" x14ac:dyDescent="0.25">
      <c r="A19" s="131" t="s">
        <v>31</v>
      </c>
      <c r="B19" s="46"/>
      <c r="E19" s="32"/>
      <c r="F19" s="20">
        <f>SUM(F13:F17)</f>
        <v>0</v>
      </c>
      <c r="G19" s="20">
        <f t="shared" ref="G19:M19" si="1">SUM(G13:G17)</f>
        <v>1923.4332147828818</v>
      </c>
      <c r="H19" s="82">
        <f t="shared" si="1"/>
        <v>627120.43255686725</v>
      </c>
      <c r="I19" s="20">
        <f t="shared" si="1"/>
        <v>11482.996386509738</v>
      </c>
      <c r="J19" s="20">
        <f t="shared" si="1"/>
        <v>7389868.4782464588</v>
      </c>
      <c r="K19" s="20">
        <f t="shared" si="1"/>
        <v>21758.661361761831</v>
      </c>
      <c r="L19" s="20">
        <f t="shared" si="1"/>
        <v>133285.38963888458</v>
      </c>
      <c r="M19" s="82">
        <f t="shared" si="1"/>
        <v>311664853.20533627</v>
      </c>
      <c r="N19" s="12"/>
    </row>
    <row r="20" spans="1:16" x14ac:dyDescent="0.25">
      <c r="A20" s="131"/>
      <c r="B20" s="46"/>
      <c r="E20" s="14"/>
      <c r="F20" s="9"/>
      <c r="G20" s="9"/>
      <c r="H20" s="9"/>
      <c r="I20" s="9"/>
      <c r="J20" s="9"/>
      <c r="K20" s="9"/>
      <c r="L20" s="9"/>
      <c r="M20" s="13"/>
    </row>
    <row r="21" spans="1:16" ht="15.75" thickBot="1" x14ac:dyDescent="0.3">
      <c r="A21" s="132" t="s">
        <v>57</v>
      </c>
      <c r="B21" s="84"/>
      <c r="C21" s="85"/>
      <c r="D21" s="85"/>
      <c r="E21" s="112">
        <f>SUM(F19:M19)</f>
        <v>319850292.59674156</v>
      </c>
      <c r="F21" s="86"/>
      <c r="G21" s="86"/>
      <c r="H21" s="86"/>
      <c r="I21" s="87"/>
      <c r="J21" s="87"/>
      <c r="K21" s="87"/>
      <c r="L21" s="86"/>
      <c r="M21" s="88"/>
    </row>
    <row r="22" spans="1:16" ht="15.75" thickTop="1" x14ac:dyDescent="0.25">
      <c r="A22" s="40"/>
      <c r="B22" s="9"/>
      <c r="C22" s="9"/>
      <c r="D22" s="9"/>
      <c r="E22" s="30"/>
      <c r="F22" s="20"/>
      <c r="G22" s="20"/>
      <c r="H22" s="20"/>
      <c r="I22" s="30"/>
      <c r="J22" s="30"/>
      <c r="K22" s="30"/>
      <c r="L22" s="20"/>
      <c r="M22" s="9"/>
    </row>
    <row r="23" spans="1:16" s="9" customFormat="1" ht="15" customHeight="1" x14ac:dyDescent="0.25">
      <c r="A23" s="46" t="s">
        <v>60</v>
      </c>
      <c r="F23" s="18"/>
      <c r="G23" s="18"/>
      <c r="H23" s="18"/>
      <c r="I23" s="18"/>
      <c r="J23" s="18"/>
    </row>
    <row r="24" spans="1:16" s="9" customFormat="1" ht="15" customHeight="1" x14ac:dyDescent="0.25">
      <c r="A24" s="46"/>
      <c r="F24" s="18"/>
      <c r="G24" s="18"/>
      <c r="H24" s="18"/>
      <c r="I24" s="18"/>
      <c r="J24" s="18"/>
    </row>
    <row r="25" spans="1:16" ht="75" customHeight="1" x14ac:dyDescent="0.25">
      <c r="A25" s="158" t="s">
        <v>48</v>
      </c>
      <c r="B25" s="158"/>
      <c r="C25" s="158"/>
      <c r="D25" s="158"/>
      <c r="E25" s="158"/>
      <c r="F25" s="158"/>
      <c r="G25" s="158"/>
      <c r="H25" s="158"/>
      <c r="I25" s="158"/>
      <c r="J25" s="158"/>
      <c r="K25" s="46"/>
      <c r="L25" s="46"/>
      <c r="O25" s="5"/>
      <c r="P25" s="5"/>
    </row>
    <row r="26" spans="1:16" s="9" customFormat="1" x14ac:dyDescent="0.25">
      <c r="A26" s="46" t="s">
        <v>51</v>
      </c>
      <c r="B26" s="46"/>
      <c r="C26" s="46"/>
      <c r="D26" s="46"/>
      <c r="E26" s="46"/>
      <c r="F26" s="46"/>
      <c r="G26" s="46"/>
      <c r="H26" s="46"/>
      <c r="I26" s="46"/>
      <c r="J26" s="46"/>
      <c r="K26" s="30"/>
      <c r="L26" s="20"/>
    </row>
    <row r="27" spans="1:16" ht="35.1" customHeight="1" x14ac:dyDescent="0.25">
      <c r="A27" s="46" t="s">
        <v>49</v>
      </c>
      <c r="B27" s="46"/>
      <c r="C27" s="46"/>
      <c r="D27" s="46"/>
      <c r="E27" s="46"/>
      <c r="F27" s="46"/>
      <c r="G27" s="46"/>
      <c r="H27" s="46"/>
      <c r="I27" s="46"/>
      <c r="J27" s="46"/>
      <c r="K27" s="46"/>
      <c r="L27" s="46"/>
    </row>
    <row r="28" spans="1:16" s="9" customFormat="1" x14ac:dyDescent="0.25">
      <c r="A28" s="46"/>
      <c r="B28" s="46"/>
      <c r="C28" s="46"/>
      <c r="D28" s="46"/>
      <c r="E28" s="46"/>
      <c r="F28" s="46"/>
      <c r="G28" s="46"/>
      <c r="H28" s="46"/>
      <c r="I28" s="46"/>
      <c r="J28" s="46"/>
      <c r="K28" s="30"/>
      <c r="L28" s="20"/>
    </row>
    <row r="29" spans="1:16" s="9" customFormat="1" x14ac:dyDescent="0.25">
      <c r="A29" s="154" t="s">
        <v>38</v>
      </c>
      <c r="B29" s="154"/>
      <c r="C29" s="154"/>
      <c r="D29" s="154"/>
      <c r="E29" s="154"/>
      <c r="F29" s="154"/>
      <c r="G29" s="154"/>
      <c r="H29" s="154"/>
      <c r="I29" s="154"/>
      <c r="J29" s="154"/>
      <c r="K29" s="30"/>
      <c r="L29" s="20"/>
    </row>
    <row r="30" spans="1:16" s="9" customFormat="1" ht="49.5" customHeight="1" x14ac:dyDescent="0.25">
      <c r="A30" s="5"/>
      <c r="B30" s="5"/>
      <c r="C30" s="153" t="s">
        <v>36</v>
      </c>
      <c r="D30" s="153"/>
      <c r="E30" s="153"/>
      <c r="F30" s="153"/>
      <c r="G30" s="153"/>
      <c r="H30" s="153"/>
      <c r="I30" s="153"/>
      <c r="J30" s="153"/>
    </row>
    <row r="31" spans="1:16" s="9" customFormat="1" ht="49.5" customHeight="1" x14ac:dyDescent="0.25">
      <c r="A31"/>
      <c r="B31"/>
      <c r="C31" s="153" t="s">
        <v>37</v>
      </c>
      <c r="D31" s="153"/>
      <c r="E31" s="153"/>
      <c r="F31" s="153"/>
      <c r="G31" s="153"/>
      <c r="H31" s="153"/>
      <c r="I31" s="153"/>
      <c r="J31" s="153"/>
    </row>
    <row r="32" spans="1:16" s="9" customFormat="1" x14ac:dyDescent="0.25">
      <c r="H32" s="27"/>
      <c r="I32" s="27"/>
      <c r="J32" s="27"/>
    </row>
    <row r="33" spans="4:13" s="9" customFormat="1" x14ac:dyDescent="0.25"/>
    <row r="34" spans="4:13" s="9" customFormat="1" x14ac:dyDescent="0.25"/>
    <row r="35" spans="4:13" s="9" customFormat="1" x14ac:dyDescent="0.25">
      <c r="K35" s="27"/>
      <c r="L35" s="27"/>
    </row>
    <row r="36" spans="4:13" s="9" customFormat="1" x14ac:dyDescent="0.25">
      <c r="K36" s="18"/>
      <c r="L36" s="18"/>
      <c r="M36" s="18"/>
    </row>
    <row r="37" spans="4:13" s="9" customFormat="1" x14ac:dyDescent="0.25">
      <c r="F37" s="81"/>
      <c r="G37" s="81"/>
      <c r="H37" s="81"/>
      <c r="I37" s="81"/>
      <c r="J37" s="3"/>
      <c r="K37" s="3"/>
      <c r="L37" s="4"/>
      <c r="M37" s="81"/>
    </row>
    <row r="38" spans="4:13" s="9" customFormat="1" x14ac:dyDescent="0.25"/>
    <row r="40" spans="4:13" x14ac:dyDescent="0.25">
      <c r="D40" s="5"/>
      <c r="E40" s="5"/>
      <c r="F40" s="5"/>
      <c r="G40" s="5"/>
      <c r="H40" s="5"/>
      <c r="I40" s="5"/>
      <c r="J40" s="5"/>
      <c r="K40" s="5"/>
    </row>
    <row r="41" spans="4:13" x14ac:dyDescent="0.25">
      <c r="D41" s="5"/>
      <c r="E41" s="5"/>
      <c r="F41" s="5"/>
      <c r="G41" s="5"/>
      <c r="H41" s="5"/>
      <c r="I41" s="5"/>
      <c r="J41" s="5"/>
      <c r="K41" s="5"/>
    </row>
    <row r="42" spans="4:13" x14ac:dyDescent="0.25">
      <c r="D42" s="5"/>
      <c r="E42" s="5"/>
      <c r="F42" s="5"/>
      <c r="G42" s="5"/>
      <c r="H42" s="5"/>
      <c r="I42" s="5"/>
      <c r="J42" s="5"/>
      <c r="K42" s="5"/>
    </row>
  </sheetData>
  <mergeCells count="6">
    <mergeCell ref="C30:J30"/>
    <mergeCell ref="C31:J31"/>
    <mergeCell ref="A29:J29"/>
    <mergeCell ref="F4:G4"/>
    <mergeCell ref="I4:L4"/>
    <mergeCell ref="A25:J25"/>
  </mergeCells>
  <pageMargins left="0.7" right="0.7" top="0.75" bottom="0.75" header="0.3" footer="0.3"/>
  <pageSetup scale="6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zoomScale="85" zoomScaleNormal="85" workbookViewId="0"/>
  </sheetViews>
  <sheetFormatPr defaultRowHeight="15" x14ac:dyDescent="0.25"/>
  <cols>
    <col min="1" max="1" width="4" customWidth="1"/>
    <col min="2" max="2" width="4.140625" customWidth="1"/>
    <col min="4" max="5" width="23.7109375" customWidth="1"/>
    <col min="6" max="9" width="13.140625" customWidth="1"/>
    <col min="10" max="10" width="14" customWidth="1"/>
    <col min="11" max="11" width="14.7109375" customWidth="1"/>
    <col min="12" max="12" width="14.5703125" customWidth="1"/>
    <col min="13" max="13" width="16.140625" customWidth="1"/>
    <col min="14" max="15" width="14.140625" customWidth="1"/>
  </cols>
  <sheetData>
    <row r="1" spans="1:18" x14ac:dyDescent="0.25">
      <c r="A1" s="117" t="s">
        <v>40</v>
      </c>
      <c r="B1" s="1"/>
      <c r="C1" s="1"/>
      <c r="D1" s="1"/>
      <c r="E1" s="1"/>
      <c r="F1" s="1"/>
      <c r="G1" s="1"/>
      <c r="H1" s="1"/>
      <c r="I1" s="1"/>
      <c r="J1" s="1"/>
      <c r="K1" s="1"/>
      <c r="L1" s="1"/>
      <c r="M1" s="1"/>
    </row>
    <row r="2" spans="1:18" x14ac:dyDescent="0.25">
      <c r="A2" s="59"/>
      <c r="B2" s="1"/>
      <c r="C2" s="1"/>
      <c r="D2" s="1"/>
      <c r="E2" s="1" t="s">
        <v>26</v>
      </c>
      <c r="F2" s="1"/>
      <c r="G2" s="1"/>
      <c r="H2" s="1"/>
      <c r="I2" s="1"/>
      <c r="J2" s="1"/>
      <c r="K2" s="1"/>
      <c r="L2" s="1"/>
      <c r="M2" s="1"/>
    </row>
    <row r="3" spans="1:18" x14ac:dyDescent="0.25">
      <c r="A3" s="1"/>
      <c r="B3" s="1"/>
      <c r="C3" s="1"/>
      <c r="D3" s="1"/>
      <c r="E3" s="1"/>
      <c r="F3" s="1"/>
      <c r="G3" s="1"/>
      <c r="H3" s="1"/>
      <c r="I3" s="1"/>
      <c r="J3" s="1"/>
      <c r="K3" s="1"/>
      <c r="L3" s="1"/>
      <c r="M3" s="1"/>
    </row>
    <row r="4" spans="1:18" ht="14.45" customHeight="1" x14ac:dyDescent="0.25">
      <c r="A4" s="118"/>
      <c r="B4" s="1"/>
      <c r="C4" s="1"/>
      <c r="D4" s="1"/>
      <c r="E4" s="119" t="s">
        <v>23</v>
      </c>
      <c r="F4" s="155" t="s">
        <v>58</v>
      </c>
      <c r="G4" s="156"/>
      <c r="H4" s="120"/>
      <c r="I4" s="157" t="s">
        <v>25</v>
      </c>
      <c r="J4" s="157"/>
      <c r="K4" s="157"/>
      <c r="L4" s="156"/>
      <c r="M4" s="121" t="s">
        <v>27</v>
      </c>
    </row>
    <row r="5" spans="1:18" ht="64.5" x14ac:dyDescent="0.25">
      <c r="A5" s="122" t="s">
        <v>52</v>
      </c>
      <c r="B5" s="1"/>
      <c r="C5" s="1"/>
      <c r="D5" s="1"/>
      <c r="E5" s="133"/>
      <c r="F5" s="124" t="s">
        <v>44</v>
      </c>
      <c r="G5" s="134" t="s">
        <v>45</v>
      </c>
      <c r="H5" s="124" t="s">
        <v>34</v>
      </c>
      <c r="I5" s="142" t="s">
        <v>59</v>
      </c>
      <c r="J5" s="135" t="s">
        <v>0</v>
      </c>
      <c r="K5" s="135" t="s">
        <v>24</v>
      </c>
      <c r="L5" s="135" t="s">
        <v>2</v>
      </c>
      <c r="M5" s="121" t="s">
        <v>3</v>
      </c>
      <c r="N5" s="12"/>
      <c r="O5" s="9"/>
      <c r="P5" s="9"/>
      <c r="Q5" s="9"/>
      <c r="R5" s="9"/>
    </row>
    <row r="6" spans="1:18" x14ac:dyDescent="0.25">
      <c r="A6" s="1" t="s">
        <v>5</v>
      </c>
      <c r="E6" s="26">
        <f>SUM(F7,G7,H7, J7)</f>
        <v>59.999999999999993</v>
      </c>
      <c r="F6" s="9"/>
      <c r="G6" s="9"/>
      <c r="H6" s="12"/>
      <c r="I6" s="10"/>
      <c r="J6" s="9"/>
      <c r="K6" s="10"/>
      <c r="L6" s="13"/>
      <c r="M6" s="13"/>
      <c r="N6" s="12"/>
      <c r="O6" s="9"/>
      <c r="P6" s="9"/>
      <c r="Q6" s="9"/>
      <c r="R6" s="9"/>
    </row>
    <row r="7" spans="1:18" x14ac:dyDescent="0.25">
      <c r="A7" s="1"/>
      <c r="B7" t="s">
        <v>53</v>
      </c>
      <c r="E7" s="14"/>
      <c r="F7" s="9">
        <v>0</v>
      </c>
      <c r="G7" s="9">
        <v>7</v>
      </c>
      <c r="H7" s="31">
        <v>10.546999999999999</v>
      </c>
      <c r="I7" s="27">
        <v>10.546999999999999</v>
      </c>
      <c r="J7" s="27">
        <v>42.452999999999996</v>
      </c>
      <c r="K7" s="27">
        <v>23.452999999999996</v>
      </c>
      <c r="L7" s="83">
        <v>23.452999999999996</v>
      </c>
      <c r="M7" s="34">
        <v>18.999999999999996</v>
      </c>
      <c r="N7" s="12"/>
      <c r="O7" s="9"/>
      <c r="P7" s="9"/>
      <c r="Q7" s="9"/>
      <c r="R7" s="9"/>
    </row>
    <row r="8" spans="1:18" x14ac:dyDescent="0.25">
      <c r="A8" s="1" t="s">
        <v>54</v>
      </c>
      <c r="E8" s="14"/>
      <c r="F8" s="9"/>
      <c r="G8" s="9"/>
      <c r="H8" s="12"/>
      <c r="I8" s="9"/>
      <c r="J8" s="9"/>
      <c r="K8" s="9"/>
      <c r="L8" s="13"/>
      <c r="M8" s="14"/>
    </row>
    <row r="9" spans="1:18" x14ac:dyDescent="0.25">
      <c r="A9" s="1"/>
      <c r="B9" t="s">
        <v>28</v>
      </c>
      <c r="E9" s="14"/>
      <c r="F9" s="9"/>
      <c r="G9" s="20">
        <f>G$7*'Vibrio vulnificus Assumptions'!G15*'Vibrio vulnificus Assumptions'!G16</f>
        <v>1332.37620328554</v>
      </c>
      <c r="H9" s="21">
        <f>H$7*'Vibrio vulnificus Assumptions'!H15*'Vibrio vulnificus Assumptions'!H16</f>
        <v>1003.7551297180421</v>
      </c>
      <c r="I9" s="20">
        <f>I$7*'Vibrio vulnificus Assumptions'!I15*'Vibrio vulnificus Assumptions'!I16</f>
        <v>1433.9358995972032</v>
      </c>
      <c r="J9" s="20">
        <f>J$7*'Vibrio vulnificus Assumptions'!J15*'Vibrio vulnificus Assumptions'!J16</f>
        <v>4040.2404970057878</v>
      </c>
      <c r="K9" s="30">
        <f>K$7*'Vibrio vulnificus Assumptions'!K15*'Vibrio vulnificus Assumptions'!K16</f>
        <v>0</v>
      </c>
      <c r="L9" s="19">
        <f>L$7*'Vibrio vulnificus Assumptions'!L15*'Vibrio vulnificus Assumptions'!L16</f>
        <v>3188.5937852709967</v>
      </c>
      <c r="M9" s="22"/>
    </row>
    <row r="10" spans="1:18" x14ac:dyDescent="0.25">
      <c r="A10" s="1"/>
      <c r="B10" t="s">
        <v>29</v>
      </c>
      <c r="E10" s="14"/>
      <c r="F10" s="9"/>
      <c r="G10" s="20">
        <f>G$7*'Vibrio vulnificus Assumptions'!G18*'Vibrio vulnificus Assumptions'!G19</f>
        <v>401.05406030048101</v>
      </c>
      <c r="H10" s="21">
        <f>H$7*'Vibrio vulnificus Assumptions'!H18*'Vibrio vulnificus Assumptions'!H19</f>
        <v>1812.8216459953596</v>
      </c>
      <c r="I10" s="20">
        <f>I$7*'Vibrio vulnificus Assumptions'!I18*'Vibrio vulnificus Assumptions'!I19</f>
        <v>0</v>
      </c>
      <c r="J10" s="20">
        <f>J$7*'Vibrio vulnificus Assumptions'!J18*'Vibrio vulnificus Assumptions'!J19</f>
        <v>6355.1919073542012</v>
      </c>
      <c r="K10" s="30">
        <f>K$7*'Vibrio vulnificus Assumptions'!K18*'Vibrio vulnificus Assumptions'!K19</f>
        <v>0</v>
      </c>
      <c r="L10" s="19">
        <f>L$7*'Vibrio vulnificus Assumptions'!L18*'Vibrio vulnificus Assumptions'!L19</f>
        <v>0</v>
      </c>
      <c r="M10" s="14"/>
    </row>
    <row r="11" spans="1:18" x14ac:dyDescent="0.25">
      <c r="A11" s="1"/>
      <c r="B11" t="s">
        <v>12</v>
      </c>
      <c r="E11" s="14"/>
      <c r="F11" s="9"/>
      <c r="G11" s="20">
        <f>G$7*'Vibrio vulnificus Assumptions'!G21*'Vibrio vulnificus Assumptions'!G22</f>
        <v>1383.5373583460312</v>
      </c>
      <c r="H11" s="21">
        <f>H$7*'Vibrio vulnificus Assumptions'!H21*'Vibrio vulnificus Assumptions'!H22</f>
        <v>1389.7303350929133</v>
      </c>
      <c r="I11" s="20">
        <f>I$7*'Vibrio vulnificus Assumptions'!I21*'Vibrio vulnificus Assumptions'!I22</f>
        <v>0</v>
      </c>
      <c r="J11" s="20">
        <f>J$7*'Vibrio vulnificus Assumptions'!J21*'Vibrio vulnificus Assumptions'!J22</f>
        <v>4872.0534863113044</v>
      </c>
      <c r="K11" s="30">
        <f>K$7*'Vibrio vulnificus Assumptions'!K21*'Vibrio vulnificus Assumptions'!K22</f>
        <v>0</v>
      </c>
      <c r="L11" s="19">
        <f>L$7*'Vibrio vulnificus Assumptions'!L21*'Vibrio vulnificus Assumptions'!L22</f>
        <v>0</v>
      </c>
      <c r="M11" s="14"/>
    </row>
    <row r="12" spans="1:18" x14ac:dyDescent="0.25">
      <c r="A12" s="1"/>
      <c r="B12" t="s">
        <v>13</v>
      </c>
      <c r="E12" s="14"/>
      <c r="F12" s="9"/>
      <c r="G12" s="20">
        <v>0</v>
      </c>
      <c r="H12" s="28">
        <f>H$7*'Vibrio vulnificus Assumptions'!H24*'Vibrio vulnificus Assumptions'!H25</f>
        <v>345519.70117715339</v>
      </c>
      <c r="I12" s="24">
        <v>0</v>
      </c>
      <c r="J12" s="24">
        <f>J$7*'Vibrio vulnificus Assumptions'!J24*'Vibrio vulnificus Assumptions'!J25</f>
        <v>4172165.835104967</v>
      </c>
      <c r="K12" s="39">
        <f>K$7*'Vibrio vulnificus Assumptions'!K24*'Vibrio vulnificus Assumptions'!K25</f>
        <v>0</v>
      </c>
      <c r="L12" s="29">
        <f>L$7*'Vibrio vulnificus Assumptions'!L24*'Vibrio vulnificus Assumptions'!L25</f>
        <v>0</v>
      </c>
      <c r="M12" s="14"/>
    </row>
    <row r="13" spans="1:18" x14ac:dyDescent="0.25">
      <c r="A13" s="1"/>
      <c r="B13" s="1" t="s">
        <v>30</v>
      </c>
      <c r="E13" s="14"/>
      <c r="F13" s="9"/>
      <c r="G13" s="23">
        <f>SUM(G9:G12)</f>
        <v>3116.9676219320522</v>
      </c>
      <c r="H13" s="20">
        <f t="shared" ref="H13:L13" si="0">SUM(H9:H12)</f>
        <v>349726.00828795967</v>
      </c>
      <c r="I13" s="20">
        <f t="shared" si="0"/>
        <v>1433.9358995972032</v>
      </c>
      <c r="J13" s="20">
        <f t="shared" si="0"/>
        <v>4187433.3209956381</v>
      </c>
      <c r="K13" s="20">
        <f t="shared" si="0"/>
        <v>0</v>
      </c>
      <c r="L13" s="20">
        <f t="shared" si="0"/>
        <v>3188.5937852709967</v>
      </c>
      <c r="M13" s="14"/>
    </row>
    <row r="14" spans="1:18" x14ac:dyDescent="0.25">
      <c r="A14" s="1"/>
      <c r="E14" s="14"/>
      <c r="F14" s="9"/>
      <c r="G14" s="20"/>
      <c r="H14" s="21"/>
      <c r="I14" s="20"/>
      <c r="J14" s="20"/>
      <c r="K14" s="30"/>
      <c r="L14" s="19"/>
      <c r="M14" s="14"/>
    </row>
    <row r="15" spans="1:18" x14ac:dyDescent="0.25">
      <c r="A15" s="1" t="s">
        <v>19</v>
      </c>
      <c r="E15" s="14"/>
      <c r="F15" s="9"/>
      <c r="G15" s="20"/>
      <c r="H15" s="21"/>
      <c r="I15" s="35"/>
      <c r="J15" s="20"/>
      <c r="K15" s="9"/>
      <c r="L15" s="13"/>
      <c r="M15" s="22">
        <f>M7*'Vibrio vulnificus Assumptions'!M37</f>
        <v>164489783.63614964</v>
      </c>
    </row>
    <row r="16" spans="1:18" x14ac:dyDescent="0.25">
      <c r="A16" s="1"/>
      <c r="E16" s="14"/>
      <c r="F16" s="12"/>
      <c r="G16" s="20"/>
      <c r="H16" s="21"/>
      <c r="I16" s="35"/>
      <c r="J16" s="20"/>
      <c r="K16" s="9"/>
      <c r="L16" s="13"/>
      <c r="M16" s="22"/>
    </row>
    <row r="17" spans="1:16" x14ac:dyDescent="0.25">
      <c r="A17" s="1" t="s">
        <v>56</v>
      </c>
      <c r="E17" s="32"/>
      <c r="F17" s="20"/>
      <c r="G17" s="20">
        <f>G7*'Vibrio vulnificus Assumptions'!G30*'Vibrio vulnificus Assumptions'!G31*'Vibrio vulnificus Assumptions'!G32</f>
        <v>1371.043212561339</v>
      </c>
      <c r="H17" s="21">
        <f>H7*'Vibrio vulnificus Assumptions'!H30*'Vibrio vulnificus Assumptions'!H31*'Vibrio vulnificus Assumptions'!H32</f>
        <v>7665.2059648786517</v>
      </c>
      <c r="I17" s="20">
        <f>I7*'Vibrio vulnificus Assumptions'!I30*'Vibrio vulnificus Assumptions'!I31*'Vibrio vulnificus Assumptions'!I32</f>
        <v>5110.1373099191005</v>
      </c>
      <c r="J17" s="20">
        <f>J7*'Vibrio vulnificus Assumptions'!J30*'Vibrio vulnificus Assumptions'!J31*'Vibrio vulnificus Assumptions'!J32</f>
        <v>23997.102091052257</v>
      </c>
      <c r="K17" s="20">
        <f>K7*'Vibrio vulnificus Assumptions'!K30*'Vibrio vulnificus Assumptions'!K31*'Vibrio vulnificus Assumptions'!K32</f>
        <v>13257.108692941574</v>
      </c>
      <c r="L17" s="19">
        <f>L7*'Vibrio vulnificus Assumptions'!L30*'Vibrio vulnificus Assumptions'!L31*'Vibrio vulnificus Assumptions'!L32</f>
        <v>78019.476336589039</v>
      </c>
      <c r="M17" s="14"/>
    </row>
    <row r="18" spans="1:16" x14ac:dyDescent="0.25">
      <c r="A18" s="131"/>
      <c r="E18" s="32"/>
      <c r="F18" s="24"/>
      <c r="G18" s="24"/>
      <c r="H18" s="28"/>
      <c r="I18" s="24"/>
      <c r="J18" s="24"/>
      <c r="K18" s="24"/>
      <c r="L18" s="29"/>
      <c r="M18" s="14"/>
    </row>
    <row r="19" spans="1:16" x14ac:dyDescent="0.25">
      <c r="A19" s="131" t="s">
        <v>31</v>
      </c>
      <c r="B19" s="46"/>
      <c r="E19" s="32"/>
      <c r="F19" s="20">
        <f>SUM(F13:F17)</f>
        <v>0</v>
      </c>
      <c r="G19" s="20">
        <f t="shared" ref="G19:M19" si="1">SUM(G13:G17)</f>
        <v>4488.0108344933915</v>
      </c>
      <c r="H19" s="82">
        <f t="shared" si="1"/>
        <v>357391.21425283834</v>
      </c>
      <c r="I19" s="20">
        <f t="shared" si="1"/>
        <v>6544.0732095163039</v>
      </c>
      <c r="J19" s="20">
        <f t="shared" si="1"/>
        <v>4211430.4230866907</v>
      </c>
      <c r="K19" s="20">
        <f t="shared" si="1"/>
        <v>13257.108692941574</v>
      </c>
      <c r="L19" s="20">
        <f t="shared" si="1"/>
        <v>81208.07012186003</v>
      </c>
      <c r="M19" s="36">
        <f t="shared" si="1"/>
        <v>164489783.63614964</v>
      </c>
      <c r="N19" s="12"/>
    </row>
    <row r="20" spans="1:16" x14ac:dyDescent="0.25">
      <c r="A20" s="131"/>
      <c r="B20" s="46"/>
      <c r="E20" s="14"/>
      <c r="F20" s="9"/>
      <c r="G20" s="9"/>
      <c r="H20" s="9"/>
      <c r="I20" s="9"/>
      <c r="J20" s="9"/>
      <c r="K20" s="9"/>
      <c r="L20" s="9"/>
      <c r="M20" s="13"/>
    </row>
    <row r="21" spans="1:16" ht="15.75" thickBot="1" x14ac:dyDescent="0.3">
      <c r="A21" s="132" t="s">
        <v>57</v>
      </c>
      <c r="B21" s="84"/>
      <c r="C21" s="85"/>
      <c r="D21" s="85"/>
      <c r="E21" s="112">
        <f>SUM(F19:M19)</f>
        <v>169164102.53634799</v>
      </c>
      <c r="F21" s="86"/>
      <c r="G21" s="86"/>
      <c r="H21" s="86"/>
      <c r="I21" s="87"/>
      <c r="J21" s="87"/>
      <c r="K21" s="87"/>
      <c r="L21" s="86"/>
      <c r="M21" s="88"/>
    </row>
    <row r="22" spans="1:16" ht="15.75" thickTop="1" x14ac:dyDescent="0.25"/>
    <row r="23" spans="1:16" x14ac:dyDescent="0.25">
      <c r="A23" s="46" t="s">
        <v>60</v>
      </c>
      <c r="B23" s="9"/>
      <c r="C23" s="9"/>
      <c r="D23" s="9"/>
      <c r="E23" s="9"/>
      <c r="F23" s="18"/>
      <c r="G23" s="18"/>
      <c r="H23" s="18"/>
      <c r="I23" s="18"/>
      <c r="J23" s="18"/>
      <c r="K23" s="6"/>
      <c r="L23" s="6"/>
    </row>
    <row r="25" spans="1:16" ht="75" customHeight="1" x14ac:dyDescent="0.25">
      <c r="A25" s="158" t="s">
        <v>48</v>
      </c>
      <c r="B25" s="158"/>
      <c r="C25" s="158"/>
      <c r="D25" s="158"/>
      <c r="E25" s="158"/>
      <c r="F25" s="158"/>
      <c r="G25" s="158"/>
      <c r="H25" s="158"/>
      <c r="I25" s="158"/>
      <c r="J25" s="158"/>
      <c r="K25" s="46"/>
      <c r="L25" s="46"/>
      <c r="O25" s="5"/>
      <c r="P25" s="5"/>
    </row>
    <row r="26" spans="1:16" x14ac:dyDescent="0.25">
      <c r="A26" s="46" t="s">
        <v>61</v>
      </c>
      <c r="B26" s="46"/>
      <c r="C26" s="46"/>
      <c r="D26" s="46"/>
      <c r="E26" s="46"/>
      <c r="F26" s="46"/>
      <c r="G26" s="46"/>
      <c r="H26" s="46"/>
      <c r="I26" s="46"/>
      <c r="J26" s="46"/>
    </row>
    <row r="27" spans="1:16" ht="35.1" customHeight="1" x14ac:dyDescent="0.25">
      <c r="A27" s="46" t="s">
        <v>49</v>
      </c>
      <c r="B27" s="46"/>
      <c r="C27" s="46"/>
      <c r="D27" s="46"/>
      <c r="E27" s="46"/>
      <c r="F27" s="46"/>
      <c r="G27" s="46"/>
      <c r="H27" s="46"/>
      <c r="I27" s="46"/>
      <c r="J27" s="46"/>
      <c r="K27" s="46"/>
      <c r="L27" s="46"/>
    </row>
    <row r="28" spans="1:16" x14ac:dyDescent="0.25">
      <c r="A28" s="46"/>
      <c r="B28" s="46"/>
      <c r="C28" s="46"/>
      <c r="D28" s="46"/>
      <c r="E28" s="46"/>
      <c r="F28" s="46"/>
      <c r="G28" s="46"/>
      <c r="H28" s="46"/>
      <c r="I28" s="46"/>
      <c r="J28" s="46"/>
    </row>
    <row r="29" spans="1:16" ht="15" customHeight="1" x14ac:dyDescent="0.25">
      <c r="A29" s="154" t="s">
        <v>38</v>
      </c>
      <c r="B29" s="154"/>
      <c r="C29" s="154"/>
      <c r="D29" s="154"/>
      <c r="E29" s="154"/>
      <c r="F29" s="154"/>
      <c r="G29" s="154"/>
      <c r="H29" s="154"/>
      <c r="I29" s="154"/>
      <c r="J29" s="154"/>
    </row>
    <row r="30" spans="1:16" ht="48" customHeight="1" x14ac:dyDescent="0.25">
      <c r="A30" s="5"/>
      <c r="B30" s="5"/>
      <c r="C30" s="153" t="s">
        <v>36</v>
      </c>
      <c r="D30" s="153"/>
      <c r="E30" s="153"/>
      <c r="F30" s="153"/>
      <c r="G30" s="153"/>
      <c r="H30" s="153"/>
      <c r="I30" s="153"/>
      <c r="J30" s="153"/>
    </row>
    <row r="31" spans="1:16" ht="48" customHeight="1" x14ac:dyDescent="0.25">
      <c r="C31" s="153" t="s">
        <v>37</v>
      </c>
      <c r="D31" s="153"/>
      <c r="E31" s="153"/>
      <c r="F31" s="153"/>
      <c r="G31" s="153"/>
      <c r="H31" s="153"/>
      <c r="I31" s="153"/>
      <c r="J31" s="153"/>
    </row>
    <row r="32" spans="1:16" x14ac:dyDescent="0.25">
      <c r="A32" s="9"/>
      <c r="B32" s="9"/>
      <c r="C32" s="9"/>
      <c r="D32" s="9"/>
      <c r="E32" s="9"/>
      <c r="F32" s="9"/>
      <c r="G32" s="9"/>
      <c r="H32" s="27"/>
      <c r="I32" s="27"/>
      <c r="J32" s="27"/>
    </row>
    <row r="33" spans="11:12" x14ac:dyDescent="0.25">
      <c r="K33" s="6"/>
      <c r="L33" s="6"/>
    </row>
  </sheetData>
  <mergeCells count="6">
    <mergeCell ref="C31:J31"/>
    <mergeCell ref="F4:G4"/>
    <mergeCell ref="I4:L4"/>
    <mergeCell ref="A29:J29"/>
    <mergeCell ref="C30:J30"/>
    <mergeCell ref="A25:J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zoomScale="85" zoomScaleNormal="85" workbookViewId="0"/>
  </sheetViews>
  <sheetFormatPr defaultRowHeight="15" x14ac:dyDescent="0.25"/>
  <cols>
    <col min="1" max="1" width="4" customWidth="1"/>
    <col min="2" max="2" width="4.140625" customWidth="1"/>
    <col min="4" max="5" width="23.7109375" customWidth="1"/>
    <col min="6" max="8" width="13.140625" customWidth="1"/>
    <col min="9" max="9" width="19.140625" bestFit="1" customWidth="1"/>
    <col min="10" max="10" width="14" customWidth="1"/>
    <col min="11" max="11" width="14.7109375" customWidth="1"/>
    <col min="12" max="12" width="14.5703125" customWidth="1"/>
    <col min="13" max="13" width="16.140625" customWidth="1"/>
    <col min="14" max="15" width="14.140625" customWidth="1"/>
  </cols>
  <sheetData>
    <row r="1" spans="1:14" x14ac:dyDescent="0.25">
      <c r="A1" s="117" t="s">
        <v>40</v>
      </c>
      <c r="B1" s="1"/>
      <c r="C1" s="1"/>
      <c r="D1" s="1"/>
      <c r="E1" s="1"/>
      <c r="F1" s="1"/>
      <c r="G1" s="1"/>
      <c r="H1" s="1"/>
      <c r="I1" s="1"/>
      <c r="J1" s="1"/>
      <c r="K1" s="1"/>
      <c r="L1" s="1"/>
      <c r="M1" s="1"/>
    </row>
    <row r="2" spans="1:14" x14ac:dyDescent="0.25">
      <c r="A2" s="59"/>
      <c r="B2" s="1"/>
      <c r="C2" s="1"/>
      <c r="D2" s="1"/>
      <c r="E2" s="59" t="s">
        <v>32</v>
      </c>
      <c r="F2" s="1"/>
      <c r="G2" s="1"/>
      <c r="H2" s="1"/>
      <c r="I2" s="1"/>
      <c r="J2" s="1"/>
      <c r="K2" s="1"/>
      <c r="L2" s="1"/>
      <c r="M2" s="1"/>
    </row>
    <row r="3" spans="1:14" x14ac:dyDescent="0.25">
      <c r="A3" s="1"/>
      <c r="B3" s="1"/>
      <c r="C3" s="1"/>
      <c r="D3" s="1"/>
      <c r="E3" s="1"/>
      <c r="F3" s="1"/>
      <c r="G3" s="1"/>
      <c r="H3" s="1"/>
      <c r="I3" s="1"/>
      <c r="J3" s="1"/>
      <c r="K3" s="1"/>
      <c r="L3" s="1"/>
      <c r="M3" s="1"/>
    </row>
    <row r="4" spans="1:14" ht="14.45" customHeight="1" x14ac:dyDescent="0.25">
      <c r="A4" s="118"/>
      <c r="B4" s="1"/>
      <c r="C4" s="1"/>
      <c r="D4" s="1"/>
      <c r="E4" s="119" t="s">
        <v>23</v>
      </c>
      <c r="F4" s="155" t="s">
        <v>58</v>
      </c>
      <c r="G4" s="156"/>
      <c r="H4" s="120"/>
      <c r="I4" s="157" t="s">
        <v>25</v>
      </c>
      <c r="J4" s="157"/>
      <c r="K4" s="157"/>
      <c r="L4" s="156"/>
      <c r="M4" s="121" t="s">
        <v>27</v>
      </c>
    </row>
    <row r="5" spans="1:14" s="9" customFormat="1" ht="80.25" customHeight="1" x14ac:dyDescent="0.25">
      <c r="A5" s="40" t="s">
        <v>63</v>
      </c>
      <c r="B5" s="40"/>
      <c r="C5" s="40"/>
      <c r="D5" s="40"/>
      <c r="E5" s="123"/>
      <c r="F5" s="124" t="s">
        <v>44</v>
      </c>
      <c r="G5" s="134" t="s">
        <v>45</v>
      </c>
      <c r="H5" s="121" t="s">
        <v>34</v>
      </c>
      <c r="I5" s="134" t="s">
        <v>59</v>
      </c>
      <c r="J5" s="135" t="s">
        <v>0</v>
      </c>
      <c r="K5" s="135" t="s">
        <v>24</v>
      </c>
      <c r="L5" s="135" t="s">
        <v>2</v>
      </c>
      <c r="M5" s="121" t="s">
        <v>3</v>
      </c>
    </row>
    <row r="6" spans="1:14" x14ac:dyDescent="0.25">
      <c r="A6" s="1" t="s">
        <v>5</v>
      </c>
      <c r="E6" s="37">
        <f>SUM(F7,G7,H7, J7)</f>
        <v>139</v>
      </c>
      <c r="F6" s="15"/>
      <c r="G6" s="16"/>
      <c r="H6" s="12"/>
      <c r="I6" s="9"/>
      <c r="J6" s="79"/>
      <c r="K6" s="79"/>
      <c r="L6" s="80"/>
      <c r="M6" s="32"/>
    </row>
    <row r="7" spans="1:14" ht="15.75" x14ac:dyDescent="0.25">
      <c r="A7" s="1"/>
      <c r="B7" t="s">
        <v>53</v>
      </c>
      <c r="D7" s="13"/>
      <c r="E7" s="111"/>
      <c r="F7" s="41">
        <v>0</v>
      </c>
      <c r="G7" s="45">
        <v>0</v>
      </c>
      <c r="H7" s="41">
        <v>27.660999999999994</v>
      </c>
      <c r="I7" s="42">
        <v>27.660999999999994</v>
      </c>
      <c r="J7" s="42">
        <v>111.33900000000001</v>
      </c>
      <c r="K7" s="42">
        <v>54.339000000000013</v>
      </c>
      <c r="L7" s="43">
        <v>54.339000000000013</v>
      </c>
      <c r="M7" s="43">
        <v>57</v>
      </c>
      <c r="N7" s="44"/>
    </row>
    <row r="8" spans="1:14" x14ac:dyDescent="0.25">
      <c r="A8" s="1" t="s">
        <v>54</v>
      </c>
      <c r="E8" s="12"/>
      <c r="F8" s="12"/>
      <c r="G8" s="19"/>
      <c r="H8" s="21"/>
      <c r="I8" s="20"/>
      <c r="J8" s="20"/>
      <c r="K8" s="20"/>
      <c r="L8" s="19"/>
      <c r="M8" s="19"/>
    </row>
    <row r="9" spans="1:14" x14ac:dyDescent="0.25">
      <c r="A9" s="1"/>
      <c r="B9" t="s">
        <v>55</v>
      </c>
      <c r="E9" s="12"/>
      <c r="F9" s="12"/>
      <c r="G9" s="19">
        <f>G$7*'Vibrio vulnificus Assumptions'!G15*'Vibrio vulnificus Assumptions'!G16</f>
        <v>0</v>
      </c>
      <c r="H9" s="21">
        <f>H$7*'Vibrio vulnificus Assumptions'!H15*'Vibrio vulnificus Assumptions'!H16</f>
        <v>2632.4898685058083</v>
      </c>
      <c r="I9" s="20">
        <f>I$7*'Vibrio vulnificus Assumptions'!I15*'Vibrio vulnificus Assumptions'!I16</f>
        <v>3760.6998121511551</v>
      </c>
      <c r="J9" s="20">
        <f>J$7*'Vibrio vulnificus Assumptions'!J15*'Vibrio vulnificus Assumptions'!J16</f>
        <v>10596.102435543484</v>
      </c>
      <c r="K9" s="20">
        <f>K$7*'Vibrio vulnificus Assumptions'!K15*'Vibrio vulnificus Assumptions'!K16</f>
        <v>0</v>
      </c>
      <c r="L9" s="19">
        <f>L$7*'Vibrio vulnificus Assumptions'!L15*'Vibrio vulnificus Assumptions'!L16</f>
        <v>7387.7541337074472</v>
      </c>
      <c r="M9" s="19"/>
    </row>
    <row r="10" spans="1:14" x14ac:dyDescent="0.25">
      <c r="A10" s="1"/>
      <c r="B10" t="s">
        <v>29</v>
      </c>
      <c r="E10" s="12"/>
      <c r="F10" s="12"/>
      <c r="G10" s="19">
        <f>G$7*'Vibrio vulnificus Assumptions'!G18*'Vibrio vulnificus Assumptions'!G19</f>
        <v>0</v>
      </c>
      <c r="H10" s="21">
        <f>H$7*'Vibrio vulnificus Assumptions'!H18*'Vibrio vulnificus Assumptions'!H19</f>
        <v>4754.3812979878294</v>
      </c>
      <c r="I10" s="20">
        <f>I$7*'Vibrio vulnificus Assumptions'!I18*'Vibrio vulnificus Assumptions'!I19</f>
        <v>0</v>
      </c>
      <c r="J10" s="20">
        <f>J$7*'Vibrio vulnificus Assumptions'!J18*'Vibrio vulnificus Assumptions'!J19</f>
        <v>16667.390096645926</v>
      </c>
      <c r="K10" s="20">
        <f>K$7*'Vibrio vulnificus Assumptions'!K18*'Vibrio vulnificus Assumptions'!K19</f>
        <v>0</v>
      </c>
      <c r="L10" s="19">
        <f>L$7*'Vibrio vulnificus Assumptions'!L18*'Vibrio vulnificus Assumptions'!L19</f>
        <v>0</v>
      </c>
      <c r="M10" s="19"/>
    </row>
    <row r="11" spans="1:14" x14ac:dyDescent="0.25">
      <c r="A11" s="1"/>
      <c r="B11" t="s">
        <v>12</v>
      </c>
      <c r="E11" s="12"/>
      <c r="F11" s="12"/>
      <c r="G11" s="19">
        <f>G$7*'Vibrio vulnificus Assumptions'!G21*'Vibrio vulnificus Assumptions'!G22</f>
        <v>0</v>
      </c>
      <c r="H11" s="21">
        <f>H$7*'Vibrio vulnificus Assumptions'!H21*'Vibrio vulnificus Assumptions'!H22</f>
        <v>3644.7644637342441</v>
      </c>
      <c r="I11" s="20">
        <f>I$7*'Vibrio vulnificus Assumptions'!I21*'Vibrio vulnificus Assumptions'!I22</f>
        <v>0</v>
      </c>
      <c r="J11" s="20">
        <f>J$7*'Vibrio vulnificus Assumptions'!J21*'Vibrio vulnificus Assumptions'!J22</f>
        <v>12777.649709382482</v>
      </c>
      <c r="K11" s="20">
        <f>K$7*'Vibrio vulnificus Assumptions'!K21*'Vibrio vulnificus Assumptions'!K22</f>
        <v>0</v>
      </c>
      <c r="L11" s="19">
        <f>L$7*'Vibrio vulnificus Assumptions'!L21*'Vibrio vulnificus Assumptions'!L22</f>
        <v>0</v>
      </c>
      <c r="M11" s="19"/>
    </row>
    <row r="12" spans="1:14" x14ac:dyDescent="0.25">
      <c r="A12" s="1"/>
      <c r="B12" t="s">
        <v>13</v>
      </c>
      <c r="E12" s="12"/>
      <c r="F12" s="12"/>
      <c r="G12" s="19">
        <v>0</v>
      </c>
      <c r="H12" s="21">
        <f>H$7*'Vibrio vulnificus Assumptions'!H24*'Vibrio vulnificus Assumptions'!H25</f>
        <v>906174.31063442107</v>
      </c>
      <c r="I12" s="20">
        <v>0</v>
      </c>
      <c r="J12" s="20">
        <f>J$7*'Vibrio vulnificus Assumptions'!J24*'Vibrio vulnificus Assumptions'!J25</f>
        <v>10942095.303388501</v>
      </c>
      <c r="K12" s="20">
        <f>K$7*'Vibrio vulnificus Assumptions'!K24*'Vibrio vulnificus Assumptions'!K25</f>
        <v>0</v>
      </c>
      <c r="L12" s="19">
        <f>L$7*'Vibrio vulnificus Assumptions'!L24*'Vibrio vulnificus Assumptions'!L25</f>
        <v>0</v>
      </c>
      <c r="M12" s="19"/>
    </row>
    <row r="13" spans="1:14" x14ac:dyDescent="0.25">
      <c r="A13" s="1"/>
      <c r="B13" s="1" t="s">
        <v>30</v>
      </c>
      <c r="E13" s="12"/>
      <c r="F13" s="12"/>
      <c r="G13" s="19">
        <f>SUM(G9:G12)</f>
        <v>0</v>
      </c>
      <c r="H13" s="21">
        <f t="shared" ref="H13:L13" si="0">SUM(H9:H12)</f>
        <v>917205.94626464893</v>
      </c>
      <c r="I13" s="20">
        <f t="shared" si="0"/>
        <v>3760.6998121511551</v>
      </c>
      <c r="J13" s="20">
        <f t="shared" si="0"/>
        <v>10982136.445630072</v>
      </c>
      <c r="K13" s="20">
        <f t="shared" si="0"/>
        <v>0</v>
      </c>
      <c r="L13" s="19">
        <f t="shared" si="0"/>
        <v>7387.7541337074472</v>
      </c>
      <c r="M13" s="19"/>
    </row>
    <row r="14" spans="1:14" x14ac:dyDescent="0.25">
      <c r="A14" s="1"/>
      <c r="E14" s="14"/>
      <c r="F14" s="20"/>
      <c r="G14" s="19"/>
      <c r="H14" s="21"/>
      <c r="I14" s="20"/>
      <c r="J14" s="20"/>
      <c r="K14" s="20"/>
      <c r="L14" s="19"/>
      <c r="M14" s="13"/>
    </row>
    <row r="15" spans="1:14" x14ac:dyDescent="0.25">
      <c r="A15" s="1" t="s">
        <v>19</v>
      </c>
      <c r="E15" s="14"/>
      <c r="F15" s="9"/>
      <c r="G15" s="20"/>
      <c r="H15" s="21"/>
      <c r="I15" s="35"/>
      <c r="J15" s="20"/>
      <c r="K15" s="9"/>
      <c r="L15" s="13"/>
      <c r="M15" s="22">
        <f>M7*'Vibrio vulnificus Assumptions'!M37</f>
        <v>493469350.90844905</v>
      </c>
    </row>
    <row r="16" spans="1:14" x14ac:dyDescent="0.25">
      <c r="A16" s="1"/>
      <c r="E16" s="14"/>
      <c r="F16" s="7"/>
      <c r="G16" s="24"/>
      <c r="H16" s="28"/>
      <c r="I16" s="38"/>
      <c r="J16" s="24"/>
      <c r="K16" s="7"/>
      <c r="L16" s="13"/>
      <c r="M16" s="22"/>
    </row>
    <row r="17" spans="1:16" x14ac:dyDescent="0.25">
      <c r="A17" s="1" t="s">
        <v>56</v>
      </c>
      <c r="E17" s="32"/>
      <c r="F17" s="20"/>
      <c r="G17" s="20">
        <f>G7*'Vibrio vulnificus Assumptions'!G30*'Vibrio vulnificus Assumptions'!G31*'Vibrio vulnificus Assumptions'!G32</f>
        <v>0</v>
      </c>
      <c r="H17" s="82">
        <f>H7*'Vibrio vulnificus Assumptions'!H30*'Vibrio vulnificus Assumptions'!H31*'Vibrio vulnificus Assumptions'!H32</f>
        <v>20103.087341851558</v>
      </c>
      <c r="I17" s="20">
        <f>I7*'Vibrio vulnificus Assumptions'!I30*'Vibrio vulnificus Assumptions'!I31*'Vibrio vulnificus Assumptions'!I32</f>
        <v>13402.058227901038</v>
      </c>
      <c r="J17" s="20">
        <f>J7*'Vibrio vulnificus Assumptions'!J30*'Vibrio vulnificus Assumptions'!J31*'Vibrio vulnificus Assumptions'!J32</f>
        <v>62935.79605011821</v>
      </c>
      <c r="K17" s="33">
        <f>K7*'Vibrio vulnificus Assumptions'!K30*'Vibrio vulnificus Assumptions'!K31*'Vibrio vulnificus Assumptions'!K32</f>
        <v>30715.81585578615</v>
      </c>
      <c r="L17" s="23">
        <f>L7*'Vibrio vulnificus Assumptions'!L30*'Vibrio vulnificus Assumptions'!L31*'Vibrio vulnificus Assumptions'!L32</f>
        <v>180765.80073568047</v>
      </c>
      <c r="M17" s="11"/>
    </row>
    <row r="18" spans="1:16" x14ac:dyDescent="0.25">
      <c r="A18" s="131"/>
      <c r="E18" s="32"/>
      <c r="F18" s="24"/>
      <c r="G18" s="24"/>
      <c r="H18" s="28"/>
      <c r="I18" s="24"/>
      <c r="J18" s="24"/>
      <c r="K18" s="24"/>
      <c r="L18" s="29"/>
      <c r="M18" s="25"/>
    </row>
    <row r="19" spans="1:16" x14ac:dyDescent="0.25">
      <c r="A19" s="131" t="s">
        <v>31</v>
      </c>
      <c r="B19" s="46"/>
      <c r="E19" s="32"/>
      <c r="F19" s="20">
        <f>SUM(F13:F17)</f>
        <v>0</v>
      </c>
      <c r="G19" s="20">
        <f t="shared" ref="G19:M19" si="1">SUM(G13:G17)</f>
        <v>0</v>
      </c>
      <c r="H19" s="82">
        <f t="shared" si="1"/>
        <v>937309.03360650048</v>
      </c>
      <c r="I19" s="20">
        <f t="shared" si="1"/>
        <v>17162.758040052191</v>
      </c>
      <c r="J19" s="20">
        <f t="shared" si="1"/>
        <v>11045072.24168019</v>
      </c>
      <c r="K19" s="20">
        <f t="shared" si="1"/>
        <v>30715.81585578615</v>
      </c>
      <c r="L19" s="20">
        <f t="shared" si="1"/>
        <v>188153.55486938791</v>
      </c>
      <c r="M19" s="36">
        <f t="shared" si="1"/>
        <v>493469350.90844905</v>
      </c>
      <c r="N19" s="12"/>
    </row>
    <row r="20" spans="1:16" x14ac:dyDescent="0.25">
      <c r="A20" s="131"/>
      <c r="B20" s="46"/>
      <c r="E20" s="14"/>
      <c r="F20" s="9"/>
      <c r="G20" s="9"/>
      <c r="H20" s="9"/>
      <c r="I20" s="9"/>
      <c r="J20" s="9"/>
      <c r="K20" s="9"/>
      <c r="L20" s="9"/>
      <c r="M20" s="13"/>
    </row>
    <row r="21" spans="1:16" ht="15.75" thickBot="1" x14ac:dyDescent="0.3">
      <c r="A21" s="132" t="s">
        <v>57</v>
      </c>
      <c r="B21" s="84"/>
      <c r="C21" s="85"/>
      <c r="D21" s="85"/>
      <c r="E21" s="112">
        <f>SUM(F19:M19)</f>
        <v>505687764.31250095</v>
      </c>
      <c r="F21" s="86"/>
      <c r="G21" s="86"/>
      <c r="H21" s="86"/>
      <c r="I21" s="87"/>
      <c r="J21" s="87"/>
      <c r="K21" s="87"/>
      <c r="L21" s="86"/>
      <c r="M21" s="88"/>
    </row>
    <row r="22" spans="1:16" ht="15.75" thickTop="1" x14ac:dyDescent="0.25">
      <c r="H22" s="8"/>
    </row>
    <row r="23" spans="1:16" x14ac:dyDescent="0.25">
      <c r="A23" s="46" t="s">
        <v>60</v>
      </c>
      <c r="B23" s="9"/>
      <c r="C23" s="9"/>
      <c r="D23" s="9"/>
      <c r="E23" s="9"/>
      <c r="F23" s="18"/>
      <c r="G23" s="18"/>
      <c r="H23" s="18"/>
      <c r="I23" s="18"/>
      <c r="J23" s="18"/>
    </row>
    <row r="24" spans="1:16" x14ac:dyDescent="0.25">
      <c r="H24" s="8"/>
    </row>
    <row r="25" spans="1:16" ht="75" customHeight="1" x14ac:dyDescent="0.25">
      <c r="A25" s="158" t="s">
        <v>48</v>
      </c>
      <c r="B25" s="158"/>
      <c r="C25" s="158"/>
      <c r="D25" s="158"/>
      <c r="E25" s="158"/>
      <c r="F25" s="158"/>
      <c r="G25" s="158"/>
      <c r="H25" s="158"/>
      <c r="I25" s="158"/>
      <c r="J25" s="158"/>
      <c r="K25" s="46"/>
      <c r="L25" s="46"/>
      <c r="O25" s="5"/>
      <c r="P25" s="5"/>
    </row>
    <row r="26" spans="1:16" x14ac:dyDescent="0.25">
      <c r="A26" s="46" t="s">
        <v>62</v>
      </c>
      <c r="B26" s="46"/>
      <c r="C26" s="46"/>
      <c r="D26" s="46"/>
      <c r="E26" s="46"/>
      <c r="F26" s="46"/>
      <c r="G26" s="46"/>
      <c r="H26" s="46"/>
      <c r="I26" s="46"/>
      <c r="J26" s="46"/>
    </row>
    <row r="27" spans="1:16" ht="35.1" customHeight="1" x14ac:dyDescent="0.25">
      <c r="A27" s="46" t="s">
        <v>49</v>
      </c>
      <c r="B27" s="46"/>
      <c r="C27" s="46"/>
      <c r="D27" s="46"/>
      <c r="E27" s="46"/>
      <c r="F27" s="46"/>
      <c r="G27" s="46"/>
      <c r="H27" s="46"/>
      <c r="I27" s="46"/>
      <c r="J27" s="46"/>
      <c r="K27" s="46"/>
      <c r="L27" s="46"/>
    </row>
    <row r="28" spans="1:16" x14ac:dyDescent="0.25">
      <c r="A28" s="46"/>
      <c r="B28" s="46"/>
      <c r="C28" s="46"/>
      <c r="D28" s="46"/>
      <c r="E28" s="46"/>
      <c r="F28" s="46"/>
      <c r="G28" s="46"/>
      <c r="H28" s="46"/>
      <c r="I28" s="46"/>
      <c r="J28" s="46"/>
    </row>
    <row r="29" spans="1:16" ht="15" customHeight="1" x14ac:dyDescent="0.25">
      <c r="A29" s="154" t="s">
        <v>38</v>
      </c>
      <c r="B29" s="154"/>
      <c r="C29" s="154"/>
      <c r="D29" s="154"/>
      <c r="E29" s="154"/>
      <c r="F29" s="154"/>
      <c r="G29" s="154"/>
      <c r="H29" s="154"/>
      <c r="I29" s="154"/>
      <c r="J29" s="154"/>
    </row>
    <row r="30" spans="1:16" ht="38.25" customHeight="1" x14ac:dyDescent="0.25">
      <c r="A30" s="5"/>
      <c r="B30" s="5"/>
      <c r="C30" s="153" t="s">
        <v>36</v>
      </c>
      <c r="D30" s="153"/>
      <c r="E30" s="153"/>
      <c r="F30" s="153"/>
      <c r="G30" s="153"/>
      <c r="H30" s="153"/>
      <c r="I30" s="153"/>
      <c r="J30" s="153"/>
    </row>
    <row r="31" spans="1:16" ht="38.25" customHeight="1" x14ac:dyDescent="0.25">
      <c r="C31" s="153" t="s">
        <v>37</v>
      </c>
      <c r="D31" s="153"/>
      <c r="E31" s="153"/>
      <c r="F31" s="153"/>
      <c r="G31" s="153"/>
      <c r="H31" s="153"/>
      <c r="I31" s="153"/>
      <c r="J31" s="153"/>
      <c r="K31" s="6"/>
      <c r="L31" s="6"/>
    </row>
    <row r="32" spans="1:16" x14ac:dyDescent="0.25">
      <c r="A32" s="9"/>
      <c r="B32" s="9"/>
      <c r="C32" s="9"/>
      <c r="D32" s="9"/>
      <c r="E32" s="9"/>
      <c r="F32" s="9"/>
      <c r="G32" s="9"/>
      <c r="H32" s="27"/>
      <c r="I32" s="27"/>
      <c r="J32" s="27"/>
      <c r="K32" s="6"/>
      <c r="L32" s="6"/>
    </row>
  </sheetData>
  <mergeCells count="6">
    <mergeCell ref="C31:J31"/>
    <mergeCell ref="F4:G4"/>
    <mergeCell ref="I4:L4"/>
    <mergeCell ref="A29:J29"/>
    <mergeCell ref="C30:J30"/>
    <mergeCell ref="A25:J2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zoomScale="70" zoomScaleNormal="70" workbookViewId="0"/>
  </sheetViews>
  <sheetFormatPr defaultRowHeight="15" x14ac:dyDescent="0.25"/>
  <cols>
    <col min="1" max="1" width="4" style="46" customWidth="1"/>
    <col min="2" max="2" width="4.140625" style="46" customWidth="1"/>
    <col min="3" max="3" width="9.140625" style="46"/>
    <col min="4" max="4" width="23.7109375" style="46" customWidth="1"/>
    <col min="5" max="7" width="13.140625" style="46" customWidth="1"/>
    <col min="8" max="8" width="17.85546875" style="46" customWidth="1"/>
    <col min="9" max="9" width="17" style="46" customWidth="1"/>
    <col min="10" max="10" width="14.7109375" style="46" customWidth="1"/>
    <col min="11" max="11" width="14.5703125" style="46" customWidth="1"/>
    <col min="12" max="12" width="17.5703125" style="46" customWidth="1"/>
    <col min="13" max="13" width="14.140625" style="46" customWidth="1"/>
    <col min="14" max="14" width="14.140625" customWidth="1"/>
  </cols>
  <sheetData>
    <row r="1" spans="1:13" x14ac:dyDescent="0.25">
      <c r="A1" s="117" t="s">
        <v>40</v>
      </c>
    </row>
    <row r="2" spans="1:13" x14ac:dyDescent="0.25">
      <c r="A2" s="59"/>
      <c r="E2" s="1" t="s">
        <v>39</v>
      </c>
      <c r="F2" s="1"/>
      <c r="G2" s="1"/>
      <c r="H2" s="1"/>
      <c r="I2" s="1"/>
      <c r="J2" s="1"/>
      <c r="K2" s="1"/>
      <c r="L2" s="1"/>
      <c r="M2" s="1"/>
    </row>
    <row r="3" spans="1:13" x14ac:dyDescent="0.25">
      <c r="A3" s="59"/>
      <c r="E3" s="1"/>
      <c r="F3" s="1"/>
      <c r="G3" s="1"/>
      <c r="H3" s="1"/>
      <c r="I3" s="1"/>
      <c r="J3" s="1"/>
      <c r="K3" s="1"/>
      <c r="L3" s="1"/>
      <c r="M3" s="1"/>
    </row>
    <row r="4" spans="1:13" x14ac:dyDescent="0.25">
      <c r="A4" s="1"/>
      <c r="E4" s="119" t="s">
        <v>23</v>
      </c>
      <c r="F4" s="155" t="s">
        <v>58</v>
      </c>
      <c r="G4" s="156"/>
      <c r="H4" s="155" t="s">
        <v>25</v>
      </c>
      <c r="I4" s="157"/>
      <c r="J4" s="157"/>
      <c r="K4" s="157"/>
      <c r="L4" s="156"/>
      <c r="M4" s="121" t="s">
        <v>27</v>
      </c>
    </row>
    <row r="5" spans="1:13" s="2" customFormat="1" ht="54.95" customHeight="1" x14ac:dyDescent="0.25">
      <c r="A5" s="125"/>
      <c r="B5" s="47"/>
      <c r="C5" s="47"/>
      <c r="D5" s="47"/>
      <c r="E5" s="124" t="s">
        <v>65</v>
      </c>
      <c r="F5" s="124" t="s">
        <v>44</v>
      </c>
      <c r="G5" s="127" t="s">
        <v>45</v>
      </c>
      <c r="H5" s="126" t="s">
        <v>34</v>
      </c>
      <c r="I5" s="143" t="s">
        <v>59</v>
      </c>
      <c r="J5" s="143" t="s">
        <v>0</v>
      </c>
      <c r="K5" s="143" t="s">
        <v>1</v>
      </c>
      <c r="L5" s="144" t="s">
        <v>2</v>
      </c>
      <c r="M5" s="121" t="s">
        <v>3</v>
      </c>
    </row>
    <row r="6" spans="1:13" x14ac:dyDescent="0.25">
      <c r="A6" s="1"/>
      <c r="E6" s="49"/>
      <c r="F6" s="50"/>
      <c r="G6" s="51"/>
      <c r="H6" s="52"/>
      <c r="I6" s="53"/>
      <c r="J6" s="54"/>
      <c r="K6" s="54"/>
      <c r="L6" s="55"/>
      <c r="M6" s="89"/>
    </row>
    <row r="7" spans="1:13" x14ac:dyDescent="0.25">
      <c r="A7" s="1" t="s">
        <v>5</v>
      </c>
      <c r="E7" s="110"/>
      <c r="F7" s="108"/>
      <c r="G7" s="56"/>
      <c r="H7" s="57"/>
      <c r="L7" s="58"/>
      <c r="M7" s="58"/>
    </row>
    <row r="8" spans="1:13" x14ac:dyDescent="0.25">
      <c r="A8" s="59"/>
      <c r="C8" s="46" t="s">
        <v>6</v>
      </c>
      <c r="E8" s="106">
        <v>60</v>
      </c>
      <c r="F8" s="106">
        <v>0</v>
      </c>
      <c r="G8" s="56">
        <v>7</v>
      </c>
      <c r="H8" s="60">
        <v>10.546999999999999</v>
      </c>
      <c r="I8" s="61">
        <v>10.546999999999999</v>
      </c>
      <c r="J8" s="61">
        <v>42.452999999999996</v>
      </c>
      <c r="K8" s="61">
        <v>23.452999999999996</v>
      </c>
      <c r="L8" s="62">
        <v>23.452999999999996</v>
      </c>
      <c r="M8" s="62">
        <v>18.999999999999996</v>
      </c>
    </row>
    <row r="9" spans="1:13" x14ac:dyDescent="0.25">
      <c r="A9" s="1"/>
      <c r="C9" s="46" t="s">
        <v>7</v>
      </c>
      <c r="E9" s="67">
        <v>96</v>
      </c>
      <c r="F9" s="67">
        <v>0</v>
      </c>
      <c r="G9" s="63">
        <v>3</v>
      </c>
      <c r="H9" s="64">
        <v>18.506999999999994</v>
      </c>
      <c r="I9" s="65">
        <v>18.506999999999994</v>
      </c>
      <c r="J9" s="65">
        <v>74.493000000000009</v>
      </c>
      <c r="K9" s="65">
        <v>38.493000000000009</v>
      </c>
      <c r="L9" s="66">
        <v>38.493000000000009</v>
      </c>
      <c r="M9" s="66">
        <v>36</v>
      </c>
    </row>
    <row r="10" spans="1:13" x14ac:dyDescent="0.25">
      <c r="A10" s="1"/>
      <c r="C10" s="46" t="s">
        <v>8</v>
      </c>
      <c r="E10" s="67">
        <v>139</v>
      </c>
      <c r="F10" s="67">
        <v>0</v>
      </c>
      <c r="G10" s="63">
        <v>0</v>
      </c>
      <c r="H10" s="67">
        <v>27.660999999999994</v>
      </c>
      <c r="I10" s="63">
        <v>27.660999999999994</v>
      </c>
      <c r="J10" s="63">
        <v>111.33900000000001</v>
      </c>
      <c r="K10" s="63">
        <v>54.339000000000013</v>
      </c>
      <c r="L10" s="68">
        <v>54.339000000000013</v>
      </c>
      <c r="M10" s="68">
        <v>57</v>
      </c>
    </row>
    <row r="11" spans="1:13" x14ac:dyDescent="0.25">
      <c r="A11" s="1"/>
      <c r="E11" s="67"/>
      <c r="F11" s="67"/>
      <c r="G11" s="63"/>
      <c r="H11" s="67"/>
      <c r="I11" s="63"/>
      <c r="J11" s="63"/>
      <c r="K11" s="63"/>
      <c r="L11" s="68"/>
      <c r="M11" s="68"/>
    </row>
    <row r="12" spans="1:13" x14ac:dyDescent="0.25">
      <c r="A12" s="1" t="s">
        <v>4</v>
      </c>
      <c r="E12" s="107"/>
      <c r="F12" s="107"/>
      <c r="G12" s="69"/>
      <c r="H12" s="70"/>
      <c r="I12" s="71"/>
      <c r="J12" s="71"/>
      <c r="K12" s="71"/>
      <c r="L12" s="72"/>
      <c r="M12" s="72"/>
    </row>
    <row r="13" spans="1:13" x14ac:dyDescent="0.25">
      <c r="A13" s="40" t="s">
        <v>9</v>
      </c>
      <c r="B13" s="73"/>
      <c r="C13" s="73"/>
      <c r="D13" s="73"/>
      <c r="E13" s="106"/>
      <c r="F13" s="109"/>
      <c r="G13" s="104"/>
      <c r="H13" s="57"/>
      <c r="I13" s="73"/>
      <c r="J13" s="73"/>
      <c r="K13" s="73"/>
      <c r="L13" s="58"/>
      <c r="M13" s="58"/>
    </row>
    <row r="14" spans="1:13" x14ac:dyDescent="0.25">
      <c r="A14" s="105"/>
      <c r="B14" s="48" t="s">
        <v>55</v>
      </c>
      <c r="C14" s="48"/>
      <c r="D14" s="48"/>
      <c r="E14" s="97"/>
      <c r="F14" s="97"/>
      <c r="G14" s="48"/>
      <c r="H14" s="97"/>
      <c r="I14" s="48"/>
      <c r="J14" s="48"/>
      <c r="K14" s="48"/>
      <c r="L14" s="90"/>
      <c r="M14" s="90"/>
    </row>
    <row r="15" spans="1:13" x14ac:dyDescent="0.25">
      <c r="A15" s="59"/>
      <c r="C15" s="46" t="s">
        <v>10</v>
      </c>
      <c r="E15" s="57"/>
      <c r="F15" s="57"/>
      <c r="G15" s="73">
        <v>1.4</v>
      </c>
      <c r="H15" s="57">
        <v>0.7</v>
      </c>
      <c r="I15" s="73">
        <v>1</v>
      </c>
      <c r="J15" s="73">
        <v>0.7</v>
      </c>
      <c r="K15" s="73">
        <v>0</v>
      </c>
      <c r="L15" s="58">
        <v>1</v>
      </c>
      <c r="M15" s="58"/>
    </row>
    <row r="16" spans="1:13" x14ac:dyDescent="0.25">
      <c r="A16" s="59"/>
      <c r="C16" s="46" t="s">
        <v>11</v>
      </c>
      <c r="E16" s="57"/>
      <c r="F16" s="57"/>
      <c r="G16" s="145">
        <v>135.95675543730002</v>
      </c>
      <c r="H16" s="146">
        <v>135.95675543730002</v>
      </c>
      <c r="I16" s="145">
        <v>135.95675543730002</v>
      </c>
      <c r="J16" s="145">
        <v>135.95675543730002</v>
      </c>
      <c r="K16" s="145">
        <v>135.95675543730002</v>
      </c>
      <c r="L16" s="145">
        <v>135.95675543730002</v>
      </c>
      <c r="M16" s="101"/>
    </row>
    <row r="17" spans="1:13" x14ac:dyDescent="0.25">
      <c r="A17" s="1"/>
      <c r="B17" s="46" t="s">
        <v>29</v>
      </c>
      <c r="E17" s="57"/>
      <c r="F17" s="57"/>
      <c r="G17" s="73"/>
      <c r="H17" s="57"/>
      <c r="I17" s="73"/>
      <c r="J17" s="73"/>
      <c r="K17" s="73"/>
      <c r="L17" s="73"/>
      <c r="M17" s="101"/>
    </row>
    <row r="18" spans="1:13" x14ac:dyDescent="0.25">
      <c r="A18" s="1"/>
      <c r="C18" s="46" t="s">
        <v>10</v>
      </c>
      <c r="E18" s="102"/>
      <c r="F18" s="57"/>
      <c r="G18" s="73">
        <v>0.1</v>
      </c>
      <c r="H18" s="57">
        <v>0.3</v>
      </c>
      <c r="I18" s="73">
        <v>0</v>
      </c>
      <c r="J18" s="73">
        <v>0.3</v>
      </c>
      <c r="K18" s="73">
        <v>0</v>
      </c>
      <c r="L18" s="73">
        <v>0</v>
      </c>
      <c r="M18" s="101"/>
    </row>
    <row r="19" spans="1:13" x14ac:dyDescent="0.25">
      <c r="A19" s="1"/>
      <c r="C19" s="46" t="s">
        <v>11</v>
      </c>
      <c r="E19" s="102"/>
      <c r="F19" s="57"/>
      <c r="G19" s="147">
        <v>572.93437185783</v>
      </c>
      <c r="H19" s="148">
        <v>572.93437185783</v>
      </c>
      <c r="I19" s="147">
        <v>572.93437185783</v>
      </c>
      <c r="J19" s="147">
        <v>498.99825747329999</v>
      </c>
      <c r="K19" s="147">
        <v>498.99825747329999</v>
      </c>
      <c r="L19" s="78">
        <v>572.93437185783</v>
      </c>
      <c r="M19" s="75"/>
    </row>
    <row r="20" spans="1:13" x14ac:dyDescent="0.25">
      <c r="A20" s="1"/>
      <c r="B20" s="46" t="s">
        <v>12</v>
      </c>
      <c r="E20" s="57"/>
      <c r="F20" s="57"/>
      <c r="G20" s="73"/>
      <c r="H20" s="57"/>
      <c r="I20" s="73"/>
      <c r="J20" s="73"/>
      <c r="K20" s="73"/>
      <c r="L20" s="58"/>
      <c r="M20" s="58"/>
    </row>
    <row r="21" spans="1:13" x14ac:dyDescent="0.25">
      <c r="A21" s="1"/>
      <c r="C21" s="46" t="s">
        <v>10</v>
      </c>
      <c r="E21" s="102"/>
      <c r="F21" s="57"/>
      <c r="G21" s="73">
        <v>0.3</v>
      </c>
      <c r="H21" s="57">
        <v>0.2</v>
      </c>
      <c r="I21" s="73">
        <v>0</v>
      </c>
      <c r="J21" s="73">
        <v>0.2</v>
      </c>
      <c r="K21" s="73">
        <v>0</v>
      </c>
      <c r="L21" s="58">
        <v>0</v>
      </c>
      <c r="M21" s="58"/>
    </row>
    <row r="22" spans="1:13" x14ac:dyDescent="0.25">
      <c r="A22" s="1"/>
      <c r="C22" s="46" t="s">
        <v>11</v>
      </c>
      <c r="E22" s="102"/>
      <c r="F22" s="96"/>
      <c r="G22" s="147">
        <v>658.82731349811002</v>
      </c>
      <c r="H22" s="148">
        <v>658.82731349811002</v>
      </c>
      <c r="I22" s="147">
        <v>658.82731349811002</v>
      </c>
      <c r="J22" s="147">
        <v>573.81733756287008</v>
      </c>
      <c r="K22" s="147">
        <v>573.81733756287008</v>
      </c>
      <c r="L22" s="78">
        <v>658.82731349811002</v>
      </c>
      <c r="M22" s="75"/>
    </row>
    <row r="23" spans="1:13" x14ac:dyDescent="0.25">
      <c r="A23" s="1"/>
      <c r="B23" s="46" t="s">
        <v>13</v>
      </c>
      <c r="E23" s="57"/>
      <c r="F23" s="57"/>
      <c r="G23" s="73"/>
      <c r="H23" s="57"/>
      <c r="I23" s="73"/>
      <c r="J23" s="73"/>
      <c r="K23" s="73"/>
      <c r="L23" s="58"/>
      <c r="M23" s="58"/>
    </row>
    <row r="24" spans="1:13" x14ac:dyDescent="0.25">
      <c r="A24" s="1"/>
      <c r="C24" s="46" t="s">
        <v>14</v>
      </c>
      <c r="E24" s="102"/>
      <c r="F24" s="57"/>
      <c r="G24" s="73">
        <v>0</v>
      </c>
      <c r="H24" s="57">
        <v>1</v>
      </c>
      <c r="I24" s="73">
        <v>0</v>
      </c>
      <c r="J24" s="73">
        <v>1</v>
      </c>
      <c r="K24" s="73">
        <v>1</v>
      </c>
      <c r="L24" s="58">
        <v>0</v>
      </c>
      <c r="M24" s="58"/>
    </row>
    <row r="25" spans="1:13" x14ac:dyDescent="0.25">
      <c r="A25" s="1"/>
      <c r="C25" s="46" t="s">
        <v>15</v>
      </c>
      <c r="E25" s="102"/>
      <c r="F25" s="57"/>
      <c r="G25" s="147">
        <v>0</v>
      </c>
      <c r="H25" s="148">
        <v>32759.99821533644</v>
      </c>
      <c r="I25" s="147">
        <v>0</v>
      </c>
      <c r="J25" s="147">
        <v>98277.29100664187</v>
      </c>
      <c r="K25" s="147">
        <v>0</v>
      </c>
      <c r="L25" s="78">
        <v>0</v>
      </c>
      <c r="M25" s="75"/>
    </row>
    <row r="26" spans="1:13" x14ac:dyDescent="0.25">
      <c r="A26" s="1"/>
      <c r="E26" s="57"/>
      <c r="F26" s="57"/>
      <c r="G26" s="147"/>
      <c r="H26" s="148"/>
      <c r="I26" s="147"/>
      <c r="J26" s="147"/>
      <c r="K26" s="147"/>
      <c r="L26" s="78"/>
      <c r="M26" s="58"/>
    </row>
    <row r="27" spans="1:13" x14ac:dyDescent="0.25">
      <c r="A27" s="1"/>
      <c r="D27" s="1" t="s">
        <v>64</v>
      </c>
      <c r="E27" s="102"/>
      <c r="F27" s="57"/>
      <c r="G27" s="150">
        <f t="shared" ref="G27:L27" si="0">G15*G16+G18*G19+G21*G22+G24*G25</f>
        <v>445.28108884743597</v>
      </c>
      <c r="H27" s="151">
        <f t="shared" si="0"/>
        <v>33158.81371839952</v>
      </c>
      <c r="I27" s="150">
        <f t="shared" si="0"/>
        <v>135.95675543730002</v>
      </c>
      <c r="J27" s="150">
        <f t="shared" si="0"/>
        <v>98636.923680202541</v>
      </c>
      <c r="K27" s="150">
        <f t="shared" si="0"/>
        <v>0</v>
      </c>
      <c r="L27" s="152">
        <f t="shared" si="0"/>
        <v>135.95675543730002</v>
      </c>
      <c r="M27" s="58"/>
    </row>
    <row r="28" spans="1:13" x14ac:dyDescent="0.25">
      <c r="A28" s="1"/>
      <c r="E28" s="102"/>
      <c r="F28" s="57"/>
      <c r="G28" s="74"/>
      <c r="H28" s="96"/>
      <c r="I28" s="74"/>
      <c r="J28" s="74"/>
      <c r="K28" s="74"/>
      <c r="L28" s="75"/>
      <c r="M28" s="75"/>
    </row>
    <row r="29" spans="1:13" x14ac:dyDescent="0.25">
      <c r="A29" s="136" t="s">
        <v>56</v>
      </c>
      <c r="B29" s="48"/>
      <c r="C29" s="48"/>
      <c r="D29" s="48"/>
      <c r="E29" s="103"/>
      <c r="F29" s="97"/>
      <c r="G29" s="48"/>
      <c r="H29" s="97"/>
      <c r="I29" s="48"/>
      <c r="J29" s="48"/>
      <c r="K29" s="48"/>
      <c r="L29" s="90"/>
      <c r="M29" s="90"/>
    </row>
    <row r="30" spans="1:13" x14ac:dyDescent="0.25">
      <c r="A30" s="1"/>
      <c r="C30" s="46" t="s">
        <v>16</v>
      </c>
      <c r="E30" s="102"/>
      <c r="F30" s="98">
        <v>0.44459599999999999</v>
      </c>
      <c r="G30" s="76">
        <v>0.458895</v>
      </c>
      <c r="H30" s="98">
        <v>0.43029200000000001</v>
      </c>
      <c r="I30" s="76">
        <v>0.43029200000000001</v>
      </c>
      <c r="J30" s="76">
        <v>0.43029200000000001</v>
      </c>
      <c r="K30" s="76">
        <v>0.43029200000000001</v>
      </c>
      <c r="L30" s="77">
        <v>0.43029200000000001</v>
      </c>
      <c r="M30" s="75"/>
    </row>
    <row r="31" spans="1:13" x14ac:dyDescent="0.25">
      <c r="A31" s="1"/>
      <c r="C31" s="46" t="s">
        <v>17</v>
      </c>
      <c r="E31" s="57"/>
      <c r="F31" s="98">
        <v>0.5</v>
      </c>
      <c r="G31" s="76">
        <v>1.6666666666666667</v>
      </c>
      <c r="H31" s="98">
        <v>6.4285714285714288</v>
      </c>
      <c r="I31" s="76">
        <v>4.2857142857142856</v>
      </c>
      <c r="J31" s="76">
        <v>5</v>
      </c>
      <c r="K31" s="76">
        <v>5</v>
      </c>
      <c r="L31" s="77">
        <v>30</v>
      </c>
      <c r="M31" s="58"/>
    </row>
    <row r="32" spans="1:13" x14ac:dyDescent="0.25">
      <c r="A32" s="1"/>
      <c r="C32" s="46" t="s">
        <v>18</v>
      </c>
      <c r="E32" s="57"/>
      <c r="F32" s="146">
        <v>254.28653453716606</v>
      </c>
      <c r="G32" s="145">
        <v>256.08906100113268</v>
      </c>
      <c r="H32" s="146">
        <v>262.73452001286489</v>
      </c>
      <c r="I32" s="145">
        <v>262.73452001286489</v>
      </c>
      <c r="J32" s="145">
        <v>262.73452001286489</v>
      </c>
      <c r="K32" s="145">
        <v>262.73452001286489</v>
      </c>
      <c r="L32" s="149">
        <v>257.7033718503879</v>
      </c>
      <c r="M32" s="58"/>
    </row>
    <row r="33" spans="1:14" x14ac:dyDescent="0.25">
      <c r="A33" s="1"/>
      <c r="E33" s="57"/>
      <c r="F33" s="57"/>
      <c r="G33" s="73"/>
      <c r="H33" s="57"/>
      <c r="I33" s="73"/>
      <c r="J33" s="73"/>
      <c r="K33" s="73"/>
      <c r="L33" s="58"/>
      <c r="M33" s="58"/>
    </row>
    <row r="34" spans="1:14" x14ac:dyDescent="0.25">
      <c r="A34" s="1"/>
      <c r="E34" s="57"/>
      <c r="F34" s="57"/>
      <c r="G34" s="73"/>
      <c r="H34" s="57"/>
      <c r="I34" s="73"/>
      <c r="J34" s="73"/>
      <c r="K34" s="73"/>
      <c r="L34" s="58"/>
      <c r="M34" s="58"/>
    </row>
    <row r="35" spans="1:14" x14ac:dyDescent="0.25">
      <c r="A35" s="136" t="s">
        <v>19</v>
      </c>
      <c r="B35" s="48"/>
      <c r="C35" s="48"/>
      <c r="D35" s="48"/>
      <c r="E35" s="97"/>
      <c r="F35" s="99"/>
      <c r="G35" s="91"/>
      <c r="H35" s="99"/>
      <c r="I35" s="91"/>
      <c r="J35" s="91"/>
      <c r="K35" s="91"/>
      <c r="L35" s="92"/>
      <c r="M35" s="93"/>
    </row>
    <row r="36" spans="1:14" x14ac:dyDescent="0.25">
      <c r="C36" s="46" t="s">
        <v>20</v>
      </c>
      <c r="E36" s="57"/>
      <c r="F36" s="57"/>
      <c r="G36" s="73"/>
      <c r="H36" s="57"/>
      <c r="I36" s="73"/>
      <c r="J36" s="73"/>
      <c r="K36" s="73"/>
      <c r="L36" s="58"/>
      <c r="M36" s="78">
        <v>1574064.9151784659</v>
      </c>
    </row>
    <row r="37" spans="1:14" x14ac:dyDescent="0.25">
      <c r="C37" s="46" t="s">
        <v>21</v>
      </c>
      <c r="E37" s="57"/>
      <c r="F37" s="96"/>
      <c r="G37" s="74"/>
      <c r="H37" s="96"/>
      <c r="I37" s="74"/>
      <c r="J37" s="74"/>
      <c r="K37" s="74"/>
      <c r="L37" s="75"/>
      <c r="M37" s="78">
        <v>8657357.0334815625</v>
      </c>
    </row>
    <row r="38" spans="1:14" ht="15.75" thickBot="1" x14ac:dyDescent="0.3">
      <c r="A38" s="84"/>
      <c r="B38" s="84"/>
      <c r="C38" s="84" t="s">
        <v>22</v>
      </c>
      <c r="D38" s="84"/>
      <c r="E38" s="100"/>
      <c r="F38" s="100"/>
      <c r="G38" s="84"/>
      <c r="H38" s="100"/>
      <c r="I38" s="84"/>
      <c r="J38" s="84"/>
      <c r="K38" s="84"/>
      <c r="L38" s="94"/>
      <c r="M38" s="95">
        <v>15740649.151784657</v>
      </c>
    </row>
    <row r="39" spans="1:14" ht="15.75" thickTop="1" x14ac:dyDescent="0.25">
      <c r="D39" s="73"/>
      <c r="E39" s="73"/>
      <c r="F39" s="73"/>
      <c r="G39" s="73"/>
      <c r="H39" s="73"/>
      <c r="I39" s="73"/>
      <c r="J39" s="73"/>
      <c r="K39" s="73"/>
      <c r="L39" s="73"/>
      <c r="M39" s="73"/>
      <c r="N39" s="9"/>
    </row>
    <row r="40" spans="1:14" x14ac:dyDescent="0.25">
      <c r="A40" s="46" t="s">
        <v>60</v>
      </c>
      <c r="B40" s="9"/>
      <c r="C40" s="9"/>
      <c r="D40" s="9"/>
      <c r="E40" s="9"/>
      <c r="F40" s="18"/>
      <c r="G40" s="18"/>
      <c r="H40" s="18"/>
      <c r="I40" s="18"/>
      <c r="J40" s="18"/>
    </row>
    <row r="41" spans="1:14" x14ac:dyDescent="0.25">
      <c r="D41" s="73"/>
      <c r="E41" s="73"/>
      <c r="F41" s="73"/>
      <c r="G41" s="73"/>
      <c r="H41" s="73"/>
      <c r="I41" s="73"/>
      <c r="J41" s="73"/>
      <c r="K41" s="73"/>
      <c r="L41" s="73"/>
      <c r="M41" s="73"/>
      <c r="N41" s="9"/>
    </row>
    <row r="42" spans="1:14" ht="45" customHeight="1" x14ac:dyDescent="0.25">
      <c r="A42" s="159" t="s">
        <v>50</v>
      </c>
      <c r="B42" s="159"/>
      <c r="C42" s="159"/>
      <c r="D42" s="159"/>
      <c r="E42" s="159"/>
      <c r="F42" s="159"/>
      <c r="G42" s="159"/>
      <c r="H42" s="159"/>
      <c r="I42" s="159"/>
      <c r="J42" s="159"/>
      <c r="K42" s="159"/>
      <c r="L42" s="159"/>
      <c r="M42"/>
    </row>
    <row r="43" spans="1:14" ht="35.1" customHeight="1" x14ac:dyDescent="0.25">
      <c r="A43" s="46" t="s">
        <v>49</v>
      </c>
      <c r="M43"/>
    </row>
    <row r="44" spans="1:14" x14ac:dyDescent="0.25">
      <c r="A44" s="56"/>
      <c r="B44" s="56"/>
      <c r="C44" s="56"/>
      <c r="D44" s="56"/>
      <c r="E44" s="56"/>
      <c r="F44" s="56"/>
      <c r="G44" s="56"/>
      <c r="H44" s="56"/>
      <c r="I44" s="56"/>
      <c r="J44" s="56"/>
    </row>
    <row r="45" spans="1:14" ht="15" customHeight="1" x14ac:dyDescent="0.25">
      <c r="A45" s="154" t="s">
        <v>38</v>
      </c>
      <c r="B45" s="154"/>
      <c r="C45" s="154"/>
      <c r="D45" s="154"/>
      <c r="E45" s="154"/>
      <c r="F45" s="154"/>
      <c r="G45" s="154"/>
      <c r="H45" s="154"/>
      <c r="I45" s="154"/>
      <c r="J45" s="154"/>
    </row>
    <row r="46" spans="1:14" ht="58.5" customHeight="1" x14ac:dyDescent="0.25">
      <c r="A46" s="5"/>
      <c r="B46" s="5"/>
      <c r="C46" s="153" t="s">
        <v>36</v>
      </c>
      <c r="D46" s="153"/>
      <c r="E46" s="153"/>
      <c r="F46" s="153"/>
      <c r="G46" s="153"/>
      <c r="H46" s="153"/>
      <c r="I46" s="153"/>
      <c r="J46" s="153"/>
    </row>
    <row r="47" spans="1:14" ht="58.5" customHeight="1" x14ac:dyDescent="0.25">
      <c r="A47"/>
      <c r="B47"/>
      <c r="C47" s="153" t="s">
        <v>37</v>
      </c>
      <c r="D47" s="153"/>
      <c r="E47" s="153"/>
      <c r="F47" s="153"/>
      <c r="G47" s="153"/>
      <c r="H47" s="153"/>
      <c r="I47" s="153"/>
      <c r="J47" s="153"/>
    </row>
    <row r="48" spans="1:14" x14ac:dyDescent="0.25">
      <c r="A48" s="9"/>
      <c r="B48" s="9"/>
      <c r="C48" s="9"/>
      <c r="D48" s="9"/>
      <c r="E48" s="9"/>
      <c r="F48" s="9"/>
      <c r="G48" s="9"/>
      <c r="H48" s="27"/>
      <c r="I48" s="27"/>
      <c r="J48" s="27"/>
    </row>
  </sheetData>
  <mergeCells count="6">
    <mergeCell ref="C47:J47"/>
    <mergeCell ref="F4:G4"/>
    <mergeCell ref="H4:L4"/>
    <mergeCell ref="A45:J45"/>
    <mergeCell ref="C46:J46"/>
    <mergeCell ref="A42:L42"/>
  </mergeCells>
  <pageMargins left="0.7" right="0.7" top="0.75" bottom="0.75" header="0.3" footer="0.3"/>
  <pageSetup scale="69"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Read Me</vt:lpstr>
      <vt:lpstr>Vibrio vulnificus mean COI</vt:lpstr>
      <vt:lpstr>low</vt:lpstr>
      <vt:lpstr> high</vt:lpstr>
      <vt:lpstr>Vibrio vulnificus Assumptions</vt:lpstr>
      <vt:lpstr>'Vibrio vulnificus Assumptions'!Print_Area</vt:lpstr>
      <vt:lpstr>'Vibrio vulnificus mean COI'!Print_Area</vt:lpstr>
    </vt:vector>
  </TitlesOfParts>
  <Company>FSIS USDA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of foodborne illness estimates for Vibrio vulnificus</dc:title>
  <dc:subject>agricultural economics</dc:subject>
  <dc:creator>Sandra Hoffmann</dc:creator>
  <cp:keywords>Vibrio vulnificus, V. vulnificus, foodborne illness, foodborne illnesses, cost estimates, disease outcomes, foodborne infections, outpatient expenditures, inpatient expenditures, medical care, medical costs, lost wages</cp:keywords>
  <cp:lastModifiedBy>WIN31TONT40</cp:lastModifiedBy>
  <cp:lastPrinted>2014-07-21T19:02:50Z</cp:lastPrinted>
  <dcterms:created xsi:type="dcterms:W3CDTF">2014-04-15T17:18:14Z</dcterms:created>
  <dcterms:modified xsi:type="dcterms:W3CDTF">2014-10-07T13:12:55Z</dcterms:modified>
</cp:coreProperties>
</file>