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720" windowWidth="17415" windowHeight="8730" activeTab="1"/>
  </bookViews>
  <sheets>
    <sheet name="Read Me" sheetId="9" r:id="rId1"/>
    <sheet name="Vibrio vulnificus mean COI" sheetId="5" r:id="rId2"/>
    <sheet name="low" sheetId="8" r:id="rId3"/>
    <sheet name=" high" sheetId="7" r:id="rId4"/>
    <sheet name="Vibrio vulnificus Assumptions" sheetId="4" r:id="rId5"/>
  </sheets>
  <definedNames>
    <definedName name="_xlnm.Print_Area" localSheetId="4">'Vibrio vulnificus Assumptions'!$A$1:$M$46</definedName>
    <definedName name="_xlnm.Print_Area" localSheetId="1">'Vibrio vulnificus mean COI'!$A$1:$M$37</definedName>
  </definedNames>
  <calcPr calcId="145621"/>
</workbook>
</file>

<file path=xl/calcChain.xml><?xml version="1.0" encoding="utf-8"?>
<calcChain xmlns="http://schemas.openxmlformats.org/spreadsheetml/2006/main">
  <c r="F19" i="7" l="1"/>
  <c r="F19" i="8"/>
  <c r="F19" i="5" l="1"/>
  <c r="I10" i="5"/>
  <c r="I11" i="5"/>
  <c r="I12" i="5"/>
  <c r="K12" i="5"/>
  <c r="K11" i="5"/>
  <c r="K10" i="5"/>
  <c r="K9" i="5"/>
  <c r="J9" i="5"/>
  <c r="K13" i="5" l="1"/>
  <c r="G9" i="7"/>
  <c r="H9" i="7"/>
  <c r="I9" i="7"/>
  <c r="J9" i="7"/>
  <c r="K9" i="7"/>
  <c r="L9" i="7"/>
  <c r="G10" i="7"/>
  <c r="H10" i="7"/>
  <c r="I10" i="7"/>
  <c r="J10" i="7"/>
  <c r="K10" i="7"/>
  <c r="L10" i="7"/>
  <c r="M15" i="7" l="1"/>
  <c r="M19" i="7" s="1"/>
  <c r="M15" i="8"/>
  <c r="M19" i="8" s="1"/>
  <c r="L17" i="8" l="1"/>
  <c r="K17" i="8"/>
  <c r="J17" i="8"/>
  <c r="I17" i="8"/>
  <c r="H17" i="8"/>
  <c r="G17" i="8"/>
  <c r="L12" i="8"/>
  <c r="K12" i="8"/>
  <c r="J12" i="8"/>
  <c r="H12" i="8"/>
  <c r="L11" i="8"/>
  <c r="K11" i="8"/>
  <c r="J11" i="8"/>
  <c r="I11" i="8"/>
  <c r="H11" i="8"/>
  <c r="G11" i="8"/>
  <c r="L10" i="8"/>
  <c r="K10" i="8"/>
  <c r="J10" i="8"/>
  <c r="I10" i="8"/>
  <c r="H10" i="8"/>
  <c r="G10" i="8"/>
  <c r="L9" i="8"/>
  <c r="K9" i="8"/>
  <c r="J9" i="8"/>
  <c r="I9" i="8"/>
  <c r="H9" i="8"/>
  <c r="G9" i="8"/>
  <c r="E6" i="8"/>
  <c r="L17" i="7"/>
  <c r="K17" i="7"/>
  <c r="J17" i="7"/>
  <c r="I17" i="7"/>
  <c r="H17" i="7"/>
  <c r="G17" i="7"/>
  <c r="L12" i="7"/>
  <c r="K12" i="7"/>
  <c r="J12" i="7"/>
  <c r="H12" i="7"/>
  <c r="L11" i="7"/>
  <c r="K11" i="7"/>
  <c r="J11" i="7"/>
  <c r="I11" i="7"/>
  <c r="I13" i="7" s="1"/>
  <c r="H11" i="7"/>
  <c r="G11" i="7"/>
  <c r="G13" i="7" s="1"/>
  <c r="E6" i="7"/>
  <c r="L13" i="7" l="1"/>
  <c r="L19" i="7" s="1"/>
  <c r="J13" i="7"/>
  <c r="J19" i="7" s="1"/>
  <c r="K13" i="7"/>
  <c r="K19" i="7" s="1"/>
  <c r="I19" i="7"/>
  <c r="I13" i="8"/>
  <c r="I19" i="8" s="1"/>
  <c r="L13" i="8"/>
  <c r="L19" i="8" s="1"/>
  <c r="G19" i="7"/>
  <c r="H13" i="8"/>
  <c r="H19" i="8" s="1"/>
  <c r="H13" i="7"/>
  <c r="H19" i="7" s="1"/>
  <c r="G13" i="8"/>
  <c r="G19" i="8" s="1"/>
  <c r="K13" i="8"/>
  <c r="K19" i="8" s="1"/>
  <c r="J13" i="8"/>
  <c r="J19" i="8" s="1"/>
  <c r="E21" i="8" l="1"/>
  <c r="E21" i="7"/>
  <c r="K17" i="5"/>
  <c r="K19" i="5" s="1"/>
  <c r="L17" i="5"/>
  <c r="G17" i="5"/>
  <c r="H17" i="5"/>
  <c r="I17" i="5"/>
  <c r="J17" i="5"/>
  <c r="E6" i="5" l="1"/>
  <c r="L27" i="4" l="1"/>
  <c r="M15" i="5"/>
  <c r="M19" i="5" s="1"/>
  <c r="G27" i="4"/>
  <c r="H27" i="4"/>
  <c r="I27" i="4"/>
  <c r="J27" i="4"/>
  <c r="K27" i="4"/>
  <c r="L9" i="5" l="1"/>
  <c r="L13" i="5" s="1"/>
  <c r="L19" i="5" s="1"/>
  <c r="H9" i="5" l="1"/>
  <c r="I9" i="5"/>
  <c r="I13" i="5" s="1"/>
  <c r="I19" i="5" s="1"/>
  <c r="H10" i="5"/>
  <c r="J10" i="5"/>
  <c r="H11" i="5"/>
  <c r="J11" i="5"/>
  <c r="H12" i="5"/>
  <c r="J12" i="5"/>
  <c r="G11" i="5"/>
  <c r="G10" i="5"/>
  <c r="G9" i="5"/>
  <c r="H13" i="5" l="1"/>
  <c r="H19" i="5" s="1"/>
  <c r="J13" i="5"/>
  <c r="J19" i="5" s="1"/>
  <c r="G13" i="5"/>
  <c r="G19" i="5" s="1"/>
  <c r="E21" i="5" l="1"/>
</calcChain>
</file>

<file path=xl/sharedStrings.xml><?xml version="1.0" encoding="utf-8"?>
<sst xmlns="http://schemas.openxmlformats.org/spreadsheetml/2006/main" count="158" uniqueCount="66">
  <si>
    <t>Hospitalized with sepsis in ICU</t>
  </si>
  <si>
    <t>Hospitalized - post-ICU</t>
  </si>
  <si>
    <t>Post-hospitalization recovery following sepsis</t>
  </si>
  <si>
    <t>Death</t>
  </si>
  <si>
    <t>Cost component</t>
  </si>
  <si>
    <t>Number of cases</t>
  </si>
  <si>
    <t>low</t>
  </si>
  <si>
    <t>mean</t>
  </si>
  <si>
    <t>high</t>
  </si>
  <si>
    <t>Medical</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</si>
  <si>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</si>
  <si>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</si>
  <si>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</si>
  <si>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</si>
  <si>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</si>
  <si>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</si>
  <si>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</si>
  <si>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</si>
  <si>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</si>
  <si>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</si>
  <si>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</si>
  <si>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</si>
  <si>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</si>
  <si>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 xml:space="preserve">Total </t>
  </si>
  <si>
    <t>Hospitalized - post-ICU (sepsis)</t>
  </si>
  <si>
    <t>Hospitalized</t>
  </si>
  <si>
    <t>Low estimate, 2013</t>
  </si>
  <si>
    <t>Mortality</t>
  </si>
  <si>
    <t>Physicians office visits</t>
  </si>
  <si>
    <t>Emergency room visits</t>
  </si>
  <si>
    <t>Total medical costs</t>
  </si>
  <si>
    <t>Total costs by outcome</t>
  </si>
  <si>
    <t>High estimates, 2013</t>
  </si>
  <si>
    <t>Mean estimates, 2013</t>
  </si>
  <si>
    <r>
      <t>Hospitalized  without sepsis</t>
    </r>
    <r>
      <rPr>
        <b/>
        <vertAlign val="superscript"/>
        <sz val="11"/>
        <color theme="1"/>
        <rFont val="Calibri"/>
        <family val="2"/>
        <scheme val="minor"/>
      </rPr>
      <t>1</t>
    </r>
  </si>
  <si>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</si>
  <si>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</si>
  <si>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</si>
  <si>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</si>
  <si>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Per Case Assumptions, 2013 (in 2013 dollars)</t>
  </si>
  <si>
    <r>
      <rPr>
        <b/>
        <sz val="11"/>
        <color theme="1"/>
        <rFont val="Calibri"/>
        <family val="2"/>
        <scheme val="minor"/>
      </rPr>
      <t>Cost of foodborne illness estimates for</t>
    </r>
    <r>
      <rPr>
        <b/>
        <i/>
        <sz val="11"/>
        <color theme="1"/>
        <rFont val="Calibri"/>
        <family val="2"/>
        <scheme val="minor"/>
      </rPr>
      <t xml:space="preserve"> Vibrio vulnificus </t>
    </r>
  </si>
  <si>
    <r>
      <t>Low, Mean, and High Estimates of the Annual Cost of Foodborne Illnesses Caused by</t>
    </r>
    <r>
      <rPr>
        <b/>
        <i/>
        <sz val="11"/>
        <color theme="1"/>
        <rFont val="Calibri"/>
        <family val="2"/>
        <scheme val="minor"/>
      </rPr>
      <t xml:space="preserve"> Vibrio vulnificus</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</si>
  <si>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</si>
  <si>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 </t>
    </r>
  </si>
  <si>
    <t>Didn't visit physician; recovered</t>
  </si>
  <si>
    <t>Visited physician; recovered</t>
  </si>
  <si>
    <r>
      <t xml:space="preserve">This Excel file reports the USDA Economic Research Service estimates of the annual cost of foodborne illnesses for </t>
    </r>
    <r>
      <rPr>
        <i/>
        <sz val="11"/>
        <color theme="1"/>
        <rFont val="Calibri"/>
        <family val="2"/>
        <scheme val="minor"/>
      </rPr>
      <t>Vibrio vulnificus</t>
    </r>
    <r>
      <rPr>
        <sz val="11"/>
        <color theme="1"/>
        <rFont val="Calibri"/>
        <family val="2"/>
        <scheme val="minor"/>
      </rPr>
      <t xml:space="preserve"> in the U.S.</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</si>
  <si>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</si>
  <si>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</si>
  <si>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Citation: Economic Research Service (ERS), U.S. Department of Agriculture (USDA). Cost Estimates of Foodborne Illnesses. http://ers.usda.gov/data-products/cost-estimates-of-foodborne-illnesses.aspx.</t>
  </si>
  <si>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</si>
  <si>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ERS's mean estimate of the total annual cost of foodborne illness from Vibrio vulnificus in 2013 dollars is $319,850,293.</t>
  </si>
  <si>
    <r>
      <t>Health outcome</t>
    </r>
    <r>
      <rPr>
        <b/>
        <sz val="11"/>
        <color theme="1"/>
        <rFont val="Calibri"/>
        <family val="2"/>
        <scheme val="minor"/>
      </rPr>
      <t>s</t>
    </r>
  </si>
  <si>
    <t>Cases by outcome</t>
  </si>
  <si>
    <t>Medical costs</t>
  </si>
  <si>
    <t>Physician office visits</t>
  </si>
  <si>
    <t>Productivity loss, nonfatal cases</t>
  </si>
  <si>
    <t>Total cost of illness</t>
  </si>
  <si>
    <t>Not hospitalized</t>
  </si>
  <si>
    <t>Post-hospitalization recovery (non-sepsis)</t>
  </si>
  <si>
    <t>1. Sepsis is a severe blood infection that can lead to organ failure and death.</t>
  </si>
  <si>
    <t>ERS's low estimate of the total annual cost of foodborne illness from Vibrio vulnificus in 2013 dollars is $169,164,103.</t>
  </si>
  <si>
    <t>ERS's high estimate of the total annual cost of foodborne illness from Vibrio vulnificus in 2013 dollars is $505,687,764.</t>
  </si>
  <si>
    <t>Health outcomes</t>
  </si>
  <si>
    <t>Total cost per case</t>
  </si>
  <si>
    <t>Total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</si>
</sst>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18"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1"/>
      <color theme="1"/>
      <name val="Calibri"/>
      <family val="2"/>
      <scheme val="minor"/>
    </font>
    <font>
      <sz val="9"/>
      <color theme="1"/>
      <name val="Calibri"/>
      <family val="2"/>
      <scheme val="minor"/>
    </font>
    <font>
      <sz val="12"/>
      <color theme="1"/>
      <name val="Calibri"/>
      <family val="2"/>
      <scheme val="minor"/>
    </font>
    <font>
      <sz val="11"/>
      <name val="Arial"/>
      <family val="2"/>
    </font>
    <font>
      <i/>
      <u/>
      <sz val="11"/>
      <color theme="1"/>
      <name val="Calibri"/>
      <family val="2"/>
      <scheme val="minor"/>
    </font>
    <font>
      <b/>
      <i/>
      <sz val="11"/>
      <color theme="1"/>
      <name val="Calibri"/>
      <family val="2"/>
      <scheme val="minor"/>
    </font>
    <font>
      <b/>
      <sz val="12"/>
      <color theme="1"/>
      <name val="Calibri"/>
      <family val="2"/>
      <scheme val="minor"/>
    </font>
    <font>
      <b/>
      <vertAlign val="superscript"/>
      <sz val="11"/>
      <color theme="1"/>
      <name val="Calibri"/>
      <family val="2"/>
      <scheme val="minor"/>
    </font>
    <font>
      <b/>
      <sz val="10"/>
      <name val="Arial"/>
      <family val="2"/>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b/>
      <sz val="9"/>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0">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60">
    <xf numFmtId="0" fontId="0" fillId="0" borderId="0" xfId="0"/>
    <xf numFmtId="0" fontId="1" fillId="0" borderId="0" xfId="0" applyFont="1"/>
    <xf numFmtId="0" fontId="0" fillId="0" borderId="0" xfId="0" applyAlignment="1">
      <alignment wrapText="1"/>
    </xf>
    <xf numFmtId="0" fontId="2" fillId="0" borderId="0" xfId="1" applyFill="1" applyBorder="1" applyAlignment="1">
      <alignment wrapText="1"/>
    </xf>
    <xf numFmtId="0" fontId="2" fillId="0" borderId="0" xfId="1" applyFont="1" applyFill="1" applyBorder="1" applyAlignment="1">
      <alignment wrapText="1"/>
    </xf>
    <xf numFmtId="0" fontId="0" fillId="0" borderId="0" xfId="0" applyFill="1"/>
    <xf numFmtId="165" fontId="0" fillId="0" borderId="0" xfId="0" applyNumberFormat="1"/>
    <xf numFmtId="0" fontId="0" fillId="0" borderId="1" xfId="0" applyBorder="1"/>
    <xf numFmtId="1" fontId="0" fillId="0" borderId="0" xfId="0" applyNumberFormat="1"/>
    <xf numFmtId="0" fontId="0" fillId="0" borderId="0" xfId="0" applyBorder="1"/>
    <xf numFmtId="0" fontId="0" fillId="0" borderId="2" xfId="0" applyBorder="1"/>
    <xf numFmtId="0" fontId="0" fillId="0" borderId="3" xfId="0" applyBorder="1"/>
    <xf numFmtId="0" fontId="0" fillId="0" borderId="8" xfId="0" applyBorder="1"/>
    <xf numFmtId="0" fontId="0" fillId="0" borderId="9" xfId="0" applyBorder="1"/>
    <xf numFmtId="0" fontId="0" fillId="0" borderId="12" xfId="0" applyBorder="1"/>
    <xf numFmtId="166" fontId="0" fillId="0" borderId="8" xfId="9" applyNumberFormat="1" applyFont="1" applyBorder="1"/>
    <xf numFmtId="166" fontId="0" fillId="0" borderId="0" xfId="9" applyNumberFormat="1" applyFont="1" applyBorder="1"/>
    <xf numFmtId="0" fontId="0" fillId="0" borderId="10" xfId="0" applyBorder="1"/>
    <xf numFmtId="10" fontId="0" fillId="0" borderId="0" xfId="0" applyNumberFormat="1" applyBorder="1"/>
    <xf numFmtId="165" fontId="0" fillId="0" borderId="9" xfId="0" applyNumberFormat="1" applyBorder="1"/>
    <xf numFmtId="165" fontId="0" fillId="0" borderId="0" xfId="0" applyNumberFormat="1" applyBorder="1"/>
    <xf numFmtId="165" fontId="0" fillId="0" borderId="8" xfId="0" applyNumberFormat="1" applyBorder="1"/>
    <xf numFmtId="165" fontId="0" fillId="0" borderId="12" xfId="0" applyNumberFormat="1" applyBorder="1"/>
    <xf numFmtId="165" fontId="0" fillId="0" borderId="14" xfId="0" applyNumberFormat="1" applyBorder="1"/>
    <xf numFmtId="165" fontId="0" fillId="0" borderId="1" xfId="0" applyNumberFormat="1" applyBorder="1"/>
    <xf numFmtId="0" fontId="0" fillId="0" borderId="6" xfId="0" applyBorder="1"/>
    <xf numFmtId="0" fontId="0" fillId="0" borderId="12" xfId="0" applyBorder="1" applyAlignment="1">
      <alignment horizontal="center"/>
    </xf>
    <xf numFmtId="1" fontId="0" fillId="0" borderId="0" xfId="0" applyNumberFormat="1" applyBorder="1"/>
    <xf numFmtId="165" fontId="0" fillId="0" borderId="13" xfId="0" applyNumberFormat="1" applyBorder="1"/>
    <xf numFmtId="165" fontId="0" fillId="0" borderId="15" xfId="0" applyNumberFormat="1" applyBorder="1"/>
    <xf numFmtId="165" fontId="0" fillId="0" borderId="0" xfId="0" applyNumberFormat="1" applyFill="1" applyBorder="1"/>
    <xf numFmtId="1" fontId="0" fillId="0" borderId="8" xfId="0" applyNumberFormat="1" applyBorder="1"/>
    <xf numFmtId="0" fontId="0" fillId="0" borderId="12" xfId="0" applyFill="1" applyBorder="1"/>
    <xf numFmtId="165" fontId="0" fillId="0" borderId="2" xfId="0" applyNumberFormat="1" applyBorder="1"/>
    <xf numFmtId="1" fontId="0" fillId="0" borderId="12" xfId="0" applyNumberFormat="1" applyBorder="1"/>
    <xf numFmtId="165" fontId="0" fillId="0" borderId="0" xfId="0" quotePrefix="1" applyNumberFormat="1" applyBorder="1"/>
    <xf numFmtId="165" fontId="0" fillId="0" borderId="3" xfId="0" applyNumberFormat="1" applyBorder="1"/>
    <xf numFmtId="166" fontId="0" fillId="0" borderId="8" xfId="9" applyNumberFormat="1" applyFont="1" applyBorder="1" applyAlignment="1">
      <alignment horizontal="center"/>
    </xf>
    <xf numFmtId="165" fontId="0" fillId="0" borderId="1" xfId="0" quotePrefix="1" applyNumberFormat="1" applyBorder="1"/>
    <xf numFmtId="165" fontId="0" fillId="0" borderId="1" xfId="0" applyNumberFormat="1" applyFill="1" applyBorder="1"/>
    <xf numFmtId="0" fontId="1" fillId="0" borderId="0" xfId="0" applyFont="1" applyBorder="1"/>
    <xf numFmtId="3" fontId="6" fillId="0" borderId="8" xfId="0" applyNumberFormat="1" applyFont="1" applyBorder="1"/>
    <xf numFmtId="3" fontId="6" fillId="0" borderId="0" xfId="0" applyNumberFormat="1" applyFont="1" applyBorder="1"/>
    <xf numFmtId="3" fontId="6" fillId="0" borderId="9" xfId="0" applyNumberFormat="1" applyFont="1" applyBorder="1"/>
    <xf numFmtId="3" fontId="0" fillId="0" borderId="0" xfId="0" applyNumberFormat="1"/>
    <xf numFmtId="3" fontId="6" fillId="0" borderId="0" xfId="0" applyNumberFormat="1" applyFont="1" applyFill="1"/>
    <xf numFmtId="0" fontId="0" fillId="0" borderId="0" xfId="0" applyFont="1"/>
    <xf numFmtId="0" fontId="0" fillId="0" borderId="0" xfId="0" applyFont="1" applyAlignment="1">
      <alignment wrapText="1"/>
    </xf>
    <xf numFmtId="0" fontId="0" fillId="0" borderId="2" xfId="0" applyFont="1" applyBorder="1"/>
    <xf numFmtId="0" fontId="1" fillId="0" borderId="6" xfId="0" applyFont="1" applyBorder="1" applyAlignment="1"/>
    <xf numFmtId="0" fontId="0" fillId="0" borderId="4" xfId="0" applyFont="1" applyBorder="1" applyAlignment="1">
      <alignment wrapText="1"/>
    </xf>
    <xf numFmtId="0" fontId="0" fillId="0" borderId="7" xfId="0" applyFont="1" applyBorder="1" applyAlignment="1">
      <alignment wrapText="1"/>
    </xf>
    <xf numFmtId="1" fontId="0" fillId="0" borderId="5" xfId="0" applyNumberFormat="1" applyFont="1" applyFill="1" applyBorder="1" applyAlignment="1">
      <alignment wrapText="1"/>
    </xf>
    <xf numFmtId="0" fontId="0" fillId="0" borderId="5" xfId="0" applyFont="1" applyFill="1" applyBorder="1" applyAlignment="1">
      <alignment wrapText="1"/>
    </xf>
    <xf numFmtId="0" fontId="7" fillId="0" borderId="5" xfId="1" applyFont="1" applyFill="1" applyBorder="1" applyAlignment="1">
      <alignment wrapText="1"/>
    </xf>
    <xf numFmtId="0" fontId="7" fillId="0" borderId="7" xfId="1" applyFont="1" applyFill="1" applyBorder="1" applyAlignment="1">
      <alignment wrapText="1"/>
    </xf>
    <xf numFmtId="0" fontId="0" fillId="0" borderId="0" xfId="0" applyFont="1" applyFill="1"/>
    <xf numFmtId="0" fontId="0" fillId="0" borderId="8" xfId="0" applyFont="1" applyBorder="1"/>
    <xf numFmtId="0" fontId="0" fillId="0" borderId="9" xfId="0" applyFont="1" applyBorder="1"/>
    <xf numFmtId="0" fontId="1" fillId="0" borderId="0" xfId="0" applyFont="1" applyAlignment="1"/>
    <xf numFmtId="1" fontId="0" fillId="0" borderId="8" xfId="0" applyNumberFormat="1" applyFont="1" applyBorder="1"/>
    <xf numFmtId="1" fontId="0" fillId="0" borderId="0" xfId="0" applyNumberFormat="1" applyFont="1"/>
    <xf numFmtId="1" fontId="0" fillId="0" borderId="9" xfId="0" applyNumberFormat="1" applyFont="1" applyBorder="1"/>
    <xf numFmtId="3" fontId="0" fillId="0" borderId="0" xfId="0" applyNumberFormat="1" applyFont="1" applyFill="1"/>
    <xf numFmtId="3" fontId="0" fillId="0" borderId="8" xfId="0" applyNumberFormat="1" applyFont="1" applyBorder="1"/>
    <xf numFmtId="3" fontId="0" fillId="0" borderId="0" xfId="0" applyNumberFormat="1" applyFont="1"/>
    <xf numFmtId="3" fontId="0" fillId="0" borderId="9" xfId="0" applyNumberFormat="1" applyFont="1" applyBorder="1"/>
    <xf numFmtId="3" fontId="0" fillId="0" borderId="8" xfId="0" applyNumberFormat="1" applyFont="1" applyFill="1" applyBorder="1"/>
    <xf numFmtId="3" fontId="0" fillId="0" borderId="9" xfId="0" applyNumberFormat="1" applyFont="1" applyFill="1" applyBorder="1"/>
    <xf numFmtId="4" fontId="0" fillId="0" borderId="0" xfId="0" applyNumberFormat="1" applyFont="1" applyFill="1"/>
    <xf numFmtId="4" fontId="0" fillId="0" borderId="8" xfId="0" applyNumberFormat="1" applyFont="1" applyBorder="1"/>
    <xf numFmtId="4" fontId="0" fillId="0" borderId="0" xfId="0" applyNumberFormat="1" applyFont="1"/>
    <xf numFmtId="4" fontId="0" fillId="0" borderId="9" xfId="0" applyNumberFormat="1" applyFont="1" applyBorder="1"/>
    <xf numFmtId="0" fontId="0" fillId="0" borderId="0" xfId="0" applyFont="1" applyBorder="1"/>
    <xf numFmtId="164" fontId="0" fillId="0" borderId="0" xfId="0" applyNumberFormat="1" applyFont="1" applyBorder="1"/>
    <xf numFmtId="164" fontId="0" fillId="0" borderId="9" xfId="0" applyNumberFormat="1" applyFont="1" applyBorder="1"/>
    <xf numFmtId="2" fontId="0" fillId="0" borderId="0" xfId="0" applyNumberFormat="1" applyFont="1" applyBorder="1"/>
    <xf numFmtId="2" fontId="0" fillId="0" borderId="9" xfId="0" applyNumberFormat="1" applyFont="1" applyBorder="1"/>
    <xf numFmtId="165" fontId="0" fillId="0" borderId="9" xfId="0" applyNumberFormat="1" applyFont="1" applyBorder="1"/>
    <xf numFmtId="0" fontId="0" fillId="0" borderId="0" xfId="0" applyFill="1" applyBorder="1"/>
    <xf numFmtId="0" fontId="0" fillId="0" borderId="9" xfId="0" applyFill="1" applyBorder="1"/>
    <xf numFmtId="0" fontId="0" fillId="0" borderId="0" xfId="0" applyBorder="1" applyAlignment="1">
      <alignment wrapText="1"/>
    </xf>
    <xf numFmtId="165" fontId="0" fillId="0" borderId="10" xfId="0" applyNumberFormat="1" applyBorder="1"/>
    <xf numFmtId="1" fontId="0" fillId="0" borderId="9" xfId="0" applyNumberFormat="1" applyBorder="1"/>
    <xf numFmtId="0" fontId="0" fillId="0" borderId="17" xfId="0" applyFont="1" applyBorder="1"/>
    <xf numFmtId="0" fontId="0" fillId="0" borderId="17" xfId="0" applyBorder="1"/>
    <xf numFmtId="165" fontId="0" fillId="0" borderId="17" xfId="0" applyNumberFormat="1" applyBorder="1"/>
    <xf numFmtId="165" fontId="0" fillId="0" borderId="17" xfId="0" applyNumberFormat="1" applyFill="1" applyBorder="1"/>
    <xf numFmtId="0" fontId="0" fillId="0" borderId="16" xfId="0" applyBorder="1"/>
    <xf numFmtId="0" fontId="0" fillId="0" borderId="11" xfId="0" applyFont="1" applyBorder="1" applyAlignment="1">
      <alignment wrapText="1"/>
    </xf>
    <xf numFmtId="0" fontId="0" fillId="0" borderId="14" xfId="0" applyFont="1" applyBorder="1"/>
    <xf numFmtId="164" fontId="0" fillId="0" borderId="2" xfId="0" applyNumberFormat="1" applyFont="1" applyBorder="1"/>
    <xf numFmtId="164" fontId="0" fillId="0" borderId="14" xfId="0" applyNumberFormat="1" applyFont="1" applyBorder="1"/>
    <xf numFmtId="164" fontId="0" fillId="0" borderId="3" xfId="0" applyNumberFormat="1" applyFont="1" applyBorder="1"/>
    <xf numFmtId="0" fontId="0" fillId="0" borderId="16" xfId="0" applyFont="1" applyBorder="1"/>
    <xf numFmtId="165" fontId="0" fillId="0" borderId="16" xfId="0" applyNumberFormat="1" applyFont="1" applyBorder="1"/>
    <xf numFmtId="164" fontId="0" fillId="0" borderId="8" xfId="0" applyNumberFormat="1" applyFont="1" applyBorder="1"/>
    <xf numFmtId="0" fontId="0" fillId="0" borderId="10" xfId="0" applyFont="1" applyBorder="1"/>
    <xf numFmtId="2" fontId="0" fillId="0" borderId="8" xfId="0" applyNumberFormat="1" applyFont="1" applyBorder="1"/>
    <xf numFmtId="164" fontId="0" fillId="0" borderId="10" xfId="0" applyNumberFormat="1" applyFont="1" applyBorder="1"/>
    <xf numFmtId="0" fontId="0" fillId="0" borderId="19" xfId="0" applyFont="1" applyBorder="1"/>
    <xf numFmtId="0" fontId="0" fillId="0" borderId="12" xfId="0" applyFont="1" applyBorder="1"/>
    <xf numFmtId="0" fontId="0" fillId="0" borderId="8" xfId="0" quotePrefix="1" applyFont="1" applyBorder="1"/>
    <xf numFmtId="0" fontId="0" fillId="0" borderId="10" xfId="0" quotePrefix="1" applyFont="1" applyBorder="1"/>
    <xf numFmtId="0" fontId="0" fillId="0" borderId="0" xfId="0" applyFont="1" applyFill="1" applyBorder="1"/>
    <xf numFmtId="0" fontId="1" fillId="0" borderId="2" xfId="0" applyFont="1" applyBorder="1" applyAlignment="1"/>
    <xf numFmtId="0" fontId="0" fillId="0" borderId="8" xfId="0" applyFont="1" applyFill="1" applyBorder="1"/>
    <xf numFmtId="4" fontId="0" fillId="0" borderId="8" xfId="0" applyNumberFormat="1" applyFont="1" applyFill="1" applyBorder="1"/>
    <xf numFmtId="1" fontId="0" fillId="0" borderId="10" xfId="0" applyNumberFormat="1" applyFont="1" applyFill="1" applyBorder="1"/>
    <xf numFmtId="1" fontId="0" fillId="0" borderId="13" xfId="0" applyNumberFormat="1" applyFont="1" applyFill="1" applyBorder="1"/>
    <xf numFmtId="0" fontId="0" fillId="0" borderId="3" xfId="0" applyFont="1" applyFill="1" applyBorder="1"/>
    <xf numFmtId="4" fontId="5" fillId="0" borderId="0" xfId="0" applyNumberFormat="1" applyFont="1" applyBorder="1"/>
    <xf numFmtId="165" fontId="0" fillId="0" borderId="18" xfId="0" applyNumberFormat="1" applyFill="1" applyBorder="1"/>
    <xf numFmtId="0" fontId="1" fillId="0" borderId="0" xfId="0" applyFont="1" applyAlignment="1">
      <alignment vertical="center"/>
    </xf>
    <xf numFmtId="0" fontId="8" fillId="0" borderId="0" xfId="0" applyFont="1"/>
    <xf numFmtId="0" fontId="0" fillId="0" borderId="0" xfId="0" applyAlignment="1">
      <alignment vertical="center" wrapText="1"/>
    </xf>
    <xf numFmtId="0" fontId="0" fillId="0" borderId="0" xfId="0" applyAlignment="1">
      <alignment horizontal="left" vertical="top" wrapText="1"/>
    </xf>
    <xf numFmtId="0" fontId="9" fillId="0" borderId="0" xfId="0" applyFont="1" applyAlignment="1"/>
    <xf numFmtId="0" fontId="9" fillId="0" borderId="0" xfId="0" applyFont="1"/>
    <xf numFmtId="0" fontId="1" fillId="0" borderId="11" xfId="0" applyFont="1" applyBorder="1" applyAlignment="1">
      <alignment horizontal="center"/>
    </xf>
    <xf numFmtId="0" fontId="1" fillId="0" borderId="4" xfId="0" applyFont="1" applyBorder="1" applyAlignment="1">
      <alignment horizontal="center" wrapText="1"/>
    </xf>
    <xf numFmtId="0" fontId="1" fillId="0" borderId="11" xfId="0" applyFont="1" applyBorder="1" applyAlignment="1">
      <alignment wrapText="1"/>
    </xf>
    <xf numFmtId="0" fontId="10" fillId="0" borderId="0" xfId="0" applyFont="1"/>
    <xf numFmtId="0" fontId="1" fillId="0" borderId="3" xfId="0" applyFont="1" applyBorder="1"/>
    <xf numFmtId="0" fontId="1" fillId="0" borderId="4" xfId="0" applyFont="1" applyBorder="1" applyAlignment="1">
      <alignment wrapText="1"/>
    </xf>
    <xf numFmtId="0" fontId="1" fillId="0" borderId="0" xfId="0" applyFont="1" applyAlignment="1">
      <alignment wrapText="1"/>
    </xf>
    <xf numFmtId="0" fontId="1" fillId="0" borderId="8" xfId="0" applyFont="1" applyBorder="1" applyAlignment="1">
      <alignment wrapText="1"/>
    </xf>
    <xf numFmtId="0" fontId="1" fillId="0" borderId="1" xfId="0" applyFont="1" applyBorder="1" applyAlignment="1">
      <alignment wrapText="1"/>
    </xf>
    <xf numFmtId="0" fontId="12" fillId="0" borderId="0" xfId="1" applyFont="1" applyFill="1" applyBorder="1" applyAlignment="1">
      <alignment wrapText="1"/>
    </xf>
    <xf numFmtId="0" fontId="12" fillId="0" borderId="1" xfId="1" applyFont="1" applyFill="1" applyBorder="1" applyAlignment="1">
      <alignment wrapText="1"/>
    </xf>
    <xf numFmtId="0" fontId="1" fillId="0" borderId="12" xfId="0" applyFont="1" applyBorder="1" applyAlignment="1">
      <alignment wrapText="1"/>
    </xf>
    <xf numFmtId="0" fontId="1" fillId="0" borderId="0" xfId="0" applyFont="1" applyFill="1"/>
    <xf numFmtId="0" fontId="1" fillId="0" borderId="17" xfId="0" applyFont="1" applyFill="1" applyBorder="1"/>
    <xf numFmtId="0" fontId="1" fillId="0" borderId="12" xfId="0" applyFont="1" applyBorder="1"/>
    <xf numFmtId="0" fontId="1" fillId="0" borderId="5" xfId="0" applyFont="1" applyBorder="1" applyAlignment="1">
      <alignment wrapText="1"/>
    </xf>
    <xf numFmtId="0" fontId="12" fillId="0" borderId="5" xfId="1" applyFont="1" applyFill="1" applyBorder="1" applyAlignment="1">
      <alignment wrapText="1"/>
    </xf>
    <xf numFmtId="0" fontId="1" fillId="0" borderId="2" xfId="0" applyFont="1" applyBorder="1"/>
    <xf numFmtId="0" fontId="3"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5" fillId="0" borderId="0" xfId="0" applyFont="1" applyAlignment="1">
      <alignment vertical="center" wrapText="1"/>
    </xf>
    <xf numFmtId="0" fontId="16" fillId="0" borderId="1" xfId="0" applyFont="1" applyBorder="1" applyAlignment="1">
      <alignment wrapText="1"/>
    </xf>
    <xf numFmtId="0" fontId="16" fillId="0" borderId="5" xfId="0" applyFont="1" applyBorder="1" applyAlignment="1">
      <alignment wrapText="1"/>
    </xf>
    <xf numFmtId="0" fontId="16" fillId="0" borderId="0" xfId="0" applyFont="1" applyFill="1" applyAlignment="1">
      <alignment wrapText="1"/>
    </xf>
    <xf numFmtId="0" fontId="17" fillId="0" borderId="0" xfId="0" applyFont="1" applyFill="1" applyAlignment="1">
      <alignment wrapText="1"/>
    </xf>
    <xf numFmtId="5" fontId="0" fillId="0" borderId="0" xfId="8" applyNumberFormat="1" applyFont="1" applyBorder="1"/>
    <xf numFmtId="5" fontId="0" fillId="0" borderId="8" xfId="8" applyNumberFormat="1" applyFont="1" applyBorder="1"/>
    <xf numFmtId="165" fontId="0" fillId="0" borderId="0" xfId="0" applyNumberFormat="1" applyFont="1" applyBorder="1"/>
    <xf numFmtId="165" fontId="0" fillId="0" borderId="8" xfId="0" applyNumberFormat="1" applyFont="1" applyBorder="1"/>
    <xf numFmtId="5" fontId="0" fillId="0" borderId="9" xfId="8" applyNumberFormat="1" applyFont="1" applyBorder="1"/>
    <xf numFmtId="165" fontId="0" fillId="0" borderId="0" xfId="8" applyNumberFormat="1" applyFont="1" applyBorder="1"/>
    <xf numFmtId="165" fontId="0" fillId="0" borderId="8" xfId="8" applyNumberFormat="1" applyFont="1" applyBorder="1"/>
    <xf numFmtId="165" fontId="0" fillId="0" borderId="9" xfId="8" applyNumberFormat="1" applyFont="1" applyBorder="1"/>
    <xf numFmtId="0" fontId="0"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0" fillId="0" borderId="0" xfId="0" applyAlignment="1">
      <alignment horizontal="left" wrapText="1"/>
    </xf>
    <xf numFmtId="0" fontId="0" fillId="0" borderId="0" xfId="0" applyFont="1" applyAlignment="1">
      <alignment horizontal="left" wrapText="1"/>
    </xf>
  </cellXfs>
  <cellStyles count="10">
    <cellStyle name="Comma" xfId="9" builtinId="3"/>
    <cellStyle name="Comma 2" xfId="2"/>
    <cellStyle name="Currency" xfId="8" builtinId="4"/>
    <cellStyle name="Currency 2" xfId="3"/>
    <cellStyle name="Normal" xfId="0" builtinId="0"/>
    <cellStyle name="Normal 2" xfId="4"/>
    <cellStyle name="Normal 3" xfId="5"/>
    <cellStyle name="Normal 4" xfId="6"/>
    <cellStyle name="Normal 5" xfId="1"/>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113" t="s">
        <v>41</v>
      </c>
      <c r="J2" s="114"/>
    </row>
    <row r="3" spans="2:10" x14ac:dyDescent="0.25">
      <c r="B3" s="113"/>
      <c r="J3" s="114"/>
    </row>
    <row r="4" spans="2:10" ht="30" x14ac:dyDescent="0.25">
      <c r="B4" s="115" t="s">
        <v>46</v>
      </c>
    </row>
    <row r="5" spans="2:10" x14ac:dyDescent="0.25">
      <c r="B5" s="115"/>
    </row>
    <row r="6" spans="2:10" ht="45" x14ac:dyDescent="0.25">
      <c r="B6" s="115" t="s">
        <v>42</v>
      </c>
    </row>
    <row r="7" spans="2:10" x14ac:dyDescent="0.25">
      <c r="B7" s="115"/>
    </row>
    <row r="8" spans="2:10" ht="48" customHeight="1" x14ac:dyDescent="0.25">
      <c r="B8" s="116" t="s">
        <v>47</v>
      </c>
    </row>
    <row r="9" spans="2:10" x14ac:dyDescent="0.25">
      <c r="B9" s="115"/>
    </row>
    <row r="10" spans="2:10" x14ac:dyDescent="0.25">
      <c r="B10" s="137" t="s">
        <v>35</v>
      </c>
    </row>
    <row r="11" spans="2:10" ht="30" x14ac:dyDescent="0.25">
      <c r="B11" s="138" t="s">
        <v>36</v>
      </c>
    </row>
    <row r="12" spans="2:10" x14ac:dyDescent="0.25">
      <c r="B12" s="139"/>
    </row>
    <row r="13" spans="2:10" ht="45" x14ac:dyDescent="0.25">
      <c r="B13" s="139" t="s">
        <v>37</v>
      </c>
    </row>
    <row r="14" spans="2:10" x14ac:dyDescent="0.25">
      <c r="B14" s="140"/>
    </row>
    <row r="15" spans="2:10" ht="30" x14ac:dyDescent="0.25">
      <c r="B15" s="115"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tabSelected="1" zoomScale="85" zoomScaleNormal="85" workbookViewId="0"/>
  </sheetViews>
  <sheetFormatPr defaultRowHeight="15" x14ac:dyDescent="0.25"/>
  <cols>
    <col min="1" max="1" width="4" customWidth="1"/>
    <col min="2" max="2" width="4.140625" customWidth="1"/>
    <col min="4" max="5" width="23.7109375" customWidth="1"/>
    <col min="6" max="9" width="13.140625" customWidth="1"/>
    <col min="10" max="10" width="14" customWidth="1"/>
    <col min="11" max="11" width="14.7109375" customWidth="1"/>
    <col min="12" max="12" width="14.5703125" customWidth="1"/>
    <col min="13" max="13" width="16.140625" customWidth="1"/>
    <col min="14" max="15" width="14.140625" customWidth="1"/>
  </cols>
  <sheetData>
    <row r="1" spans="1:18" x14ac:dyDescent="0.25">
      <c r="A1" s="117" t="s">
        <v>40</v>
      </c>
      <c r="B1" s="1"/>
      <c r="C1" s="1"/>
      <c r="D1" s="1"/>
      <c r="E1" s="1"/>
      <c r="F1" s="1"/>
      <c r="G1" s="1"/>
      <c r="H1" s="1"/>
      <c r="I1" s="1"/>
      <c r="J1" s="1"/>
      <c r="K1" s="1"/>
      <c r="L1" s="1"/>
      <c r="M1" s="1"/>
    </row>
    <row r="2" spans="1:18" x14ac:dyDescent="0.25">
      <c r="A2" s="59"/>
      <c r="B2" s="1"/>
      <c r="C2" s="1"/>
      <c r="D2" s="1"/>
      <c r="E2" s="59" t="s">
        <v>33</v>
      </c>
      <c r="F2" s="1"/>
      <c r="G2" s="1"/>
      <c r="H2" s="1"/>
      <c r="I2" s="1"/>
      <c r="J2" s="1"/>
      <c r="K2" s="1"/>
      <c r="L2" s="1"/>
      <c r="M2" s="1"/>
    </row>
    <row r="3" spans="1:18" x14ac:dyDescent="0.25">
      <c r="A3" s="1"/>
      <c r="B3" s="1"/>
      <c r="C3" s="1"/>
      <c r="D3" s="1"/>
      <c r="E3" s="1"/>
      <c r="F3" s="1"/>
      <c r="G3" s="1"/>
      <c r="H3" s="1"/>
      <c r="I3" s="1"/>
      <c r="J3" s="1"/>
      <c r="K3" s="1"/>
      <c r="L3" s="1"/>
      <c r="M3" s="1"/>
    </row>
    <row r="4" spans="1:18" x14ac:dyDescent="0.25">
      <c r="A4" s="118"/>
      <c r="B4" s="1"/>
      <c r="C4" s="1"/>
      <c r="D4" s="1"/>
      <c r="E4" s="119" t="s">
        <v>23</v>
      </c>
      <c r="F4" s="155" t="s">
        <v>58</v>
      </c>
      <c r="G4" s="156"/>
      <c r="H4" s="120"/>
      <c r="I4" s="157" t="s">
        <v>25</v>
      </c>
      <c r="J4" s="157"/>
      <c r="K4" s="157"/>
      <c r="L4" s="156"/>
      <c r="M4" s="121" t="s">
        <v>27</v>
      </c>
      <c r="N4" s="9"/>
      <c r="O4" s="9"/>
      <c r="P4" s="9"/>
      <c r="Q4" s="9"/>
      <c r="R4" s="9"/>
    </row>
    <row r="5" spans="1:18" ht="64.5" x14ac:dyDescent="0.25">
      <c r="A5" s="122" t="s">
        <v>52</v>
      </c>
      <c r="B5" s="1"/>
      <c r="C5" s="1"/>
      <c r="D5" s="1"/>
      <c r="E5" s="123"/>
      <c r="F5" s="124" t="s">
        <v>44</v>
      </c>
      <c r="G5" s="125" t="s">
        <v>45</v>
      </c>
      <c r="H5" s="126" t="s">
        <v>34</v>
      </c>
      <c r="I5" s="141" t="s">
        <v>59</v>
      </c>
      <c r="J5" s="128" t="s">
        <v>0</v>
      </c>
      <c r="K5" s="129" t="s">
        <v>24</v>
      </c>
      <c r="L5" s="128" t="s">
        <v>2</v>
      </c>
      <c r="M5" s="130" t="s">
        <v>3</v>
      </c>
      <c r="N5" s="9"/>
      <c r="O5" s="9"/>
      <c r="P5" s="9"/>
      <c r="Q5" s="9"/>
      <c r="R5" s="9"/>
    </row>
    <row r="6" spans="1:18" x14ac:dyDescent="0.25">
      <c r="A6" s="1" t="s">
        <v>5</v>
      </c>
      <c r="B6" s="46"/>
      <c r="E6" s="26">
        <f>SUM(F7,G7,H7, J7)</f>
        <v>96</v>
      </c>
      <c r="F6" s="17"/>
      <c r="G6" s="10"/>
      <c r="H6" s="17"/>
      <c r="I6" s="10"/>
      <c r="J6" s="10"/>
      <c r="K6" s="10"/>
      <c r="L6" s="10"/>
      <c r="M6" s="11"/>
      <c r="N6" s="9"/>
      <c r="O6" s="9"/>
      <c r="P6" s="9"/>
      <c r="Q6" s="9"/>
      <c r="R6" s="9"/>
    </row>
    <row r="7" spans="1:18" x14ac:dyDescent="0.25">
      <c r="A7" s="1"/>
      <c r="B7" s="46" t="s">
        <v>53</v>
      </c>
      <c r="E7" s="14"/>
      <c r="F7" s="9">
        <v>0</v>
      </c>
      <c r="G7" s="9">
        <v>3</v>
      </c>
      <c r="H7" s="31">
        <v>18.506999999999994</v>
      </c>
      <c r="I7" s="27">
        <v>18.506999999999994</v>
      </c>
      <c r="J7" s="27">
        <v>74.493000000000009</v>
      </c>
      <c r="K7" s="27">
        <v>38.493000000000009</v>
      </c>
      <c r="L7" s="27">
        <v>38.493000000000009</v>
      </c>
      <c r="M7" s="14">
        <v>36</v>
      </c>
      <c r="N7" s="9"/>
      <c r="O7" s="9"/>
      <c r="P7" s="9"/>
      <c r="Q7" s="9"/>
      <c r="R7" s="9"/>
    </row>
    <row r="8" spans="1:18" x14ac:dyDescent="0.25">
      <c r="A8" s="1" t="s">
        <v>54</v>
      </c>
      <c r="B8" s="46"/>
      <c r="E8" s="14"/>
      <c r="F8" s="9"/>
      <c r="G8" s="13"/>
      <c r="H8" s="12"/>
      <c r="I8" s="9"/>
      <c r="J8" s="9"/>
      <c r="K8" s="9"/>
      <c r="L8" s="13"/>
      <c r="M8" s="14"/>
    </row>
    <row r="9" spans="1:18" x14ac:dyDescent="0.25">
      <c r="A9" s="1"/>
      <c r="B9" s="46" t="s">
        <v>55</v>
      </c>
      <c r="E9" s="14"/>
      <c r="F9" s="9"/>
      <c r="G9" s="19">
        <f>G$7*'Vibrio vulnificus Assumptions'!G15*'Vibrio vulnificus Assumptions'!G16</f>
        <v>571.01837283665998</v>
      </c>
      <c r="H9" s="21">
        <f>H$7*'Vibrio vulnificus Assumptions'!H15*'Vibrio vulnificus Assumptions'!H16</f>
        <v>1761.3061710146774</v>
      </c>
      <c r="I9" s="20">
        <f>I$7*'Vibrio vulnificus Assumptions'!I15*'Vibrio vulnificus Assumptions'!I16</f>
        <v>2516.1516728781107</v>
      </c>
      <c r="J9" s="20">
        <f>J$7*'Vibrio vulnificus Assumptions'!J15*'Vibrio vulnificus Assumptions'!J16</f>
        <v>7089.4786079535543</v>
      </c>
      <c r="K9" s="20">
        <f>K$7*'Vibrio vulnificus Assumptions'!K15*'Vibrio vulnificus Assumptions'!K16</f>
        <v>0</v>
      </c>
      <c r="L9" s="20">
        <f>L$7*'Vibrio vulnificus Assumptions'!L15*'Vibrio vulnificus Assumptions'!L16</f>
        <v>5233.3833870479912</v>
      </c>
      <c r="M9" s="22"/>
    </row>
    <row r="10" spans="1:18" x14ac:dyDescent="0.25">
      <c r="A10" s="1"/>
      <c r="B10" s="46" t="s">
        <v>29</v>
      </c>
      <c r="E10" s="14"/>
      <c r="F10" s="9"/>
      <c r="G10" s="19">
        <f>G$7*'Vibrio vulnificus Assumptions'!G18*'Vibrio vulnificus Assumptions'!G19</f>
        <v>171.88031155734902</v>
      </c>
      <c r="H10" s="21">
        <f>H$7*'Vibrio vulnificus Assumptions'!H18*'Vibrio vulnificus Assumptions'!H19</f>
        <v>3180.9889259918573</v>
      </c>
      <c r="I10" s="20">
        <f>I$7*'Vibrio vulnificus Assumptions'!I22*'Vibrio vulnificus Assumptions'!I23</f>
        <v>0</v>
      </c>
      <c r="J10" s="20">
        <f>J$7*'Vibrio vulnificus Assumptions'!J18*'Vibrio vulnificus Assumptions'!J19</f>
        <v>11151.563158187562</v>
      </c>
      <c r="K10" s="20">
        <f>K$7*'Vibrio vulnificus Assumptions'!K18*'Vibrio vulnificus Assumptions'!K19</f>
        <v>0</v>
      </c>
      <c r="L10" s="20"/>
      <c r="M10" s="14"/>
    </row>
    <row r="11" spans="1:18" x14ac:dyDescent="0.25">
      <c r="A11" s="1"/>
      <c r="B11" s="46" t="s">
        <v>12</v>
      </c>
      <c r="E11" s="14"/>
      <c r="F11" s="9"/>
      <c r="G11" s="19">
        <f>G$7*'Vibrio vulnificus Assumptions'!G21*'Vibrio vulnificus Assumptions'!G22</f>
        <v>592.94458214829899</v>
      </c>
      <c r="H11" s="21">
        <f>H$7*'Vibrio vulnificus Assumptions'!H21*'Vibrio vulnificus Assumptions'!H22</f>
        <v>2438.5834181819037</v>
      </c>
      <c r="I11" s="20">
        <f>I$7*'Vibrio vulnificus Assumptions'!I23*'Vibrio vulnificus Assumptions'!I24</f>
        <v>0</v>
      </c>
      <c r="J11" s="20">
        <f>J$7*'Vibrio vulnificus Assumptions'!J21*'Vibrio vulnificus Assumptions'!J22</f>
        <v>8549.0749854141777</v>
      </c>
      <c r="K11" s="20">
        <f>K$7*'Vibrio vulnificus Assumptions'!K21*'Vibrio vulnificus Assumptions'!K22</f>
        <v>0</v>
      </c>
      <c r="L11" s="20"/>
      <c r="M11" s="14"/>
    </row>
    <row r="12" spans="1:18" x14ac:dyDescent="0.25">
      <c r="A12" s="1"/>
      <c r="B12" s="46" t="s">
        <v>13</v>
      </c>
      <c r="E12" s="14"/>
      <c r="F12" s="9"/>
      <c r="G12" s="19">
        <v>0</v>
      </c>
      <c r="H12" s="21">
        <f>H$7*'Vibrio vulnificus Assumptions'!H24*'Vibrio vulnificus Assumptions'!H25</f>
        <v>606289.28697123134</v>
      </c>
      <c r="I12" s="20">
        <f>I$7*'Vibrio vulnificus Assumptions'!I24*'Vibrio vulnificus Assumptions'!I25</f>
        <v>0</v>
      </c>
      <c r="J12" s="20">
        <f>J$7*'Vibrio vulnificus Assumptions'!J24*'Vibrio vulnificus Assumptions'!J25</f>
        <v>7320970.2389577739</v>
      </c>
      <c r="K12" s="20">
        <f>K$7*'Vibrio vulnificus Assumptions'!K24*'Vibrio vulnificus Assumptions'!K25</f>
        <v>0</v>
      </c>
      <c r="L12" s="20"/>
      <c r="M12" s="14"/>
    </row>
    <row r="13" spans="1:18" x14ac:dyDescent="0.25">
      <c r="A13" s="1"/>
      <c r="B13" s="1" t="s">
        <v>30</v>
      </c>
      <c r="E13" s="14"/>
      <c r="F13" s="9"/>
      <c r="G13" s="23">
        <f>SUM(G9:G12)</f>
        <v>1335.8432665423079</v>
      </c>
      <c r="H13" s="33">
        <f t="shared" ref="H13:J13" si="0">SUM(H9:H12)</f>
        <v>613670.16548641981</v>
      </c>
      <c r="I13" s="33">
        <f t="shared" si="0"/>
        <v>2516.1516728781107</v>
      </c>
      <c r="J13" s="33">
        <f t="shared" si="0"/>
        <v>7347760.3557093292</v>
      </c>
      <c r="K13" s="33">
        <f>SUM(K9:K12)</f>
        <v>0</v>
      </c>
      <c r="L13" s="23">
        <f>SUM(L9:L12)</f>
        <v>5233.3833870479912</v>
      </c>
      <c r="M13" s="14"/>
    </row>
    <row r="14" spans="1:18" x14ac:dyDescent="0.25">
      <c r="A14" s="1"/>
      <c r="B14" s="46"/>
      <c r="E14" s="14"/>
      <c r="F14" s="9"/>
      <c r="G14" s="19"/>
      <c r="H14" s="21"/>
      <c r="I14" s="20"/>
      <c r="J14" s="20"/>
      <c r="K14" s="30"/>
      <c r="L14" s="20"/>
      <c r="M14" s="14"/>
    </row>
    <row r="15" spans="1:18" x14ac:dyDescent="0.25">
      <c r="A15" s="1" t="s">
        <v>19</v>
      </c>
      <c r="B15" s="46"/>
      <c r="E15" s="14"/>
      <c r="F15" s="9"/>
      <c r="G15" s="19"/>
      <c r="H15" s="21"/>
      <c r="I15" s="35"/>
      <c r="J15" s="20"/>
      <c r="K15" s="9"/>
      <c r="L15" s="9"/>
      <c r="M15" s="22">
        <f>M7*'Vibrio vulnificus Assumptions'!M37</f>
        <v>311664853.20533627</v>
      </c>
    </row>
    <row r="16" spans="1:18" x14ac:dyDescent="0.25">
      <c r="A16" s="1"/>
      <c r="B16" s="46"/>
      <c r="E16" s="14"/>
      <c r="F16" s="12"/>
      <c r="G16" s="19"/>
      <c r="H16" s="21"/>
      <c r="I16" s="35"/>
      <c r="J16" s="20"/>
      <c r="K16" s="9"/>
      <c r="L16" s="9"/>
      <c r="M16" s="22"/>
      <c r="N16" s="12"/>
    </row>
    <row r="17" spans="1:16" x14ac:dyDescent="0.25">
      <c r="A17" s="1" t="s">
        <v>56</v>
      </c>
      <c r="B17" s="46"/>
      <c r="E17" s="32"/>
      <c r="F17" s="20"/>
      <c r="G17" s="20">
        <f>G7*'Vibrio vulnificus Assumptions'!G30*'Vibrio vulnificus Assumptions'!G31*'Vibrio vulnificus Assumptions'!G32</f>
        <v>587.5899482405739</v>
      </c>
      <c r="H17" s="21">
        <f>H7*'Vibrio vulnificus Assumptions'!H30*'Vibrio vulnificus Assumptions'!H31*'Vibrio vulnificus Assumptions'!H32</f>
        <v>13450.267070447444</v>
      </c>
      <c r="I17" s="20">
        <f>I7*'Vibrio vulnificus Assumptions'!I30*'Vibrio vulnificus Assumptions'!I31*'Vibrio vulnificus Assumptions'!I32</f>
        <v>8966.8447136316281</v>
      </c>
      <c r="J17" s="20">
        <f>J7*'Vibrio vulnificus Assumptions'!J30*'Vibrio vulnificus Assumptions'!J31*'Vibrio vulnificus Assumptions'!J32</f>
        <v>42108.122537129449</v>
      </c>
      <c r="K17" s="20">
        <f>K7*'Vibrio vulnificus Assumptions'!K30*'Vibrio vulnificus Assumptions'!K31*'Vibrio vulnificus Assumptions'!K32</f>
        <v>21758.661361761831</v>
      </c>
      <c r="L17" s="19">
        <f>L7*'Vibrio vulnificus Assumptions'!L30*'Vibrio vulnificus Assumptions'!L31*'Vibrio vulnificus Assumptions'!L32</f>
        <v>128052.00625183659</v>
      </c>
      <c r="M17" s="13"/>
    </row>
    <row r="18" spans="1:16" x14ac:dyDescent="0.25">
      <c r="A18" s="131"/>
      <c r="B18" s="46"/>
      <c r="E18" s="32"/>
      <c r="F18" s="24"/>
      <c r="G18" s="24"/>
      <c r="H18" s="28"/>
      <c r="I18" s="24"/>
      <c r="J18" s="24"/>
      <c r="K18" s="24"/>
      <c r="L18" s="29"/>
      <c r="M18" s="14"/>
    </row>
    <row r="19" spans="1:16" x14ac:dyDescent="0.25">
      <c r="A19" s="131" t="s">
        <v>31</v>
      </c>
      <c r="B19" s="46"/>
      <c r="E19" s="32"/>
      <c r="F19" s="20">
        <f>SUM(F13:F17)</f>
        <v>0</v>
      </c>
      <c r="G19" s="20">
        <f t="shared" ref="G19:M19" si="1">SUM(G13:G17)</f>
        <v>1923.4332147828818</v>
      </c>
      <c r="H19" s="82">
        <f t="shared" si="1"/>
        <v>627120.43255686725</v>
      </c>
      <c r="I19" s="20">
        <f t="shared" si="1"/>
        <v>11482.996386509738</v>
      </c>
      <c r="J19" s="20">
        <f t="shared" si="1"/>
        <v>7389868.4782464588</v>
      </c>
      <c r="K19" s="20">
        <f t="shared" si="1"/>
        <v>21758.661361761831</v>
      </c>
      <c r="L19" s="20">
        <f t="shared" si="1"/>
        <v>133285.38963888458</v>
      </c>
      <c r="M19" s="82">
        <f t="shared" si="1"/>
        <v>311664853.20533627</v>
      </c>
      <c r="N19" s="12"/>
    </row>
    <row r="20" spans="1:16" x14ac:dyDescent="0.25">
      <c r="A20" s="131"/>
      <c r="B20" s="46"/>
      <c r="E20" s="14"/>
      <c r="F20" s="9"/>
      <c r="G20" s="9"/>
      <c r="H20" s="9"/>
      <c r="I20" s="9"/>
      <c r="J20" s="9"/>
      <c r="K20" s="9"/>
      <c r="L20" s="9"/>
      <c r="M20" s="13"/>
    </row>
    <row r="21" spans="1:16" ht="15.75" thickBot="1" x14ac:dyDescent="0.3">
      <c r="A21" s="132" t="s">
        <v>57</v>
      </c>
      <c r="B21" s="84"/>
      <c r="C21" s="85"/>
      <c r="D21" s="85"/>
      <c r="E21" s="112">
        <f>SUM(F19:M19)</f>
        <v>319850292.59674156</v>
      </c>
      <c r="F21" s="86"/>
      <c r="G21" s="86"/>
      <c r="H21" s="86"/>
      <c r="I21" s="87"/>
      <c r="J21" s="87"/>
      <c r="K21" s="87"/>
      <c r="L21" s="86"/>
      <c r="M21" s="88"/>
    </row>
    <row r="22" spans="1:16" ht="15.75" thickTop="1" x14ac:dyDescent="0.25">
      <c r="A22" s="40"/>
      <c r="B22" s="9"/>
      <c r="C22" s="9"/>
      <c r="D22" s="9"/>
      <c r="E22" s="30"/>
      <c r="F22" s="20"/>
      <c r="G22" s="20"/>
      <c r="H22" s="20"/>
      <c r="I22" s="30"/>
      <c r="J22" s="30"/>
      <c r="K22" s="30"/>
      <c r="L22" s="20"/>
      <c r="M22" s="9"/>
    </row>
    <row r="23" spans="1:16" s="9" customFormat="1" ht="15" customHeight="1" x14ac:dyDescent="0.25">
      <c r="A23" s="46" t="s">
        <v>60</v>
      </c>
      <c r="F23" s="18"/>
      <c r="G23" s="18"/>
      <c r="H23" s="18"/>
      <c r="I23" s="18"/>
      <c r="J23" s="18"/>
    </row>
    <row r="24" spans="1:16" s="9" customFormat="1" ht="15" customHeight="1" x14ac:dyDescent="0.25">
      <c r="A24" s="46"/>
      <c r="F24" s="18"/>
      <c r="G24" s="18"/>
      <c r="H24" s="18"/>
      <c r="I24" s="18"/>
      <c r="J24" s="18"/>
    </row>
    <row r="25" spans="1:16" ht="75" customHeight="1" x14ac:dyDescent="0.25">
      <c r="A25" s="158" t="s">
        <v>48</v>
      </c>
      <c r="B25" s="158"/>
      <c r="C25" s="158"/>
      <c r="D25" s="158"/>
      <c r="E25" s="158"/>
      <c r="F25" s="158"/>
      <c r="G25" s="158"/>
      <c r="H25" s="158"/>
      <c r="I25" s="158"/>
      <c r="J25" s="158"/>
      <c r="K25" s="46"/>
      <c r="L25" s="46"/>
      <c r="O25" s="5"/>
      <c r="P25" s="5"/>
    </row>
    <row r="26" spans="1:16" s="9" customFormat="1" x14ac:dyDescent="0.25">
      <c r="A26" s="46" t="s">
        <v>51</v>
      </c>
      <c r="B26" s="46"/>
      <c r="C26" s="46"/>
      <c r="D26" s="46"/>
      <c r="E26" s="46"/>
      <c r="F26" s="46"/>
      <c r="G26" s="46"/>
      <c r="H26" s="46"/>
      <c r="I26" s="46"/>
      <c r="J26" s="46"/>
      <c r="K26" s="30"/>
      <c r="L26" s="20"/>
    </row>
    <row r="27" spans="1:16" ht="35.1" customHeight="1" x14ac:dyDescent="0.25">
      <c r="A27" s="46" t="s">
        <v>49</v>
      </c>
      <c r="B27" s="46"/>
      <c r="C27" s="46"/>
      <c r="D27" s="46"/>
      <c r="E27" s="46"/>
      <c r="F27" s="46"/>
      <c r="G27" s="46"/>
      <c r="H27" s="46"/>
      <c r="I27" s="46"/>
      <c r="J27" s="46"/>
      <c r="K27" s="46"/>
      <c r="L27" s="46"/>
    </row>
    <row r="28" spans="1:16" s="9" customFormat="1" x14ac:dyDescent="0.25">
      <c r="A28" s="46"/>
      <c r="B28" s="46"/>
      <c r="C28" s="46"/>
      <c r="D28" s="46"/>
      <c r="E28" s="46"/>
      <c r="F28" s="46"/>
      <c r="G28" s="46"/>
      <c r="H28" s="46"/>
      <c r="I28" s="46"/>
      <c r="J28" s="46"/>
      <c r="K28" s="30"/>
      <c r="L28" s="20"/>
    </row>
    <row r="29" spans="1:16" s="9" customFormat="1" x14ac:dyDescent="0.25">
      <c r="A29" s="154" t="s">
        <v>38</v>
      </c>
      <c r="B29" s="154"/>
      <c r="C29" s="154"/>
      <c r="D29" s="154"/>
      <c r="E29" s="154"/>
      <c r="F29" s="154"/>
      <c r="G29" s="154"/>
      <c r="H29" s="154"/>
      <c r="I29" s="154"/>
      <c r="J29" s="154"/>
      <c r="K29" s="30"/>
      <c r="L29" s="20"/>
    </row>
    <row r="30" spans="1:16" s="9" customFormat="1" ht="49.5" customHeight="1" x14ac:dyDescent="0.25">
      <c r="A30" s="5"/>
      <c r="B30" s="5"/>
      <c r="C30" s="153" t="s">
        <v>36</v>
      </c>
      <c r="D30" s="153"/>
      <c r="E30" s="153"/>
      <c r="F30" s="153"/>
      <c r="G30" s="153"/>
      <c r="H30" s="153"/>
      <c r="I30" s="153"/>
      <c r="J30" s="153"/>
    </row>
    <row r="31" spans="1:16" s="9" customFormat="1" ht="49.5" customHeight="1" x14ac:dyDescent="0.25">
      <c r="A31"/>
      <c r="B31"/>
      <c r="C31" s="153" t="s">
        <v>37</v>
      </c>
      <c r="D31" s="153"/>
      <c r="E31" s="153"/>
      <c r="F31" s="153"/>
      <c r="G31" s="153"/>
      <c r="H31" s="153"/>
      <c r="I31" s="153"/>
      <c r="J31" s="153"/>
    </row>
    <row r="32" spans="1:16" s="9" customFormat="1" x14ac:dyDescent="0.25">
      <c r="H32" s="27"/>
      <c r="I32" s="27"/>
      <c r="J32" s="27"/>
    </row>
    <row r="33" spans="4:13" s="9" customFormat="1" x14ac:dyDescent="0.25"/>
    <row r="34" spans="4:13" s="9" customFormat="1" x14ac:dyDescent="0.25"/>
    <row r="35" spans="4:13" s="9" customFormat="1" x14ac:dyDescent="0.25">
      <c r="K35" s="27"/>
      <c r="L35" s="27"/>
    </row>
    <row r="36" spans="4:13" s="9" customFormat="1" x14ac:dyDescent="0.25">
      <c r="K36" s="18"/>
      <c r="L36" s="18"/>
      <c r="M36" s="18"/>
    </row>
    <row r="37" spans="4:13" s="9" customFormat="1" x14ac:dyDescent="0.25">
      <c r="F37" s="81"/>
      <c r="G37" s="81"/>
      <c r="H37" s="81"/>
      <c r="I37" s="81"/>
      <c r="J37" s="3"/>
      <c r="K37" s="3"/>
      <c r="L37" s="4"/>
      <c r="M37" s="81"/>
    </row>
    <row r="38" spans="4:13" s="9" customFormat="1" x14ac:dyDescent="0.25"/>
    <row r="40" spans="4:13" x14ac:dyDescent="0.25">
      <c r="D40" s="5"/>
      <c r="E40" s="5"/>
      <c r="F40" s="5"/>
      <c r="G40" s="5"/>
      <c r="H40" s="5"/>
      <c r="I40" s="5"/>
      <c r="J40" s="5"/>
      <c r="K40" s="5"/>
    </row>
    <row r="41" spans="4:13" x14ac:dyDescent="0.25">
      <c r="D41" s="5"/>
      <c r="E41" s="5"/>
      <c r="F41" s="5"/>
      <c r="G41" s="5"/>
      <c r="H41" s="5"/>
      <c r="I41" s="5"/>
      <c r="J41" s="5"/>
      <c r="K41" s="5"/>
    </row>
    <row r="42" spans="4:13" x14ac:dyDescent="0.25">
      <c r="D42" s="5"/>
      <c r="E42" s="5"/>
      <c r="F42" s="5"/>
      <c r="G42" s="5"/>
      <c r="H42" s="5"/>
      <c r="I42" s="5"/>
      <c r="J42" s="5"/>
      <c r="K42" s="5"/>
    </row>
  </sheetData>
  <mergeCells count="6">
    <mergeCell ref="C30:J30"/>
    <mergeCell ref="C31:J31"/>
    <mergeCell ref="A29:J29"/>
    <mergeCell ref="F4:G4"/>
    <mergeCell ref="I4:L4"/>
    <mergeCell ref="A25:J25"/>
  </mergeCells>
  <pageMargins left="0.7" right="0.7" top="0.75" bottom="0.75" header="0.3" footer="0.3"/>
  <pageSetup scale="6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85" zoomScaleNormal="85" workbookViewId="0"/>
  </sheetViews>
  <sheetFormatPr defaultRowHeight="15" x14ac:dyDescent="0.25"/>
  <cols>
    <col min="1" max="1" width="4" customWidth="1"/>
    <col min="2" max="2" width="4.140625" customWidth="1"/>
    <col min="4" max="5" width="23.7109375" customWidth="1"/>
    <col min="6" max="9" width="13.140625" customWidth="1"/>
    <col min="10" max="10" width="14" customWidth="1"/>
    <col min="11" max="11" width="14.7109375" customWidth="1"/>
    <col min="12" max="12" width="14.5703125" customWidth="1"/>
    <col min="13" max="13" width="16.140625" customWidth="1"/>
    <col min="14" max="15" width="14.140625" customWidth="1"/>
  </cols>
  <sheetData>
    <row r="1" spans="1:18" x14ac:dyDescent="0.25">
      <c r="A1" s="117" t="s">
        <v>40</v>
      </c>
      <c r="B1" s="1"/>
      <c r="C1" s="1"/>
      <c r="D1" s="1"/>
      <c r="E1" s="1"/>
      <c r="F1" s="1"/>
      <c r="G1" s="1"/>
      <c r="H1" s="1"/>
      <c r="I1" s="1"/>
      <c r="J1" s="1"/>
      <c r="K1" s="1"/>
      <c r="L1" s="1"/>
      <c r="M1" s="1"/>
    </row>
    <row r="2" spans="1:18" x14ac:dyDescent="0.25">
      <c r="A2" s="59"/>
      <c r="B2" s="1"/>
      <c r="C2" s="1"/>
      <c r="D2" s="1"/>
      <c r="E2" s="1" t="s">
        <v>26</v>
      </c>
      <c r="F2" s="1"/>
      <c r="G2" s="1"/>
      <c r="H2" s="1"/>
      <c r="I2" s="1"/>
      <c r="J2" s="1"/>
      <c r="K2" s="1"/>
      <c r="L2" s="1"/>
      <c r="M2" s="1"/>
    </row>
    <row r="3" spans="1:18" x14ac:dyDescent="0.25">
      <c r="A3" s="1"/>
      <c r="B3" s="1"/>
      <c r="C3" s="1"/>
      <c r="D3" s="1"/>
      <c r="E3" s="1"/>
      <c r="F3" s="1"/>
      <c r="G3" s="1"/>
      <c r="H3" s="1"/>
      <c r="I3" s="1"/>
      <c r="J3" s="1"/>
      <c r="K3" s="1"/>
      <c r="L3" s="1"/>
      <c r="M3" s="1"/>
    </row>
    <row r="4" spans="1:18" ht="14.45" customHeight="1" x14ac:dyDescent="0.25">
      <c r="A4" s="118"/>
      <c r="B4" s="1"/>
      <c r="C4" s="1"/>
      <c r="D4" s="1"/>
      <c r="E4" s="119" t="s">
        <v>23</v>
      </c>
      <c r="F4" s="155" t="s">
        <v>58</v>
      </c>
      <c r="G4" s="156"/>
      <c r="H4" s="120"/>
      <c r="I4" s="157" t="s">
        <v>25</v>
      </c>
      <c r="J4" s="157"/>
      <c r="K4" s="157"/>
      <c r="L4" s="156"/>
      <c r="M4" s="121" t="s">
        <v>27</v>
      </c>
    </row>
    <row r="5" spans="1:18" ht="64.5" x14ac:dyDescent="0.25">
      <c r="A5" s="122" t="s">
        <v>52</v>
      </c>
      <c r="B5" s="1"/>
      <c r="C5" s="1"/>
      <c r="D5" s="1"/>
      <c r="E5" s="133"/>
      <c r="F5" s="124" t="s">
        <v>44</v>
      </c>
      <c r="G5" s="134" t="s">
        <v>45</v>
      </c>
      <c r="H5" s="124" t="s">
        <v>34</v>
      </c>
      <c r="I5" s="142" t="s">
        <v>59</v>
      </c>
      <c r="J5" s="135" t="s">
        <v>0</v>
      </c>
      <c r="K5" s="135" t="s">
        <v>24</v>
      </c>
      <c r="L5" s="135" t="s">
        <v>2</v>
      </c>
      <c r="M5" s="121" t="s">
        <v>3</v>
      </c>
      <c r="N5" s="12"/>
      <c r="O5" s="9"/>
      <c r="P5" s="9"/>
      <c r="Q5" s="9"/>
      <c r="R5" s="9"/>
    </row>
    <row r="6" spans="1:18" x14ac:dyDescent="0.25">
      <c r="A6" s="1" t="s">
        <v>5</v>
      </c>
      <c r="E6" s="26">
        <f>SUM(F7,G7,H7, J7)</f>
        <v>59.999999999999993</v>
      </c>
      <c r="F6" s="9"/>
      <c r="G6" s="9"/>
      <c r="H6" s="12"/>
      <c r="I6" s="10"/>
      <c r="J6" s="9"/>
      <c r="K6" s="10"/>
      <c r="L6" s="13"/>
      <c r="M6" s="13"/>
      <c r="N6" s="12"/>
      <c r="O6" s="9"/>
      <c r="P6" s="9"/>
      <c r="Q6" s="9"/>
      <c r="R6" s="9"/>
    </row>
    <row r="7" spans="1:18" x14ac:dyDescent="0.25">
      <c r="A7" s="1"/>
      <c r="B7" t="s">
        <v>53</v>
      </c>
      <c r="E7" s="14"/>
      <c r="F7" s="9">
        <v>0</v>
      </c>
      <c r="G7" s="9">
        <v>7</v>
      </c>
      <c r="H7" s="31">
        <v>10.546999999999999</v>
      </c>
      <c r="I7" s="27">
        <v>10.546999999999999</v>
      </c>
      <c r="J7" s="27">
        <v>42.452999999999996</v>
      </c>
      <c r="K7" s="27">
        <v>23.452999999999996</v>
      </c>
      <c r="L7" s="83">
        <v>23.452999999999996</v>
      </c>
      <c r="M7" s="34">
        <v>18.999999999999996</v>
      </c>
      <c r="N7" s="12"/>
      <c r="O7" s="9"/>
      <c r="P7" s="9"/>
      <c r="Q7" s="9"/>
      <c r="R7" s="9"/>
    </row>
    <row r="8" spans="1:18" x14ac:dyDescent="0.25">
      <c r="A8" s="1" t="s">
        <v>54</v>
      </c>
      <c r="E8" s="14"/>
      <c r="F8" s="9"/>
      <c r="G8" s="9"/>
      <c r="H8" s="12"/>
      <c r="I8" s="9"/>
      <c r="J8" s="9"/>
      <c r="K8" s="9"/>
      <c r="L8" s="13"/>
      <c r="M8" s="14"/>
    </row>
    <row r="9" spans="1:18" x14ac:dyDescent="0.25">
      <c r="A9" s="1"/>
      <c r="B9" t="s">
        <v>28</v>
      </c>
      <c r="E9" s="14"/>
      <c r="F9" s="9"/>
      <c r="G9" s="20">
        <f>G$7*'Vibrio vulnificus Assumptions'!G15*'Vibrio vulnificus Assumptions'!G16</f>
        <v>1332.37620328554</v>
      </c>
      <c r="H9" s="21">
        <f>H$7*'Vibrio vulnificus Assumptions'!H15*'Vibrio vulnificus Assumptions'!H16</f>
        <v>1003.7551297180421</v>
      </c>
      <c r="I9" s="20">
        <f>I$7*'Vibrio vulnificus Assumptions'!I15*'Vibrio vulnificus Assumptions'!I16</f>
        <v>1433.9358995972032</v>
      </c>
      <c r="J9" s="20">
        <f>J$7*'Vibrio vulnificus Assumptions'!J15*'Vibrio vulnificus Assumptions'!J16</f>
        <v>4040.2404970057878</v>
      </c>
      <c r="K9" s="30">
        <f>K$7*'Vibrio vulnificus Assumptions'!K15*'Vibrio vulnificus Assumptions'!K16</f>
        <v>0</v>
      </c>
      <c r="L9" s="19">
        <f>L$7*'Vibrio vulnificus Assumptions'!L15*'Vibrio vulnificus Assumptions'!L16</f>
        <v>3188.5937852709967</v>
      </c>
      <c r="M9" s="22"/>
    </row>
    <row r="10" spans="1:18" x14ac:dyDescent="0.25">
      <c r="A10" s="1"/>
      <c r="B10" t="s">
        <v>29</v>
      </c>
      <c r="E10" s="14"/>
      <c r="F10" s="9"/>
      <c r="G10" s="20">
        <f>G$7*'Vibrio vulnificus Assumptions'!G18*'Vibrio vulnificus Assumptions'!G19</f>
        <v>401.05406030048101</v>
      </c>
      <c r="H10" s="21">
        <f>H$7*'Vibrio vulnificus Assumptions'!H18*'Vibrio vulnificus Assumptions'!H19</f>
        <v>1812.8216459953596</v>
      </c>
      <c r="I10" s="20">
        <f>I$7*'Vibrio vulnificus Assumptions'!I18*'Vibrio vulnificus Assumptions'!I19</f>
        <v>0</v>
      </c>
      <c r="J10" s="20">
        <f>J$7*'Vibrio vulnificus Assumptions'!J18*'Vibrio vulnificus Assumptions'!J19</f>
        <v>6355.1919073542012</v>
      </c>
      <c r="K10" s="30">
        <f>K$7*'Vibrio vulnificus Assumptions'!K18*'Vibrio vulnificus Assumptions'!K19</f>
        <v>0</v>
      </c>
      <c r="L10" s="19">
        <f>L$7*'Vibrio vulnificus Assumptions'!L18*'Vibrio vulnificus Assumptions'!L19</f>
        <v>0</v>
      </c>
      <c r="M10" s="14"/>
    </row>
    <row r="11" spans="1:18" x14ac:dyDescent="0.25">
      <c r="A11" s="1"/>
      <c r="B11" t="s">
        <v>12</v>
      </c>
      <c r="E11" s="14"/>
      <c r="F11" s="9"/>
      <c r="G11" s="20">
        <f>G$7*'Vibrio vulnificus Assumptions'!G21*'Vibrio vulnificus Assumptions'!G22</f>
        <v>1383.5373583460312</v>
      </c>
      <c r="H11" s="21">
        <f>H$7*'Vibrio vulnificus Assumptions'!H21*'Vibrio vulnificus Assumptions'!H22</f>
        <v>1389.7303350929133</v>
      </c>
      <c r="I11" s="20">
        <f>I$7*'Vibrio vulnificus Assumptions'!I21*'Vibrio vulnificus Assumptions'!I22</f>
        <v>0</v>
      </c>
      <c r="J11" s="20">
        <f>J$7*'Vibrio vulnificus Assumptions'!J21*'Vibrio vulnificus Assumptions'!J22</f>
        <v>4872.0534863113044</v>
      </c>
      <c r="K11" s="30">
        <f>K$7*'Vibrio vulnificus Assumptions'!K21*'Vibrio vulnificus Assumptions'!K22</f>
        <v>0</v>
      </c>
      <c r="L11" s="19">
        <f>L$7*'Vibrio vulnificus Assumptions'!L21*'Vibrio vulnificus Assumptions'!L22</f>
        <v>0</v>
      </c>
      <c r="M11" s="14"/>
    </row>
    <row r="12" spans="1:18" x14ac:dyDescent="0.25">
      <c r="A12" s="1"/>
      <c r="B12" t="s">
        <v>13</v>
      </c>
      <c r="E12" s="14"/>
      <c r="F12" s="9"/>
      <c r="G12" s="20">
        <v>0</v>
      </c>
      <c r="H12" s="28">
        <f>H$7*'Vibrio vulnificus Assumptions'!H24*'Vibrio vulnificus Assumptions'!H25</f>
        <v>345519.70117715339</v>
      </c>
      <c r="I12" s="24">
        <v>0</v>
      </c>
      <c r="J12" s="24">
        <f>J$7*'Vibrio vulnificus Assumptions'!J24*'Vibrio vulnificus Assumptions'!J25</f>
        <v>4172165.835104967</v>
      </c>
      <c r="K12" s="39">
        <f>K$7*'Vibrio vulnificus Assumptions'!K24*'Vibrio vulnificus Assumptions'!K25</f>
        <v>0</v>
      </c>
      <c r="L12" s="29">
        <f>L$7*'Vibrio vulnificus Assumptions'!L24*'Vibrio vulnificus Assumptions'!L25</f>
        <v>0</v>
      </c>
      <c r="M12" s="14"/>
    </row>
    <row r="13" spans="1:18" x14ac:dyDescent="0.25">
      <c r="A13" s="1"/>
      <c r="B13" s="1" t="s">
        <v>30</v>
      </c>
      <c r="E13" s="14"/>
      <c r="F13" s="9"/>
      <c r="G13" s="23">
        <f>SUM(G9:G12)</f>
        <v>3116.9676219320522</v>
      </c>
      <c r="H13" s="20">
        <f t="shared" ref="H13:L13" si="0">SUM(H9:H12)</f>
        <v>349726.00828795967</v>
      </c>
      <c r="I13" s="20">
        <f t="shared" si="0"/>
        <v>1433.9358995972032</v>
      </c>
      <c r="J13" s="20">
        <f t="shared" si="0"/>
        <v>4187433.3209956381</v>
      </c>
      <c r="K13" s="20">
        <f t="shared" si="0"/>
        <v>0</v>
      </c>
      <c r="L13" s="20">
        <f t="shared" si="0"/>
        <v>3188.5937852709967</v>
      </c>
      <c r="M13" s="14"/>
    </row>
    <row r="14" spans="1:18" x14ac:dyDescent="0.25">
      <c r="A14" s="1"/>
      <c r="E14" s="14"/>
      <c r="F14" s="9"/>
      <c r="G14" s="20"/>
      <c r="H14" s="21"/>
      <c r="I14" s="20"/>
      <c r="J14" s="20"/>
      <c r="K14" s="30"/>
      <c r="L14" s="19"/>
      <c r="M14" s="14"/>
    </row>
    <row r="15" spans="1:18" x14ac:dyDescent="0.25">
      <c r="A15" s="1" t="s">
        <v>19</v>
      </c>
      <c r="E15" s="14"/>
      <c r="F15" s="9"/>
      <c r="G15" s="20"/>
      <c r="H15" s="21"/>
      <c r="I15" s="35"/>
      <c r="J15" s="20"/>
      <c r="K15" s="9"/>
      <c r="L15" s="13"/>
      <c r="M15" s="22">
        <f>M7*'Vibrio vulnificus Assumptions'!M37</f>
        <v>164489783.63614964</v>
      </c>
    </row>
    <row r="16" spans="1:18" x14ac:dyDescent="0.25">
      <c r="A16" s="1"/>
      <c r="E16" s="14"/>
      <c r="F16" s="12"/>
      <c r="G16" s="20"/>
      <c r="H16" s="21"/>
      <c r="I16" s="35"/>
      <c r="J16" s="20"/>
      <c r="K16" s="9"/>
      <c r="L16" s="13"/>
      <c r="M16" s="22"/>
    </row>
    <row r="17" spans="1:16" x14ac:dyDescent="0.25">
      <c r="A17" s="1" t="s">
        <v>56</v>
      </c>
      <c r="E17" s="32"/>
      <c r="F17" s="20"/>
      <c r="G17" s="20">
        <f>G7*'Vibrio vulnificus Assumptions'!G30*'Vibrio vulnificus Assumptions'!G31*'Vibrio vulnificus Assumptions'!G32</f>
        <v>1371.043212561339</v>
      </c>
      <c r="H17" s="21">
        <f>H7*'Vibrio vulnificus Assumptions'!H30*'Vibrio vulnificus Assumptions'!H31*'Vibrio vulnificus Assumptions'!H32</f>
        <v>7665.2059648786517</v>
      </c>
      <c r="I17" s="20">
        <f>I7*'Vibrio vulnificus Assumptions'!I30*'Vibrio vulnificus Assumptions'!I31*'Vibrio vulnificus Assumptions'!I32</f>
        <v>5110.1373099191005</v>
      </c>
      <c r="J17" s="20">
        <f>J7*'Vibrio vulnificus Assumptions'!J30*'Vibrio vulnificus Assumptions'!J31*'Vibrio vulnificus Assumptions'!J32</f>
        <v>23997.102091052257</v>
      </c>
      <c r="K17" s="20">
        <f>K7*'Vibrio vulnificus Assumptions'!K30*'Vibrio vulnificus Assumptions'!K31*'Vibrio vulnificus Assumptions'!K32</f>
        <v>13257.108692941574</v>
      </c>
      <c r="L17" s="19">
        <f>L7*'Vibrio vulnificus Assumptions'!L30*'Vibrio vulnificus Assumptions'!L31*'Vibrio vulnificus Assumptions'!L32</f>
        <v>78019.476336589039</v>
      </c>
      <c r="M17" s="14"/>
    </row>
    <row r="18" spans="1:16" x14ac:dyDescent="0.25">
      <c r="A18" s="131"/>
      <c r="E18" s="32"/>
      <c r="F18" s="24"/>
      <c r="G18" s="24"/>
      <c r="H18" s="28"/>
      <c r="I18" s="24"/>
      <c r="J18" s="24"/>
      <c r="K18" s="24"/>
      <c r="L18" s="29"/>
      <c r="M18" s="14"/>
    </row>
    <row r="19" spans="1:16" x14ac:dyDescent="0.25">
      <c r="A19" s="131" t="s">
        <v>31</v>
      </c>
      <c r="B19" s="46"/>
      <c r="E19" s="32"/>
      <c r="F19" s="20">
        <f>SUM(F13:F17)</f>
        <v>0</v>
      </c>
      <c r="G19" s="20">
        <f t="shared" ref="G19:M19" si="1">SUM(G13:G17)</f>
        <v>4488.0108344933915</v>
      </c>
      <c r="H19" s="82">
        <f t="shared" si="1"/>
        <v>357391.21425283834</v>
      </c>
      <c r="I19" s="20">
        <f t="shared" si="1"/>
        <v>6544.0732095163039</v>
      </c>
      <c r="J19" s="20">
        <f t="shared" si="1"/>
        <v>4211430.4230866907</v>
      </c>
      <c r="K19" s="20">
        <f t="shared" si="1"/>
        <v>13257.108692941574</v>
      </c>
      <c r="L19" s="20">
        <f t="shared" si="1"/>
        <v>81208.07012186003</v>
      </c>
      <c r="M19" s="36">
        <f t="shared" si="1"/>
        <v>164489783.63614964</v>
      </c>
      <c r="N19" s="12"/>
    </row>
    <row r="20" spans="1:16" x14ac:dyDescent="0.25">
      <c r="A20" s="131"/>
      <c r="B20" s="46"/>
      <c r="E20" s="14"/>
      <c r="F20" s="9"/>
      <c r="G20" s="9"/>
      <c r="H20" s="9"/>
      <c r="I20" s="9"/>
      <c r="J20" s="9"/>
      <c r="K20" s="9"/>
      <c r="L20" s="9"/>
      <c r="M20" s="13"/>
    </row>
    <row r="21" spans="1:16" ht="15.75" thickBot="1" x14ac:dyDescent="0.3">
      <c r="A21" s="132" t="s">
        <v>57</v>
      </c>
      <c r="B21" s="84"/>
      <c r="C21" s="85"/>
      <c r="D21" s="85"/>
      <c r="E21" s="112">
        <f>SUM(F19:M19)</f>
        <v>169164102.53634799</v>
      </c>
      <c r="F21" s="86"/>
      <c r="G21" s="86"/>
      <c r="H21" s="86"/>
      <c r="I21" s="87"/>
      <c r="J21" s="87"/>
      <c r="K21" s="87"/>
      <c r="L21" s="86"/>
      <c r="M21" s="88"/>
    </row>
    <row r="22" spans="1:16" ht="15.75" thickTop="1" x14ac:dyDescent="0.25"/>
    <row r="23" spans="1:16" x14ac:dyDescent="0.25">
      <c r="A23" s="46" t="s">
        <v>60</v>
      </c>
      <c r="B23" s="9"/>
      <c r="C23" s="9"/>
      <c r="D23" s="9"/>
      <c r="E23" s="9"/>
      <c r="F23" s="18"/>
      <c r="G23" s="18"/>
      <c r="H23" s="18"/>
      <c r="I23" s="18"/>
      <c r="J23" s="18"/>
      <c r="K23" s="6"/>
      <c r="L23" s="6"/>
    </row>
    <row r="25" spans="1:16" ht="75" customHeight="1" x14ac:dyDescent="0.25">
      <c r="A25" s="158" t="s">
        <v>48</v>
      </c>
      <c r="B25" s="158"/>
      <c r="C25" s="158"/>
      <c r="D25" s="158"/>
      <c r="E25" s="158"/>
      <c r="F25" s="158"/>
      <c r="G25" s="158"/>
      <c r="H25" s="158"/>
      <c r="I25" s="158"/>
      <c r="J25" s="158"/>
      <c r="K25" s="46"/>
      <c r="L25" s="46"/>
      <c r="O25" s="5"/>
      <c r="P25" s="5"/>
    </row>
    <row r="26" spans="1:16" x14ac:dyDescent="0.25">
      <c r="A26" s="46" t="s">
        <v>61</v>
      </c>
      <c r="B26" s="46"/>
      <c r="C26" s="46"/>
      <c r="D26" s="46"/>
      <c r="E26" s="46"/>
      <c r="F26" s="46"/>
      <c r="G26" s="46"/>
      <c r="H26" s="46"/>
      <c r="I26" s="46"/>
      <c r="J26" s="46"/>
    </row>
    <row r="27" spans="1:16" ht="35.1" customHeight="1" x14ac:dyDescent="0.25">
      <c r="A27" s="46" t="s">
        <v>49</v>
      </c>
      <c r="B27" s="46"/>
      <c r="C27" s="46"/>
      <c r="D27" s="46"/>
      <c r="E27" s="46"/>
      <c r="F27" s="46"/>
      <c r="G27" s="46"/>
      <c r="H27" s="46"/>
      <c r="I27" s="46"/>
      <c r="J27" s="46"/>
      <c r="K27" s="46"/>
      <c r="L27" s="46"/>
    </row>
    <row r="28" spans="1:16" x14ac:dyDescent="0.25">
      <c r="A28" s="46"/>
      <c r="B28" s="46"/>
      <c r="C28" s="46"/>
      <c r="D28" s="46"/>
      <c r="E28" s="46"/>
      <c r="F28" s="46"/>
      <c r="G28" s="46"/>
      <c r="H28" s="46"/>
      <c r="I28" s="46"/>
      <c r="J28" s="46"/>
    </row>
    <row r="29" spans="1:16" ht="15" customHeight="1" x14ac:dyDescent="0.25">
      <c r="A29" s="154" t="s">
        <v>38</v>
      </c>
      <c r="B29" s="154"/>
      <c r="C29" s="154"/>
      <c r="D29" s="154"/>
      <c r="E29" s="154"/>
      <c r="F29" s="154"/>
      <c r="G29" s="154"/>
      <c r="H29" s="154"/>
      <c r="I29" s="154"/>
      <c r="J29" s="154"/>
    </row>
    <row r="30" spans="1:16" ht="48" customHeight="1" x14ac:dyDescent="0.25">
      <c r="A30" s="5"/>
      <c r="B30" s="5"/>
      <c r="C30" s="153" t="s">
        <v>36</v>
      </c>
      <c r="D30" s="153"/>
      <c r="E30" s="153"/>
      <c r="F30" s="153"/>
      <c r="G30" s="153"/>
      <c r="H30" s="153"/>
      <c r="I30" s="153"/>
      <c r="J30" s="153"/>
    </row>
    <row r="31" spans="1:16" ht="48" customHeight="1" x14ac:dyDescent="0.25">
      <c r="C31" s="153" t="s">
        <v>37</v>
      </c>
      <c r="D31" s="153"/>
      <c r="E31" s="153"/>
      <c r="F31" s="153"/>
      <c r="G31" s="153"/>
      <c r="H31" s="153"/>
      <c r="I31" s="153"/>
      <c r="J31" s="153"/>
    </row>
    <row r="32" spans="1:16" x14ac:dyDescent="0.25">
      <c r="A32" s="9"/>
      <c r="B32" s="9"/>
      <c r="C32" s="9"/>
      <c r="D32" s="9"/>
      <c r="E32" s="9"/>
      <c r="F32" s="9"/>
      <c r="G32" s="9"/>
      <c r="H32" s="27"/>
      <c r="I32" s="27"/>
      <c r="J32" s="27"/>
    </row>
    <row r="33" spans="11:12" x14ac:dyDescent="0.25">
      <c r="K33" s="6"/>
      <c r="L33" s="6"/>
    </row>
  </sheetData>
  <mergeCells count="6">
    <mergeCell ref="C31:J31"/>
    <mergeCell ref="F4:G4"/>
    <mergeCell ref="I4:L4"/>
    <mergeCell ref="A29:J29"/>
    <mergeCell ref="C30:J30"/>
    <mergeCell ref="A25:J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85" zoomScaleNormal="85" workbookViewId="0"/>
  </sheetViews>
  <sheetFormatPr defaultRowHeight="15" x14ac:dyDescent="0.25"/>
  <cols>
    <col min="1" max="1" width="4" customWidth="1"/>
    <col min="2" max="2" width="4.140625" customWidth="1"/>
    <col min="4" max="5" width="23.7109375" customWidth="1"/>
    <col min="6" max="8" width="13.140625" customWidth="1"/>
    <col min="9" max="9" width="19.140625" bestFit="1" customWidth="1"/>
    <col min="10" max="10" width="14" customWidth="1"/>
    <col min="11" max="11" width="14.7109375" customWidth="1"/>
    <col min="12" max="12" width="14.5703125" customWidth="1"/>
    <col min="13" max="13" width="16.140625" customWidth="1"/>
    <col min="14" max="15" width="14.140625" customWidth="1"/>
  </cols>
  <sheetData>
    <row r="1" spans="1:14" x14ac:dyDescent="0.25">
      <c r="A1" s="117" t="s">
        <v>40</v>
      </c>
      <c r="B1" s="1"/>
      <c r="C1" s="1"/>
      <c r="D1" s="1"/>
      <c r="E1" s="1"/>
      <c r="F1" s="1"/>
      <c r="G1" s="1"/>
      <c r="H1" s="1"/>
      <c r="I1" s="1"/>
      <c r="J1" s="1"/>
      <c r="K1" s="1"/>
      <c r="L1" s="1"/>
      <c r="M1" s="1"/>
    </row>
    <row r="2" spans="1:14" x14ac:dyDescent="0.25">
      <c r="A2" s="59"/>
      <c r="B2" s="1"/>
      <c r="C2" s="1"/>
      <c r="D2" s="1"/>
      <c r="E2" s="59" t="s">
        <v>32</v>
      </c>
      <c r="F2" s="1"/>
      <c r="G2" s="1"/>
      <c r="H2" s="1"/>
      <c r="I2" s="1"/>
      <c r="J2" s="1"/>
      <c r="K2" s="1"/>
      <c r="L2" s="1"/>
      <c r="M2" s="1"/>
    </row>
    <row r="3" spans="1:14" x14ac:dyDescent="0.25">
      <c r="A3" s="1"/>
      <c r="B3" s="1"/>
      <c r="C3" s="1"/>
      <c r="D3" s="1"/>
      <c r="E3" s="1"/>
      <c r="F3" s="1"/>
      <c r="G3" s="1"/>
      <c r="H3" s="1"/>
      <c r="I3" s="1"/>
      <c r="J3" s="1"/>
      <c r="K3" s="1"/>
      <c r="L3" s="1"/>
      <c r="M3" s="1"/>
    </row>
    <row r="4" spans="1:14" ht="14.45" customHeight="1" x14ac:dyDescent="0.25">
      <c r="A4" s="118"/>
      <c r="B4" s="1"/>
      <c r="C4" s="1"/>
      <c r="D4" s="1"/>
      <c r="E4" s="119" t="s">
        <v>23</v>
      </c>
      <c r="F4" s="155" t="s">
        <v>58</v>
      </c>
      <c r="G4" s="156"/>
      <c r="H4" s="120"/>
      <c r="I4" s="157" t="s">
        <v>25</v>
      </c>
      <c r="J4" s="157"/>
      <c r="K4" s="157"/>
      <c r="L4" s="156"/>
      <c r="M4" s="121" t="s">
        <v>27</v>
      </c>
    </row>
    <row r="5" spans="1:14" s="9" customFormat="1" ht="80.25" customHeight="1" x14ac:dyDescent="0.25">
      <c r="A5" s="40" t="s">
        <v>63</v>
      </c>
      <c r="B5" s="40"/>
      <c r="C5" s="40"/>
      <c r="D5" s="40"/>
      <c r="E5" s="123"/>
      <c r="F5" s="124" t="s">
        <v>44</v>
      </c>
      <c r="G5" s="134" t="s">
        <v>45</v>
      </c>
      <c r="H5" s="121" t="s">
        <v>34</v>
      </c>
      <c r="I5" s="134" t="s">
        <v>59</v>
      </c>
      <c r="J5" s="135" t="s">
        <v>0</v>
      </c>
      <c r="K5" s="135" t="s">
        <v>24</v>
      </c>
      <c r="L5" s="135" t="s">
        <v>2</v>
      </c>
      <c r="M5" s="121" t="s">
        <v>3</v>
      </c>
    </row>
    <row r="6" spans="1:14" x14ac:dyDescent="0.25">
      <c r="A6" s="1" t="s">
        <v>5</v>
      </c>
      <c r="E6" s="37">
        <f>SUM(F7,G7,H7, J7)</f>
        <v>139</v>
      </c>
      <c r="F6" s="15"/>
      <c r="G6" s="16"/>
      <c r="H6" s="12"/>
      <c r="I6" s="9"/>
      <c r="J6" s="79"/>
      <c r="K6" s="79"/>
      <c r="L6" s="80"/>
      <c r="M6" s="32"/>
    </row>
    <row r="7" spans="1:14" ht="15.75" x14ac:dyDescent="0.25">
      <c r="A7" s="1"/>
      <c r="B7" t="s">
        <v>53</v>
      </c>
      <c r="D7" s="13"/>
      <c r="E7" s="111"/>
      <c r="F7" s="41">
        <v>0</v>
      </c>
      <c r="G7" s="45">
        <v>0</v>
      </c>
      <c r="H7" s="41">
        <v>27.660999999999994</v>
      </c>
      <c r="I7" s="42">
        <v>27.660999999999994</v>
      </c>
      <c r="J7" s="42">
        <v>111.33900000000001</v>
      </c>
      <c r="K7" s="42">
        <v>54.339000000000013</v>
      </c>
      <c r="L7" s="43">
        <v>54.339000000000013</v>
      </c>
      <c r="M7" s="43">
        <v>57</v>
      </c>
      <c r="N7" s="44"/>
    </row>
    <row r="8" spans="1:14" x14ac:dyDescent="0.25">
      <c r="A8" s="1" t="s">
        <v>54</v>
      </c>
      <c r="E8" s="12"/>
      <c r="F8" s="12"/>
      <c r="G8" s="19"/>
      <c r="H8" s="21"/>
      <c r="I8" s="20"/>
      <c r="J8" s="20"/>
      <c r="K8" s="20"/>
      <c r="L8" s="19"/>
      <c r="M8" s="19"/>
    </row>
    <row r="9" spans="1:14" x14ac:dyDescent="0.25">
      <c r="A9" s="1"/>
      <c r="B9" t="s">
        <v>55</v>
      </c>
      <c r="E9" s="12"/>
      <c r="F9" s="12"/>
      <c r="G9" s="19">
        <f>G$7*'Vibrio vulnificus Assumptions'!G15*'Vibrio vulnificus Assumptions'!G16</f>
        <v>0</v>
      </c>
      <c r="H9" s="21">
        <f>H$7*'Vibrio vulnificus Assumptions'!H15*'Vibrio vulnificus Assumptions'!H16</f>
        <v>2632.4898685058083</v>
      </c>
      <c r="I9" s="20">
        <f>I$7*'Vibrio vulnificus Assumptions'!I15*'Vibrio vulnificus Assumptions'!I16</f>
        <v>3760.6998121511551</v>
      </c>
      <c r="J9" s="20">
        <f>J$7*'Vibrio vulnificus Assumptions'!J15*'Vibrio vulnificus Assumptions'!J16</f>
        <v>10596.102435543484</v>
      </c>
      <c r="K9" s="20">
        <f>K$7*'Vibrio vulnificus Assumptions'!K15*'Vibrio vulnificus Assumptions'!K16</f>
        <v>0</v>
      </c>
      <c r="L9" s="19">
        <f>L$7*'Vibrio vulnificus Assumptions'!L15*'Vibrio vulnificus Assumptions'!L16</f>
        <v>7387.7541337074472</v>
      </c>
      <c r="M9" s="19"/>
    </row>
    <row r="10" spans="1:14" x14ac:dyDescent="0.25">
      <c r="A10" s="1"/>
      <c r="B10" t="s">
        <v>29</v>
      </c>
      <c r="E10" s="12"/>
      <c r="F10" s="12"/>
      <c r="G10" s="19">
        <f>G$7*'Vibrio vulnificus Assumptions'!G18*'Vibrio vulnificus Assumptions'!G19</f>
        <v>0</v>
      </c>
      <c r="H10" s="21">
        <f>H$7*'Vibrio vulnificus Assumptions'!H18*'Vibrio vulnificus Assumptions'!H19</f>
        <v>4754.3812979878294</v>
      </c>
      <c r="I10" s="20">
        <f>I$7*'Vibrio vulnificus Assumptions'!I18*'Vibrio vulnificus Assumptions'!I19</f>
        <v>0</v>
      </c>
      <c r="J10" s="20">
        <f>J$7*'Vibrio vulnificus Assumptions'!J18*'Vibrio vulnificus Assumptions'!J19</f>
        <v>16667.390096645926</v>
      </c>
      <c r="K10" s="20">
        <f>K$7*'Vibrio vulnificus Assumptions'!K18*'Vibrio vulnificus Assumptions'!K19</f>
        <v>0</v>
      </c>
      <c r="L10" s="19">
        <f>L$7*'Vibrio vulnificus Assumptions'!L18*'Vibrio vulnificus Assumptions'!L19</f>
        <v>0</v>
      </c>
      <c r="M10" s="19"/>
    </row>
    <row r="11" spans="1:14" x14ac:dyDescent="0.25">
      <c r="A11" s="1"/>
      <c r="B11" t="s">
        <v>12</v>
      </c>
      <c r="E11" s="12"/>
      <c r="F11" s="12"/>
      <c r="G11" s="19">
        <f>G$7*'Vibrio vulnificus Assumptions'!G21*'Vibrio vulnificus Assumptions'!G22</f>
        <v>0</v>
      </c>
      <c r="H11" s="21">
        <f>H$7*'Vibrio vulnificus Assumptions'!H21*'Vibrio vulnificus Assumptions'!H22</f>
        <v>3644.7644637342441</v>
      </c>
      <c r="I11" s="20">
        <f>I$7*'Vibrio vulnificus Assumptions'!I21*'Vibrio vulnificus Assumptions'!I22</f>
        <v>0</v>
      </c>
      <c r="J11" s="20">
        <f>J$7*'Vibrio vulnificus Assumptions'!J21*'Vibrio vulnificus Assumptions'!J22</f>
        <v>12777.649709382482</v>
      </c>
      <c r="K11" s="20">
        <f>K$7*'Vibrio vulnificus Assumptions'!K21*'Vibrio vulnificus Assumptions'!K22</f>
        <v>0</v>
      </c>
      <c r="L11" s="19">
        <f>L$7*'Vibrio vulnificus Assumptions'!L21*'Vibrio vulnificus Assumptions'!L22</f>
        <v>0</v>
      </c>
      <c r="M11" s="19"/>
    </row>
    <row r="12" spans="1:14" x14ac:dyDescent="0.25">
      <c r="A12" s="1"/>
      <c r="B12" t="s">
        <v>13</v>
      </c>
      <c r="E12" s="12"/>
      <c r="F12" s="12"/>
      <c r="G12" s="19">
        <v>0</v>
      </c>
      <c r="H12" s="21">
        <f>H$7*'Vibrio vulnificus Assumptions'!H24*'Vibrio vulnificus Assumptions'!H25</f>
        <v>906174.31063442107</v>
      </c>
      <c r="I12" s="20">
        <v>0</v>
      </c>
      <c r="J12" s="20">
        <f>J$7*'Vibrio vulnificus Assumptions'!J24*'Vibrio vulnificus Assumptions'!J25</f>
        <v>10942095.303388501</v>
      </c>
      <c r="K12" s="20">
        <f>K$7*'Vibrio vulnificus Assumptions'!K24*'Vibrio vulnificus Assumptions'!K25</f>
        <v>0</v>
      </c>
      <c r="L12" s="19">
        <f>L$7*'Vibrio vulnificus Assumptions'!L24*'Vibrio vulnificus Assumptions'!L25</f>
        <v>0</v>
      </c>
      <c r="M12" s="19"/>
    </row>
    <row r="13" spans="1:14" x14ac:dyDescent="0.25">
      <c r="A13" s="1"/>
      <c r="B13" s="1" t="s">
        <v>30</v>
      </c>
      <c r="E13" s="12"/>
      <c r="F13" s="12"/>
      <c r="G13" s="19">
        <f>SUM(G9:G12)</f>
        <v>0</v>
      </c>
      <c r="H13" s="21">
        <f t="shared" ref="H13:L13" si="0">SUM(H9:H12)</f>
        <v>917205.94626464893</v>
      </c>
      <c r="I13" s="20">
        <f t="shared" si="0"/>
        <v>3760.6998121511551</v>
      </c>
      <c r="J13" s="20">
        <f t="shared" si="0"/>
        <v>10982136.445630072</v>
      </c>
      <c r="K13" s="20">
        <f t="shared" si="0"/>
        <v>0</v>
      </c>
      <c r="L13" s="19">
        <f t="shared" si="0"/>
        <v>7387.7541337074472</v>
      </c>
      <c r="M13" s="19"/>
    </row>
    <row r="14" spans="1:14" x14ac:dyDescent="0.25">
      <c r="A14" s="1"/>
      <c r="E14" s="14"/>
      <c r="F14" s="20"/>
      <c r="G14" s="19"/>
      <c r="H14" s="21"/>
      <c r="I14" s="20"/>
      <c r="J14" s="20"/>
      <c r="K14" s="20"/>
      <c r="L14" s="19"/>
      <c r="M14" s="13"/>
    </row>
    <row r="15" spans="1:14" x14ac:dyDescent="0.25">
      <c r="A15" s="1" t="s">
        <v>19</v>
      </c>
      <c r="E15" s="14"/>
      <c r="F15" s="9"/>
      <c r="G15" s="20"/>
      <c r="H15" s="21"/>
      <c r="I15" s="35"/>
      <c r="J15" s="20"/>
      <c r="K15" s="9"/>
      <c r="L15" s="13"/>
      <c r="M15" s="22">
        <f>M7*'Vibrio vulnificus Assumptions'!M37</f>
        <v>493469350.90844905</v>
      </c>
    </row>
    <row r="16" spans="1:14" x14ac:dyDescent="0.25">
      <c r="A16" s="1"/>
      <c r="E16" s="14"/>
      <c r="F16" s="7"/>
      <c r="G16" s="24"/>
      <c r="H16" s="28"/>
      <c r="I16" s="38"/>
      <c r="J16" s="24"/>
      <c r="K16" s="7"/>
      <c r="L16" s="13"/>
      <c r="M16" s="22"/>
    </row>
    <row r="17" spans="1:16" x14ac:dyDescent="0.25">
      <c r="A17" s="1" t="s">
        <v>56</v>
      </c>
      <c r="E17" s="32"/>
      <c r="F17" s="20"/>
      <c r="G17" s="20">
        <f>G7*'Vibrio vulnificus Assumptions'!G30*'Vibrio vulnificus Assumptions'!G31*'Vibrio vulnificus Assumptions'!G32</f>
        <v>0</v>
      </c>
      <c r="H17" s="82">
        <f>H7*'Vibrio vulnificus Assumptions'!H30*'Vibrio vulnificus Assumptions'!H31*'Vibrio vulnificus Assumptions'!H32</f>
        <v>20103.087341851558</v>
      </c>
      <c r="I17" s="20">
        <f>I7*'Vibrio vulnificus Assumptions'!I30*'Vibrio vulnificus Assumptions'!I31*'Vibrio vulnificus Assumptions'!I32</f>
        <v>13402.058227901038</v>
      </c>
      <c r="J17" s="20">
        <f>J7*'Vibrio vulnificus Assumptions'!J30*'Vibrio vulnificus Assumptions'!J31*'Vibrio vulnificus Assumptions'!J32</f>
        <v>62935.79605011821</v>
      </c>
      <c r="K17" s="33">
        <f>K7*'Vibrio vulnificus Assumptions'!K30*'Vibrio vulnificus Assumptions'!K31*'Vibrio vulnificus Assumptions'!K32</f>
        <v>30715.81585578615</v>
      </c>
      <c r="L17" s="23">
        <f>L7*'Vibrio vulnificus Assumptions'!L30*'Vibrio vulnificus Assumptions'!L31*'Vibrio vulnificus Assumptions'!L32</f>
        <v>180765.80073568047</v>
      </c>
      <c r="M17" s="11"/>
    </row>
    <row r="18" spans="1:16" x14ac:dyDescent="0.25">
      <c r="A18" s="131"/>
      <c r="E18" s="32"/>
      <c r="F18" s="24"/>
      <c r="G18" s="24"/>
      <c r="H18" s="28"/>
      <c r="I18" s="24"/>
      <c r="J18" s="24"/>
      <c r="K18" s="24"/>
      <c r="L18" s="29"/>
      <c r="M18" s="25"/>
    </row>
    <row r="19" spans="1:16" x14ac:dyDescent="0.25">
      <c r="A19" s="131" t="s">
        <v>31</v>
      </c>
      <c r="B19" s="46"/>
      <c r="E19" s="32"/>
      <c r="F19" s="20">
        <f>SUM(F13:F17)</f>
        <v>0</v>
      </c>
      <c r="G19" s="20">
        <f t="shared" ref="G19:M19" si="1">SUM(G13:G17)</f>
        <v>0</v>
      </c>
      <c r="H19" s="82">
        <f t="shared" si="1"/>
        <v>937309.03360650048</v>
      </c>
      <c r="I19" s="20">
        <f t="shared" si="1"/>
        <v>17162.758040052191</v>
      </c>
      <c r="J19" s="20">
        <f t="shared" si="1"/>
        <v>11045072.24168019</v>
      </c>
      <c r="K19" s="20">
        <f t="shared" si="1"/>
        <v>30715.81585578615</v>
      </c>
      <c r="L19" s="20">
        <f t="shared" si="1"/>
        <v>188153.55486938791</v>
      </c>
      <c r="M19" s="36">
        <f t="shared" si="1"/>
        <v>493469350.90844905</v>
      </c>
      <c r="N19" s="12"/>
    </row>
    <row r="20" spans="1:16" x14ac:dyDescent="0.25">
      <c r="A20" s="131"/>
      <c r="B20" s="46"/>
      <c r="E20" s="14"/>
      <c r="F20" s="9"/>
      <c r="G20" s="9"/>
      <c r="H20" s="9"/>
      <c r="I20" s="9"/>
      <c r="J20" s="9"/>
      <c r="K20" s="9"/>
      <c r="L20" s="9"/>
      <c r="M20" s="13"/>
    </row>
    <row r="21" spans="1:16" ht="15.75" thickBot="1" x14ac:dyDescent="0.3">
      <c r="A21" s="132" t="s">
        <v>57</v>
      </c>
      <c r="B21" s="84"/>
      <c r="C21" s="85"/>
      <c r="D21" s="85"/>
      <c r="E21" s="112">
        <f>SUM(F19:M19)</f>
        <v>505687764.31250095</v>
      </c>
      <c r="F21" s="86"/>
      <c r="G21" s="86"/>
      <c r="H21" s="86"/>
      <c r="I21" s="87"/>
      <c r="J21" s="87"/>
      <c r="K21" s="87"/>
      <c r="L21" s="86"/>
      <c r="M21" s="88"/>
    </row>
    <row r="22" spans="1:16" ht="15.75" thickTop="1" x14ac:dyDescent="0.25">
      <c r="H22" s="8"/>
    </row>
    <row r="23" spans="1:16" x14ac:dyDescent="0.25">
      <c r="A23" s="46" t="s">
        <v>60</v>
      </c>
      <c r="B23" s="9"/>
      <c r="C23" s="9"/>
      <c r="D23" s="9"/>
      <c r="E23" s="9"/>
      <c r="F23" s="18"/>
      <c r="G23" s="18"/>
      <c r="H23" s="18"/>
      <c r="I23" s="18"/>
      <c r="J23" s="18"/>
    </row>
    <row r="24" spans="1:16" x14ac:dyDescent="0.25">
      <c r="H24" s="8"/>
    </row>
    <row r="25" spans="1:16" ht="75" customHeight="1" x14ac:dyDescent="0.25">
      <c r="A25" s="158" t="s">
        <v>48</v>
      </c>
      <c r="B25" s="158"/>
      <c r="C25" s="158"/>
      <c r="D25" s="158"/>
      <c r="E25" s="158"/>
      <c r="F25" s="158"/>
      <c r="G25" s="158"/>
      <c r="H25" s="158"/>
      <c r="I25" s="158"/>
      <c r="J25" s="158"/>
      <c r="K25" s="46"/>
      <c r="L25" s="46"/>
      <c r="O25" s="5"/>
      <c r="P25" s="5"/>
    </row>
    <row r="26" spans="1:16" x14ac:dyDescent="0.25">
      <c r="A26" s="46" t="s">
        <v>62</v>
      </c>
      <c r="B26" s="46"/>
      <c r="C26" s="46"/>
      <c r="D26" s="46"/>
      <c r="E26" s="46"/>
      <c r="F26" s="46"/>
      <c r="G26" s="46"/>
      <c r="H26" s="46"/>
      <c r="I26" s="46"/>
      <c r="J26" s="46"/>
    </row>
    <row r="27" spans="1:16" ht="35.1" customHeight="1" x14ac:dyDescent="0.25">
      <c r="A27" s="46" t="s">
        <v>49</v>
      </c>
      <c r="B27" s="46"/>
      <c r="C27" s="46"/>
      <c r="D27" s="46"/>
      <c r="E27" s="46"/>
      <c r="F27" s="46"/>
      <c r="G27" s="46"/>
      <c r="H27" s="46"/>
      <c r="I27" s="46"/>
      <c r="J27" s="46"/>
      <c r="K27" s="46"/>
      <c r="L27" s="46"/>
    </row>
    <row r="28" spans="1:16" x14ac:dyDescent="0.25">
      <c r="A28" s="46"/>
      <c r="B28" s="46"/>
      <c r="C28" s="46"/>
      <c r="D28" s="46"/>
      <c r="E28" s="46"/>
      <c r="F28" s="46"/>
      <c r="G28" s="46"/>
      <c r="H28" s="46"/>
      <c r="I28" s="46"/>
      <c r="J28" s="46"/>
    </row>
    <row r="29" spans="1:16" ht="15" customHeight="1" x14ac:dyDescent="0.25">
      <c r="A29" s="154" t="s">
        <v>38</v>
      </c>
      <c r="B29" s="154"/>
      <c r="C29" s="154"/>
      <c r="D29" s="154"/>
      <c r="E29" s="154"/>
      <c r="F29" s="154"/>
      <c r="G29" s="154"/>
      <c r="H29" s="154"/>
      <c r="I29" s="154"/>
      <c r="J29" s="154"/>
    </row>
    <row r="30" spans="1:16" ht="38.25" customHeight="1" x14ac:dyDescent="0.25">
      <c r="A30" s="5"/>
      <c r="B30" s="5"/>
      <c r="C30" s="153" t="s">
        <v>36</v>
      </c>
      <c r="D30" s="153"/>
      <c r="E30" s="153"/>
      <c r="F30" s="153"/>
      <c r="G30" s="153"/>
      <c r="H30" s="153"/>
      <c r="I30" s="153"/>
      <c r="J30" s="153"/>
    </row>
    <row r="31" spans="1:16" ht="38.25" customHeight="1" x14ac:dyDescent="0.25">
      <c r="C31" s="153" t="s">
        <v>37</v>
      </c>
      <c r="D31" s="153"/>
      <c r="E31" s="153"/>
      <c r="F31" s="153"/>
      <c r="G31" s="153"/>
      <c r="H31" s="153"/>
      <c r="I31" s="153"/>
      <c r="J31" s="153"/>
      <c r="K31" s="6"/>
      <c r="L31" s="6"/>
    </row>
    <row r="32" spans="1:16" x14ac:dyDescent="0.25">
      <c r="A32" s="9"/>
      <c r="B32" s="9"/>
      <c r="C32" s="9"/>
      <c r="D32" s="9"/>
      <c r="E32" s="9"/>
      <c r="F32" s="9"/>
      <c r="G32" s="9"/>
      <c r="H32" s="27"/>
      <c r="I32" s="27"/>
      <c r="J32" s="27"/>
      <c r="K32" s="6"/>
      <c r="L32" s="6"/>
    </row>
  </sheetData>
  <mergeCells count="6">
    <mergeCell ref="C31:J31"/>
    <mergeCell ref="F4:G4"/>
    <mergeCell ref="I4:L4"/>
    <mergeCell ref="A29:J29"/>
    <mergeCell ref="C30:J30"/>
    <mergeCell ref="A25:J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70" zoomScaleNormal="70" workbookViewId="0"/>
  </sheetViews>
  <sheetFormatPr defaultRowHeight="15" x14ac:dyDescent="0.25"/>
  <cols>
    <col min="1" max="1" width="4" style="46" customWidth="1"/>
    <col min="2" max="2" width="4.140625" style="46" customWidth="1"/>
    <col min="3" max="3" width="9.140625" style="46"/>
    <col min="4" max="4" width="23.7109375" style="46" customWidth="1"/>
    <col min="5" max="7" width="13.140625" style="46" customWidth="1"/>
    <col min="8" max="8" width="17.85546875" style="46" customWidth="1"/>
    <col min="9" max="9" width="17" style="46" customWidth="1"/>
    <col min="10" max="10" width="14.7109375" style="46" customWidth="1"/>
    <col min="11" max="11" width="14.5703125" style="46" customWidth="1"/>
    <col min="12" max="12" width="17.5703125" style="46" customWidth="1"/>
    <col min="13" max="13" width="14.140625" style="46" customWidth="1"/>
    <col min="14" max="14" width="14.140625" customWidth="1"/>
  </cols>
  <sheetData>
    <row r="1" spans="1:13" x14ac:dyDescent="0.25">
      <c r="A1" s="117" t="s">
        <v>40</v>
      </c>
    </row>
    <row r="2" spans="1:13" x14ac:dyDescent="0.25">
      <c r="A2" s="59"/>
      <c r="E2" s="1" t="s">
        <v>39</v>
      </c>
      <c r="F2" s="1"/>
      <c r="G2" s="1"/>
      <c r="H2" s="1"/>
      <c r="I2" s="1"/>
      <c r="J2" s="1"/>
      <c r="K2" s="1"/>
      <c r="L2" s="1"/>
      <c r="M2" s="1"/>
    </row>
    <row r="3" spans="1:13" x14ac:dyDescent="0.25">
      <c r="A3" s="59"/>
      <c r="E3" s="1"/>
      <c r="F3" s="1"/>
      <c r="G3" s="1"/>
      <c r="H3" s="1"/>
      <c r="I3" s="1"/>
      <c r="J3" s="1"/>
      <c r="K3" s="1"/>
      <c r="L3" s="1"/>
      <c r="M3" s="1"/>
    </row>
    <row r="4" spans="1:13" x14ac:dyDescent="0.25">
      <c r="A4" s="1"/>
      <c r="E4" s="119" t="s">
        <v>23</v>
      </c>
      <c r="F4" s="155" t="s">
        <v>58</v>
      </c>
      <c r="G4" s="156"/>
      <c r="H4" s="155" t="s">
        <v>25</v>
      </c>
      <c r="I4" s="157"/>
      <c r="J4" s="157"/>
      <c r="K4" s="157"/>
      <c r="L4" s="156"/>
      <c r="M4" s="121" t="s">
        <v>27</v>
      </c>
    </row>
    <row r="5" spans="1:13" s="2" customFormat="1" ht="54.95" customHeight="1" x14ac:dyDescent="0.25">
      <c r="A5" s="125"/>
      <c r="B5" s="47"/>
      <c r="C5" s="47"/>
      <c r="D5" s="47"/>
      <c r="E5" s="124" t="s">
        <v>65</v>
      </c>
      <c r="F5" s="124" t="s">
        <v>44</v>
      </c>
      <c r="G5" s="127" t="s">
        <v>45</v>
      </c>
      <c r="H5" s="126" t="s">
        <v>34</v>
      </c>
      <c r="I5" s="143" t="s">
        <v>59</v>
      </c>
      <c r="J5" s="143" t="s">
        <v>0</v>
      </c>
      <c r="K5" s="143" t="s">
        <v>1</v>
      </c>
      <c r="L5" s="144" t="s">
        <v>2</v>
      </c>
      <c r="M5" s="121" t="s">
        <v>3</v>
      </c>
    </row>
    <row r="6" spans="1:13" x14ac:dyDescent="0.25">
      <c r="A6" s="1"/>
      <c r="E6" s="49"/>
      <c r="F6" s="50"/>
      <c r="G6" s="51"/>
      <c r="H6" s="52"/>
      <c r="I6" s="53"/>
      <c r="J6" s="54"/>
      <c r="K6" s="54"/>
      <c r="L6" s="55"/>
      <c r="M6" s="89"/>
    </row>
    <row r="7" spans="1:13" x14ac:dyDescent="0.25">
      <c r="A7" s="1" t="s">
        <v>5</v>
      </c>
      <c r="E7" s="110"/>
      <c r="F7" s="108"/>
      <c r="G7" s="56"/>
      <c r="H7" s="57"/>
      <c r="L7" s="58"/>
      <c r="M7" s="58"/>
    </row>
    <row r="8" spans="1:13" x14ac:dyDescent="0.25">
      <c r="A8" s="59"/>
      <c r="C8" s="46" t="s">
        <v>6</v>
      </c>
      <c r="E8" s="106">
        <v>60</v>
      </c>
      <c r="F8" s="106">
        <v>0</v>
      </c>
      <c r="G8" s="56">
        <v>7</v>
      </c>
      <c r="H8" s="60">
        <v>10.546999999999999</v>
      </c>
      <c r="I8" s="61">
        <v>10.546999999999999</v>
      </c>
      <c r="J8" s="61">
        <v>42.452999999999996</v>
      </c>
      <c r="K8" s="61">
        <v>23.452999999999996</v>
      </c>
      <c r="L8" s="62">
        <v>23.452999999999996</v>
      </c>
      <c r="M8" s="62">
        <v>18.999999999999996</v>
      </c>
    </row>
    <row r="9" spans="1:13" x14ac:dyDescent="0.25">
      <c r="A9" s="1"/>
      <c r="C9" s="46" t="s">
        <v>7</v>
      </c>
      <c r="E9" s="67">
        <v>96</v>
      </c>
      <c r="F9" s="67">
        <v>0</v>
      </c>
      <c r="G9" s="63">
        <v>3</v>
      </c>
      <c r="H9" s="64">
        <v>18.506999999999994</v>
      </c>
      <c r="I9" s="65">
        <v>18.506999999999994</v>
      </c>
      <c r="J9" s="65">
        <v>74.493000000000009</v>
      </c>
      <c r="K9" s="65">
        <v>38.493000000000009</v>
      </c>
      <c r="L9" s="66">
        <v>38.493000000000009</v>
      </c>
      <c r="M9" s="66">
        <v>36</v>
      </c>
    </row>
    <row r="10" spans="1:13" x14ac:dyDescent="0.25">
      <c r="A10" s="1"/>
      <c r="C10" s="46" t="s">
        <v>8</v>
      </c>
      <c r="E10" s="67">
        <v>139</v>
      </c>
      <c r="F10" s="67">
        <v>0</v>
      </c>
      <c r="G10" s="63">
        <v>0</v>
      </c>
      <c r="H10" s="67">
        <v>27.660999999999994</v>
      </c>
      <c r="I10" s="63">
        <v>27.660999999999994</v>
      </c>
      <c r="J10" s="63">
        <v>111.33900000000001</v>
      </c>
      <c r="K10" s="63">
        <v>54.339000000000013</v>
      </c>
      <c r="L10" s="68">
        <v>54.339000000000013</v>
      </c>
      <c r="M10" s="68">
        <v>57</v>
      </c>
    </row>
    <row r="11" spans="1:13" x14ac:dyDescent="0.25">
      <c r="A11" s="1"/>
      <c r="E11" s="67"/>
      <c r="F11" s="67"/>
      <c r="G11" s="63"/>
      <c r="H11" s="67"/>
      <c r="I11" s="63"/>
      <c r="J11" s="63"/>
      <c r="K11" s="63"/>
      <c r="L11" s="68"/>
      <c r="M11" s="68"/>
    </row>
    <row r="12" spans="1:13" x14ac:dyDescent="0.25">
      <c r="A12" s="1" t="s">
        <v>4</v>
      </c>
      <c r="E12" s="107"/>
      <c r="F12" s="107"/>
      <c r="G12" s="69"/>
      <c r="H12" s="70"/>
      <c r="I12" s="71"/>
      <c r="J12" s="71"/>
      <c r="K12" s="71"/>
      <c r="L12" s="72"/>
      <c r="M12" s="72"/>
    </row>
    <row r="13" spans="1:13" x14ac:dyDescent="0.25">
      <c r="A13" s="40" t="s">
        <v>9</v>
      </c>
      <c r="B13" s="73"/>
      <c r="C13" s="73"/>
      <c r="D13" s="73"/>
      <c r="E13" s="106"/>
      <c r="F13" s="109"/>
      <c r="G13" s="104"/>
      <c r="H13" s="57"/>
      <c r="I13" s="73"/>
      <c r="J13" s="73"/>
      <c r="K13" s="73"/>
      <c r="L13" s="58"/>
      <c r="M13" s="58"/>
    </row>
    <row r="14" spans="1:13" x14ac:dyDescent="0.25">
      <c r="A14" s="105"/>
      <c r="B14" s="48" t="s">
        <v>55</v>
      </c>
      <c r="C14" s="48"/>
      <c r="D14" s="48"/>
      <c r="E14" s="97"/>
      <c r="F14" s="97"/>
      <c r="G14" s="48"/>
      <c r="H14" s="97"/>
      <c r="I14" s="48"/>
      <c r="J14" s="48"/>
      <c r="K14" s="48"/>
      <c r="L14" s="90"/>
      <c r="M14" s="90"/>
    </row>
    <row r="15" spans="1:13" x14ac:dyDescent="0.25">
      <c r="A15" s="59"/>
      <c r="C15" s="46" t="s">
        <v>10</v>
      </c>
      <c r="E15" s="57"/>
      <c r="F15" s="57"/>
      <c r="G15" s="73">
        <v>1.4</v>
      </c>
      <c r="H15" s="57">
        <v>0.7</v>
      </c>
      <c r="I15" s="73">
        <v>1</v>
      </c>
      <c r="J15" s="73">
        <v>0.7</v>
      </c>
      <c r="K15" s="73">
        <v>0</v>
      </c>
      <c r="L15" s="58">
        <v>1</v>
      </c>
      <c r="M15" s="58"/>
    </row>
    <row r="16" spans="1:13" x14ac:dyDescent="0.25">
      <c r="A16" s="59"/>
      <c r="C16" s="46" t="s">
        <v>11</v>
      </c>
      <c r="E16" s="57"/>
      <c r="F16" s="57"/>
      <c r="G16" s="145">
        <v>135.95675543730002</v>
      </c>
      <c r="H16" s="146">
        <v>135.95675543730002</v>
      </c>
      <c r="I16" s="145">
        <v>135.95675543730002</v>
      </c>
      <c r="J16" s="145">
        <v>135.95675543730002</v>
      </c>
      <c r="K16" s="145">
        <v>135.95675543730002</v>
      </c>
      <c r="L16" s="145">
        <v>135.95675543730002</v>
      </c>
      <c r="M16" s="101"/>
    </row>
    <row r="17" spans="1:13" x14ac:dyDescent="0.25">
      <c r="A17" s="1"/>
      <c r="B17" s="46" t="s">
        <v>29</v>
      </c>
      <c r="E17" s="57"/>
      <c r="F17" s="57"/>
      <c r="G17" s="73"/>
      <c r="H17" s="57"/>
      <c r="I17" s="73"/>
      <c r="J17" s="73"/>
      <c r="K17" s="73"/>
      <c r="L17" s="73"/>
      <c r="M17" s="101"/>
    </row>
    <row r="18" spans="1:13" x14ac:dyDescent="0.25">
      <c r="A18" s="1"/>
      <c r="C18" s="46" t="s">
        <v>10</v>
      </c>
      <c r="E18" s="102"/>
      <c r="F18" s="57"/>
      <c r="G18" s="73">
        <v>0.1</v>
      </c>
      <c r="H18" s="57">
        <v>0.3</v>
      </c>
      <c r="I18" s="73">
        <v>0</v>
      </c>
      <c r="J18" s="73">
        <v>0.3</v>
      </c>
      <c r="K18" s="73">
        <v>0</v>
      </c>
      <c r="L18" s="73">
        <v>0</v>
      </c>
      <c r="M18" s="101"/>
    </row>
    <row r="19" spans="1:13" x14ac:dyDescent="0.25">
      <c r="A19" s="1"/>
      <c r="C19" s="46" t="s">
        <v>11</v>
      </c>
      <c r="E19" s="102"/>
      <c r="F19" s="57"/>
      <c r="G19" s="147">
        <v>572.93437185783</v>
      </c>
      <c r="H19" s="148">
        <v>572.93437185783</v>
      </c>
      <c r="I19" s="147">
        <v>572.93437185783</v>
      </c>
      <c r="J19" s="147">
        <v>498.99825747329999</v>
      </c>
      <c r="K19" s="147">
        <v>498.99825747329999</v>
      </c>
      <c r="L19" s="78">
        <v>572.93437185783</v>
      </c>
      <c r="M19" s="75"/>
    </row>
    <row r="20" spans="1:13" x14ac:dyDescent="0.25">
      <c r="A20" s="1"/>
      <c r="B20" s="46" t="s">
        <v>12</v>
      </c>
      <c r="E20" s="57"/>
      <c r="F20" s="57"/>
      <c r="G20" s="73"/>
      <c r="H20" s="57"/>
      <c r="I20" s="73"/>
      <c r="J20" s="73"/>
      <c r="K20" s="73"/>
      <c r="L20" s="58"/>
      <c r="M20" s="58"/>
    </row>
    <row r="21" spans="1:13" x14ac:dyDescent="0.25">
      <c r="A21" s="1"/>
      <c r="C21" s="46" t="s">
        <v>10</v>
      </c>
      <c r="E21" s="102"/>
      <c r="F21" s="57"/>
      <c r="G21" s="73">
        <v>0.3</v>
      </c>
      <c r="H21" s="57">
        <v>0.2</v>
      </c>
      <c r="I21" s="73">
        <v>0</v>
      </c>
      <c r="J21" s="73">
        <v>0.2</v>
      </c>
      <c r="K21" s="73">
        <v>0</v>
      </c>
      <c r="L21" s="58">
        <v>0</v>
      </c>
      <c r="M21" s="58"/>
    </row>
    <row r="22" spans="1:13" x14ac:dyDescent="0.25">
      <c r="A22" s="1"/>
      <c r="C22" s="46" t="s">
        <v>11</v>
      </c>
      <c r="E22" s="102"/>
      <c r="F22" s="96"/>
      <c r="G22" s="147">
        <v>658.82731349811002</v>
      </c>
      <c r="H22" s="148">
        <v>658.82731349811002</v>
      </c>
      <c r="I22" s="147">
        <v>658.82731349811002</v>
      </c>
      <c r="J22" s="147">
        <v>573.81733756287008</v>
      </c>
      <c r="K22" s="147">
        <v>573.81733756287008</v>
      </c>
      <c r="L22" s="78">
        <v>658.82731349811002</v>
      </c>
      <c r="M22" s="75"/>
    </row>
    <row r="23" spans="1:13" x14ac:dyDescent="0.25">
      <c r="A23" s="1"/>
      <c r="B23" s="46" t="s">
        <v>13</v>
      </c>
      <c r="E23" s="57"/>
      <c r="F23" s="57"/>
      <c r="G23" s="73"/>
      <c r="H23" s="57"/>
      <c r="I23" s="73"/>
      <c r="J23" s="73"/>
      <c r="K23" s="73"/>
      <c r="L23" s="58"/>
      <c r="M23" s="58"/>
    </row>
    <row r="24" spans="1:13" x14ac:dyDescent="0.25">
      <c r="A24" s="1"/>
      <c r="C24" s="46" t="s">
        <v>14</v>
      </c>
      <c r="E24" s="102"/>
      <c r="F24" s="57"/>
      <c r="G24" s="73">
        <v>0</v>
      </c>
      <c r="H24" s="57">
        <v>1</v>
      </c>
      <c r="I24" s="73">
        <v>0</v>
      </c>
      <c r="J24" s="73">
        <v>1</v>
      </c>
      <c r="K24" s="73">
        <v>1</v>
      </c>
      <c r="L24" s="58">
        <v>0</v>
      </c>
      <c r="M24" s="58"/>
    </row>
    <row r="25" spans="1:13" x14ac:dyDescent="0.25">
      <c r="A25" s="1"/>
      <c r="C25" s="46" t="s">
        <v>15</v>
      </c>
      <c r="E25" s="102"/>
      <c r="F25" s="57"/>
      <c r="G25" s="147">
        <v>0</v>
      </c>
      <c r="H25" s="148">
        <v>32759.99821533644</v>
      </c>
      <c r="I25" s="147">
        <v>0</v>
      </c>
      <c r="J25" s="147">
        <v>98277.29100664187</v>
      </c>
      <c r="K25" s="147">
        <v>0</v>
      </c>
      <c r="L25" s="78">
        <v>0</v>
      </c>
      <c r="M25" s="75"/>
    </row>
    <row r="26" spans="1:13" x14ac:dyDescent="0.25">
      <c r="A26" s="1"/>
      <c r="E26" s="57"/>
      <c r="F26" s="57"/>
      <c r="G26" s="147"/>
      <c r="H26" s="148"/>
      <c r="I26" s="147"/>
      <c r="J26" s="147"/>
      <c r="K26" s="147"/>
      <c r="L26" s="78"/>
      <c r="M26" s="58"/>
    </row>
    <row r="27" spans="1:13" x14ac:dyDescent="0.25">
      <c r="A27" s="1"/>
      <c r="D27" s="1" t="s">
        <v>64</v>
      </c>
      <c r="E27" s="102"/>
      <c r="F27" s="57"/>
      <c r="G27" s="150">
        <f t="shared" ref="G27:L27" si="0">G15*G16+G18*G19+G21*G22+G24*G25</f>
        <v>445.28108884743597</v>
      </c>
      <c r="H27" s="151">
        <f t="shared" si="0"/>
        <v>33158.81371839952</v>
      </c>
      <c r="I27" s="150">
        <f t="shared" si="0"/>
        <v>135.95675543730002</v>
      </c>
      <c r="J27" s="150">
        <f t="shared" si="0"/>
        <v>98636.923680202541</v>
      </c>
      <c r="K27" s="150">
        <f t="shared" si="0"/>
        <v>0</v>
      </c>
      <c r="L27" s="152">
        <f t="shared" si="0"/>
        <v>135.95675543730002</v>
      </c>
      <c r="M27" s="58"/>
    </row>
    <row r="28" spans="1:13" x14ac:dyDescent="0.25">
      <c r="A28" s="1"/>
      <c r="E28" s="102"/>
      <c r="F28" s="57"/>
      <c r="G28" s="74"/>
      <c r="H28" s="96"/>
      <c r="I28" s="74"/>
      <c r="J28" s="74"/>
      <c r="K28" s="74"/>
      <c r="L28" s="75"/>
      <c r="M28" s="75"/>
    </row>
    <row r="29" spans="1:13" x14ac:dyDescent="0.25">
      <c r="A29" s="136" t="s">
        <v>56</v>
      </c>
      <c r="B29" s="48"/>
      <c r="C29" s="48"/>
      <c r="D29" s="48"/>
      <c r="E29" s="103"/>
      <c r="F29" s="97"/>
      <c r="G29" s="48"/>
      <c r="H29" s="97"/>
      <c r="I29" s="48"/>
      <c r="J29" s="48"/>
      <c r="K29" s="48"/>
      <c r="L29" s="90"/>
      <c r="M29" s="90"/>
    </row>
    <row r="30" spans="1:13" x14ac:dyDescent="0.25">
      <c r="A30" s="1"/>
      <c r="C30" s="46" t="s">
        <v>16</v>
      </c>
      <c r="E30" s="102"/>
      <c r="F30" s="98">
        <v>0.44459599999999999</v>
      </c>
      <c r="G30" s="76">
        <v>0.458895</v>
      </c>
      <c r="H30" s="98">
        <v>0.43029200000000001</v>
      </c>
      <c r="I30" s="76">
        <v>0.43029200000000001</v>
      </c>
      <c r="J30" s="76">
        <v>0.43029200000000001</v>
      </c>
      <c r="K30" s="76">
        <v>0.43029200000000001</v>
      </c>
      <c r="L30" s="77">
        <v>0.43029200000000001</v>
      </c>
      <c r="M30" s="75"/>
    </row>
    <row r="31" spans="1:13" x14ac:dyDescent="0.25">
      <c r="A31" s="1"/>
      <c r="C31" s="46" t="s">
        <v>17</v>
      </c>
      <c r="E31" s="57"/>
      <c r="F31" s="98">
        <v>0.5</v>
      </c>
      <c r="G31" s="76">
        <v>1.6666666666666667</v>
      </c>
      <c r="H31" s="98">
        <v>6.4285714285714288</v>
      </c>
      <c r="I31" s="76">
        <v>4.2857142857142856</v>
      </c>
      <c r="J31" s="76">
        <v>5</v>
      </c>
      <c r="K31" s="76">
        <v>5</v>
      </c>
      <c r="L31" s="77">
        <v>30</v>
      </c>
      <c r="M31" s="58"/>
    </row>
    <row r="32" spans="1:13" x14ac:dyDescent="0.25">
      <c r="A32" s="1"/>
      <c r="C32" s="46" t="s">
        <v>18</v>
      </c>
      <c r="E32" s="57"/>
      <c r="F32" s="146">
        <v>254.28653453716606</v>
      </c>
      <c r="G32" s="145">
        <v>256.08906100113268</v>
      </c>
      <c r="H32" s="146">
        <v>262.73452001286489</v>
      </c>
      <c r="I32" s="145">
        <v>262.73452001286489</v>
      </c>
      <c r="J32" s="145">
        <v>262.73452001286489</v>
      </c>
      <c r="K32" s="145">
        <v>262.73452001286489</v>
      </c>
      <c r="L32" s="149">
        <v>257.7033718503879</v>
      </c>
      <c r="M32" s="58"/>
    </row>
    <row r="33" spans="1:14" x14ac:dyDescent="0.25">
      <c r="A33" s="1"/>
      <c r="E33" s="57"/>
      <c r="F33" s="57"/>
      <c r="G33" s="73"/>
      <c r="H33" s="57"/>
      <c r="I33" s="73"/>
      <c r="J33" s="73"/>
      <c r="K33" s="73"/>
      <c r="L33" s="58"/>
      <c r="M33" s="58"/>
    </row>
    <row r="34" spans="1:14" x14ac:dyDescent="0.25">
      <c r="A34" s="1"/>
      <c r="E34" s="57"/>
      <c r="F34" s="57"/>
      <c r="G34" s="73"/>
      <c r="H34" s="57"/>
      <c r="I34" s="73"/>
      <c r="J34" s="73"/>
      <c r="K34" s="73"/>
      <c r="L34" s="58"/>
      <c r="M34" s="58"/>
    </row>
    <row r="35" spans="1:14" x14ac:dyDescent="0.25">
      <c r="A35" s="136" t="s">
        <v>19</v>
      </c>
      <c r="B35" s="48"/>
      <c r="C35" s="48"/>
      <c r="D35" s="48"/>
      <c r="E35" s="97"/>
      <c r="F35" s="99"/>
      <c r="G35" s="91"/>
      <c r="H35" s="99"/>
      <c r="I35" s="91"/>
      <c r="J35" s="91"/>
      <c r="K35" s="91"/>
      <c r="L35" s="92"/>
      <c r="M35" s="93"/>
    </row>
    <row r="36" spans="1:14" x14ac:dyDescent="0.25">
      <c r="C36" s="46" t="s">
        <v>20</v>
      </c>
      <c r="E36" s="57"/>
      <c r="F36" s="57"/>
      <c r="G36" s="73"/>
      <c r="H36" s="57"/>
      <c r="I36" s="73"/>
      <c r="J36" s="73"/>
      <c r="K36" s="73"/>
      <c r="L36" s="58"/>
      <c r="M36" s="78">
        <v>1574064.9151784659</v>
      </c>
    </row>
    <row r="37" spans="1:14" x14ac:dyDescent="0.25">
      <c r="C37" s="46" t="s">
        <v>21</v>
      </c>
      <c r="E37" s="57"/>
      <c r="F37" s="96"/>
      <c r="G37" s="74"/>
      <c r="H37" s="96"/>
      <c r="I37" s="74"/>
      <c r="J37" s="74"/>
      <c r="K37" s="74"/>
      <c r="L37" s="75"/>
      <c r="M37" s="78">
        <v>8657357.0334815625</v>
      </c>
    </row>
    <row r="38" spans="1:14" ht="15.75" thickBot="1" x14ac:dyDescent="0.3">
      <c r="A38" s="84"/>
      <c r="B38" s="84"/>
      <c r="C38" s="84" t="s">
        <v>22</v>
      </c>
      <c r="D38" s="84"/>
      <c r="E38" s="100"/>
      <c r="F38" s="100"/>
      <c r="G38" s="84"/>
      <c r="H38" s="100"/>
      <c r="I38" s="84"/>
      <c r="J38" s="84"/>
      <c r="K38" s="84"/>
      <c r="L38" s="94"/>
      <c r="M38" s="95">
        <v>15740649.151784657</v>
      </c>
    </row>
    <row r="39" spans="1:14" ht="15.75" thickTop="1" x14ac:dyDescent="0.25">
      <c r="D39" s="73"/>
      <c r="E39" s="73"/>
      <c r="F39" s="73"/>
      <c r="G39" s="73"/>
      <c r="H39" s="73"/>
      <c r="I39" s="73"/>
      <c r="J39" s="73"/>
      <c r="K39" s="73"/>
      <c r="L39" s="73"/>
      <c r="M39" s="73"/>
      <c r="N39" s="9"/>
    </row>
    <row r="40" spans="1:14" x14ac:dyDescent="0.25">
      <c r="A40" s="46" t="s">
        <v>60</v>
      </c>
      <c r="B40" s="9"/>
      <c r="C40" s="9"/>
      <c r="D40" s="9"/>
      <c r="E40" s="9"/>
      <c r="F40" s="18"/>
      <c r="G40" s="18"/>
      <c r="H40" s="18"/>
      <c r="I40" s="18"/>
      <c r="J40" s="18"/>
    </row>
    <row r="41" spans="1:14" x14ac:dyDescent="0.25">
      <c r="D41" s="73"/>
      <c r="E41" s="73"/>
      <c r="F41" s="73"/>
      <c r="G41" s="73"/>
      <c r="H41" s="73"/>
      <c r="I41" s="73"/>
      <c r="J41" s="73"/>
      <c r="K41" s="73"/>
      <c r="L41" s="73"/>
      <c r="M41" s="73"/>
      <c r="N41" s="9"/>
    </row>
    <row r="42" spans="1:14" ht="45" customHeight="1" x14ac:dyDescent="0.25">
      <c r="A42" s="159" t="s">
        <v>50</v>
      </c>
      <c r="B42" s="159"/>
      <c r="C42" s="159"/>
      <c r="D42" s="159"/>
      <c r="E42" s="159"/>
      <c r="F42" s="159"/>
      <c r="G42" s="159"/>
      <c r="H42" s="159"/>
      <c r="I42" s="159"/>
      <c r="J42" s="159"/>
      <c r="K42" s="159"/>
      <c r="L42" s="159"/>
      <c r="M42"/>
    </row>
    <row r="43" spans="1:14" ht="35.1" customHeight="1" x14ac:dyDescent="0.25">
      <c r="A43" s="46" t="s">
        <v>49</v>
      </c>
      <c r="M43"/>
    </row>
    <row r="44" spans="1:14" x14ac:dyDescent="0.25">
      <c r="A44" s="56"/>
      <c r="B44" s="56"/>
      <c r="C44" s="56"/>
      <c r="D44" s="56"/>
      <c r="E44" s="56"/>
      <c r="F44" s="56"/>
      <c r="G44" s="56"/>
      <c r="H44" s="56"/>
      <c r="I44" s="56"/>
      <c r="J44" s="56"/>
    </row>
    <row r="45" spans="1:14" ht="15" customHeight="1" x14ac:dyDescent="0.25">
      <c r="A45" s="154" t="s">
        <v>38</v>
      </c>
      <c r="B45" s="154"/>
      <c r="C45" s="154"/>
      <c r="D45" s="154"/>
      <c r="E45" s="154"/>
      <c r="F45" s="154"/>
      <c r="G45" s="154"/>
      <c r="H45" s="154"/>
      <c r="I45" s="154"/>
      <c r="J45" s="154"/>
    </row>
    <row r="46" spans="1:14" ht="58.5" customHeight="1" x14ac:dyDescent="0.25">
      <c r="A46" s="5"/>
      <c r="B46" s="5"/>
      <c r="C46" s="153" t="s">
        <v>36</v>
      </c>
      <c r="D46" s="153"/>
      <c r="E46" s="153"/>
      <c r="F46" s="153"/>
      <c r="G46" s="153"/>
      <c r="H46" s="153"/>
      <c r="I46" s="153"/>
      <c r="J46" s="153"/>
    </row>
    <row r="47" spans="1:14" ht="58.5" customHeight="1" x14ac:dyDescent="0.25">
      <c r="A47"/>
      <c r="B47"/>
      <c r="C47" s="153" t="s">
        <v>37</v>
      </c>
      <c r="D47" s="153"/>
      <c r="E47" s="153"/>
      <c r="F47" s="153"/>
      <c r="G47" s="153"/>
      <c r="H47" s="153"/>
      <c r="I47" s="153"/>
      <c r="J47" s="153"/>
    </row>
    <row r="48" spans="1:14" x14ac:dyDescent="0.25">
      <c r="A48" s="9"/>
      <c r="B48" s="9"/>
      <c r="C48" s="9"/>
      <c r="D48" s="9"/>
      <c r="E48" s="9"/>
      <c r="F48" s="9"/>
      <c r="G48" s="9"/>
      <c r="H48" s="27"/>
      <c r="I48" s="27"/>
      <c r="J48" s="27"/>
    </row>
  </sheetData>
  <mergeCells count="6">
    <mergeCell ref="C47:J47"/>
    <mergeCell ref="F4:G4"/>
    <mergeCell ref="H4:L4"/>
    <mergeCell ref="A45:J45"/>
    <mergeCell ref="C46:J46"/>
    <mergeCell ref="A42:L42"/>
  </mergeCells>
  <pageMargins left="0.7" right="0.7" top="0.75" bottom="0.75" header="0.3" footer="0.3"/>
  <pageSetup scale="6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Vibrio vulnificus mean COI</vt:lpstr>
      <vt:lpstr>low</vt:lpstr>
      <vt:lpstr> high</vt:lpstr>
      <vt:lpstr>Vibrio vulnificus Assumptions</vt:lpstr>
      <vt:lpstr>'Vibrio vulnificus Assumptions'!Print_Area</vt:lpstr>
      <vt:lpstr>'Vibrio vulnificus mean COI'!Print_Area</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Vibrio vulnificus</dc:title>
  <dc:subject>agricultural economics</dc:subject>
  <dc:creator>Sandra Hoffmann</dc:creator>
  <cp:keywords>Vibrio vulnificus, V. vulnificus, foodborne illness, foodborne illnesses, cost estimates, disease outcomes, foodborne infections, outpatient expenditures, inpatient expenditures, medical care, medical costs, lost wages</cp:keywords>
  <cp:lastModifiedBy>WIN31TONT40</cp:lastModifiedBy>
  <cp:lastPrinted>2014-07-21T19:02:50Z</cp:lastPrinted>
  <dcterms:created xsi:type="dcterms:W3CDTF">2014-04-15T17:18:14Z</dcterms:created>
  <dcterms:modified xsi:type="dcterms:W3CDTF">2014-10-07T13:12:55Z</dcterms:modified>
</cp:coreProperties>
</file>